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bookViews>
    <workbookView xWindow="65428" yWindow="65428" windowWidth="23256" windowHeight="12576" activeTab="4"/>
  </bookViews>
  <sheets>
    <sheet name="Rekapitulace stavby" sheetId="1" r:id="rId1"/>
    <sheet name="01 - KANALIZACE" sheetId="2" r:id="rId2"/>
    <sheet name="02 - VODOVOD" sheetId="3" r:id="rId3"/>
    <sheet name="03 - KOMUNIKACE" sheetId="4" r:id="rId4"/>
    <sheet name="04 - VRN" sheetId="5" r:id="rId5"/>
    <sheet name="Pokyny pro vyplnění" sheetId="6" r:id="rId6"/>
  </sheets>
  <definedNames>
    <definedName name="_xlnm._FilterDatabase" localSheetId="1" hidden="1">'01 - KANALIZACE'!$C$83:$K$348</definedName>
    <definedName name="_xlnm._FilterDatabase" localSheetId="2" hidden="1">'02 - VODOVOD'!$C$85:$K$342</definedName>
    <definedName name="_xlnm._FilterDatabase" localSheetId="3" hidden="1">'03 - KOMUNIKACE'!$C$84:$K$264</definedName>
    <definedName name="_xlnm._FilterDatabase" localSheetId="4" hidden="1">'04 - VRN'!$C$83:$K$104</definedName>
    <definedName name="_xlnm.Print_Area" localSheetId="1">'01 - KANALIZACE'!$C$4:$J$39,'01 - KANALIZACE'!$C$45:$J$65,'01 - KANALIZACE'!$C$71:$K$348</definedName>
    <definedName name="_xlnm.Print_Area" localSheetId="2">'02 - VODOVOD'!$C$4:$J$39,'02 - VODOVOD'!$C$45:$J$67,'02 - VODOVOD'!$C$73:$K$342</definedName>
    <definedName name="_xlnm.Print_Area" localSheetId="3">'03 - KOMUNIKACE'!$C$4:$J$39,'03 - KOMUNIKACE'!$C$45:$J$66,'03 - KOMUNIKACE'!$C$72:$K$264</definedName>
    <definedName name="_xlnm.Print_Area" localSheetId="4">'04 - VRN'!$C$4:$J$39,'04 - VRN'!$C$45:$J$65,'04 - VRN'!$C$71:$K$104</definedName>
    <definedName name="_xlnm.Print_Area" localSheetId="5">'Pokyny pro vyplnění'!$B$2:$K$71,'Pokyny pro vyplnění'!$B$74:$K$118,'Pokyny pro vyplnění'!$B$121:$K$161,'Pokyny pro vyplnění'!$B$164:$K$218</definedName>
    <definedName name="_xlnm.Print_Area" localSheetId="0">'Rekapitulace stavby'!$D$4:$AO$36,'Rekapitulace stavby'!$C$42:$AQ$59</definedName>
    <definedName name="_xlnm.Print_Titles" localSheetId="0">'Rekapitulace stavby'!$52:$52</definedName>
    <definedName name="_xlnm.Print_Titles" localSheetId="1">'01 - KANALIZACE'!$83:$83</definedName>
    <definedName name="_xlnm.Print_Titles" localSheetId="2">'02 - VODOVOD'!$85:$85</definedName>
    <definedName name="_xlnm.Print_Titles" localSheetId="3">'03 - KOMUNIKACE'!$84:$84</definedName>
    <definedName name="_xlnm.Print_Titles" localSheetId="4">'04 - VRN'!$83:$83</definedName>
  </definedNames>
  <calcPr calcId="191029"/>
  <extLst/>
</workbook>
</file>

<file path=xl/sharedStrings.xml><?xml version="1.0" encoding="utf-8"?>
<sst xmlns="http://schemas.openxmlformats.org/spreadsheetml/2006/main" count="7998" uniqueCount="1089">
  <si>
    <t>Export Komplet</t>
  </si>
  <si>
    <t>VZ</t>
  </si>
  <si>
    <t>2.0</t>
  </si>
  <si>
    <t>ZAMOK</t>
  </si>
  <si>
    <t>False</t>
  </si>
  <si>
    <t>{0ba7fe62-325c-42ad-bbc9-bffa302dc3d3}</t>
  </si>
  <si>
    <t>0,01</t>
  </si>
  <si>
    <t>21</t>
  </si>
  <si>
    <t>15</t>
  </si>
  <si>
    <t>REKAPITULACE STAVBY</t>
  </si>
  <si>
    <t>v ---  níže se nacházejí doplnkové a pomocné údaje k sestavám  --- v</t>
  </si>
  <si>
    <t>Návod na vyplnění</t>
  </si>
  <si>
    <t>0,001</t>
  </si>
  <si>
    <t>Kód:</t>
  </si>
  <si>
    <t>MK18003-R2</t>
  </si>
  <si>
    <t>Měnit lze pouze buňky se žlutým podbarvením!
1) v Rekapitulaci stavby vyplňte údaje o Uchazeči (přenesou se do ostatních sestav i v jiných listech)
2) na vybraných listech vyplňte v sestavě Soupis prací ceny u položek</t>
  </si>
  <si>
    <t>Stavba:</t>
  </si>
  <si>
    <t>Inženýrské sítě, přípojky a sjezdy pro 5 RD, lokalita U Školy, ul. Nová Plzeň</t>
  </si>
  <si>
    <t>KSO:</t>
  </si>
  <si>
    <t/>
  </si>
  <si>
    <t>CC-CZ:</t>
  </si>
  <si>
    <t>Místo:</t>
  </si>
  <si>
    <t>Rotava</t>
  </si>
  <si>
    <t>Datum:</t>
  </si>
  <si>
    <t>26. 4. 2021</t>
  </si>
  <si>
    <t>Zadavatel:</t>
  </si>
  <si>
    <t>IČ:</t>
  </si>
  <si>
    <t>00259551</t>
  </si>
  <si>
    <t>Město Rotava</t>
  </si>
  <si>
    <t>DIČ:</t>
  </si>
  <si>
    <t>CZ00259551</t>
  </si>
  <si>
    <t>Uchazeč:</t>
  </si>
  <si>
    <t>Vyplň údaj</t>
  </si>
  <si>
    <t>Projektant:</t>
  </si>
  <si>
    <t>12405744</t>
  </si>
  <si>
    <t>Ing. Milan KALÁB - Projektová a inženýrská kancelá</t>
  </si>
  <si>
    <t>CZ5504120677</t>
  </si>
  <si>
    <t>True</t>
  </si>
  <si>
    <t>Zpracovatel:</t>
  </si>
  <si>
    <t>Ing. Milan KALÁB</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</si>
  <si>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</si>
  <si>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</si>
  <si>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</si>
  <si>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</si>
  <si>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</si>
  <si>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</si>
  <si>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</si>
  <si>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</si>
  <si>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</si>
  <si>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</si>
  <si>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</si>
  <si>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</si>
  <si>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</si>
  <si>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</si>
  <si>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</si>
  <si>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</si>
  <si>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</si>
  <si>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</si>
  <si>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</si>
  <si>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</si>
  <si>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</si>
  <si>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</si>
  <si>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</si>
  <si>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</si>
  <si>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</si>
  <si>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</si>
  <si>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</si>
  <si>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</si>
  <si>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</si>
  <si>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</si>
  <si>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</si>
  <si>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</si>
  <si>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</si>
  <si>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</si>
  <si>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</si>
  <si>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</si>
  <si>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</si>
  <si>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</si>
  <si>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</si>
  <si>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</si>
  <si>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</si>
  <si>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</si>
  <si>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KANALIZACE</t>
  </si>
  <si>
    <t>STA</t>
  </si>
  <si>
    <t>1</t>
  </si>
  <si>
    <t>{f8336c52-ea91-4a1e-893b-b05a698702a9}</t>
  </si>
  <si>
    <t>2</t>
  </si>
  <si>
    <t>02</t>
  </si>
  <si>
    <t>VODOVOD</t>
  </si>
  <si>
    <t>{5711121d-8e7d-4eea-af5a-557ba4c26e2b}</t>
  </si>
  <si>
    <t>03</t>
  </si>
  <si>
    <t>KOMUNIKACE</t>
  </si>
  <si>
    <t>{4dd770e5-6e82-4117-a280-db3197b8f8e0}</t>
  </si>
  <si>
    <t>04</t>
  </si>
  <si>
    <t>VRN</t>
  </si>
  <si>
    <t>VON</t>
  </si>
  <si>
    <t>{a6252b7b-5ed5-4252-a883-8a42bb11b821}</t>
  </si>
  <si>
    <t>KRYCÍ LIST SOUPISU PRACÍ</t>
  </si>
  <si>
    <t>Objekt:</t>
  </si>
  <si>
    <t>01 - KANALIZACE</t>
  </si>
  <si>
    <t>22231</t>
  </si>
  <si>
    <t>REKAPITULACE ČLENĚNÍ SOUPISU PRACÍ</t>
  </si>
  <si>
    <t>Kód dílu - Popis</t>
  </si>
  <si>
    <t>Cena celkem [CZK]</t>
  </si>
  <si>
    <t>-1</t>
  </si>
  <si>
    <t>HSV - Práce a dodávky HSV</t>
  </si>
  <si>
    <t xml:space="preserve">    1 - Zemní práce</t>
  </si>
  <si>
    <t xml:space="preserve">    4 - Vodorovné konstrukce</t>
  </si>
  <si>
    <t xml:space="preserve">    8 - Trubní vedení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</si>
  <si>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</si>
  <si>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</si>
  <si>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</si>
  <si>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</si>
  <si>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</si>
  <si>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</si>
  <si>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</si>
  <si>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</si>
  <si>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</si>
  <si>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</si>
  <si>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</si>
  <si>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</si>
  <si>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</si>
  <si>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</si>
  <si>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</si>
  <si>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</si>
  <si>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</si>
  <si>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</si>
  <si>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</si>
  <si>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115101201</t>
  </si>
  <si>
    <t>Čerpání vody na dopravní výšku do 10 m s uvažovaným průměrným přítokem do 500 l/min</t>
  </si>
  <si>
    <t>hod</t>
  </si>
  <si>
    <t>CS ÚRS 2021 01</t>
  </si>
  <si>
    <t>4</t>
  </si>
  <si>
    <t>751647810</t>
  </si>
  <si>
    <t>PSC</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</si>
  <si>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</si>
  <si>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VV</t>
  </si>
  <si>
    <t>předpoklad, max. 50% z doby trvání výkopových prací</t>
  </si>
  <si>
    <t>14*24*50/100</t>
  </si>
  <si>
    <t>115101301</t>
  </si>
  <si>
    <t>Pohotovost záložní čerpací soupravy pro dopravní výšku do 10 m s uvažovaným průměrným přítokem do 500 l/min</t>
  </si>
  <si>
    <t>den</t>
  </si>
  <si>
    <t>1547729494</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</si>
  <si>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</si>
  <si>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předpoklad délky trvání prací - max. 14 kalendářních dní</t>
  </si>
  <si>
    <t>14</t>
  </si>
  <si>
    <t>3</t>
  </si>
  <si>
    <t>121112003</t>
  </si>
  <si>
    <t>Sejmutí ornice ručně při souvislé ploše, tl. vrstvy do 200 mm</t>
  </si>
  <si>
    <t>m2</t>
  </si>
  <si>
    <t>1966361176</t>
  </si>
  <si>
    <t xml:space="preserve">Poznámka k souboru cen:
1. V ceně jsou započteny i náklady na naložení sejmuté ornice na dopravní prostředek nebo odhození do 3 m.
2. Ceny lze použít i pro sejmutí podorničí.
3. V ceně není započteno vodorovné přemístění sejmuté ornice.
</t>
  </si>
  <si>
    <t>viz výkr. SO-01 KANALIZACE, SITUACE, PODÉLNÝ PROFIL</t>
  </si>
  <si>
    <t>PŘÍPOJKY</t>
  </si>
  <si>
    <t>"0,007.0 km - JIŽ REALIZOVÁNO" 0</t>
  </si>
  <si>
    <t>"0,028.0 km" 3,5*0,8</t>
  </si>
  <si>
    <t>"0,046.0 km" 3,5*0,8</t>
  </si>
  <si>
    <t>"0,062.5 km" 2,5*0,8</t>
  </si>
  <si>
    <t>"0,079.0 km" 3,5*0,8</t>
  </si>
  <si>
    <t>Součet</t>
  </si>
  <si>
    <t>132254204</t>
  </si>
  <si>
    <t>Hloubení zapažených rýh šířky přes 800 do 2 000 mm strojně s urovnáním dna do předepsaného profilu a spádu v hornině třídy těžitelnosti I skupiny 3 přes 100 do 500 m3</t>
  </si>
  <si>
    <t>m3</t>
  </si>
  <si>
    <t>-207441344</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</si>
  <si>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</si>
  <si>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t>
  </si>
  <si>
    <t>ZMĚNA 11.05.2021 - JIŽ REALIZOVÁNO</t>
  </si>
  <si>
    <t>úsek SŠ1-RŠ1 (asfaltová komunikace)</t>
  </si>
  <si>
    <t>asfaltová komunikace</t>
  </si>
  <si>
    <t>0,000.20 km - SŠ1</t>
  </si>
  <si>
    <t>"0,000.00-0,001.20 km" 0</t>
  </si>
  <si>
    <t>0,001.20 km - kabel NN</t>
  </si>
  <si>
    <t>"0,001.20-0,007.00 km" 0</t>
  </si>
  <si>
    <t>0,007.00 km - přípojka DN 150</t>
  </si>
  <si>
    <t>"0,007.00-0,028.00 km" (28-7)*0,8*(2,85+2,35-2*0,41)/2</t>
  </si>
  <si>
    <t>0,028.00 km - RŠ1</t>
  </si>
  <si>
    <t>úsek RŠ1-RŠ2 (asfaltová komunikace)</t>
  </si>
  <si>
    <t>"0,028.00-0,046,00 km" (46-28)*0,8*(2,3+2,1-2*0,41)/2</t>
  </si>
  <si>
    <t>0,046.00 km - RŠ2</t>
  </si>
  <si>
    <t>úsek RŠ2-RŠ3 (asfaltová komunikace)</t>
  </si>
  <si>
    <t>"0,046.00-0,062,50 km" (62,5-46)*0,8*(2,1+2,1-2*0,41)/2</t>
  </si>
  <si>
    <t>0,062.50 km - RŠ3</t>
  </si>
  <si>
    <t>úsek RŠ3-RŠ4 (asfaltová komunikace)</t>
  </si>
  <si>
    <t>"0,062.50-0,079.00 km" (79-62,5)*0,8*(2,1+2,1-2*0,41)/2</t>
  </si>
  <si>
    <t>0,079.00 km - RŠ4</t>
  </si>
  <si>
    <t>Mezisoučet</t>
  </si>
  <si>
    <t>PŘÍPOJKY K PARCELÁM</t>
  </si>
  <si>
    <t>"0,028.0 km" 2,5*0,8*(2,3+2,1-2*0,41)/2+3,5*0,8*(2,1+2,1-2*0,15)/2</t>
  </si>
  <si>
    <t>"0,046.0 km" 3,5*0,8*(2,1+2,1-2*0,41)/2+3,5*0,8*(2,1+2,1-2*0,15)/2</t>
  </si>
  <si>
    <t>"0,062.5 km" 2,5*0,8*(2,1+2,1-2*0,41)/2+2,5*0,8*(2,1+2,1-2*0,15)/2</t>
  </si>
  <si>
    <t>"0,079.0 km" 3,5*0,8*(2,1+2,1-2*0,41)/2+3,5*0,8*(2,1+2,1-2*0,15)/2</t>
  </si>
  <si>
    <t>PŘÍPOJKY K UV</t>
  </si>
  <si>
    <t>"0,028.0 km" 3,5*0,8*(2,3+2,3-2*0,41)/2</t>
  </si>
  <si>
    <t>"0,062.5 km" 2,5*0,8*(2,1+2,1-2*0,41)/2</t>
  </si>
  <si>
    <t>ROZŠÍŘENÍ RÝHY PRO RŠ</t>
  </si>
  <si>
    <t>"0,028.0 km - RŠ1" 3,2*2,3</t>
  </si>
  <si>
    <t>"0,046.0 km - RŠ2" 3,2*2,1</t>
  </si>
  <si>
    <t>"0,062.5 km - RŠ3" 3,2*2,1</t>
  </si>
  <si>
    <t>"0,079.0 km - RŠ4" 3,2*2,1</t>
  </si>
  <si>
    <t>5</t>
  </si>
  <si>
    <t>151101102</t>
  </si>
  <si>
    <t>Zřízení pažení a rozepření stěn rýh pro podzemní vedení příložné pro jakoukoliv mezerovitost, hloubky do 4 m</t>
  </si>
  <si>
    <t>-999458990</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</si>
  <si>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</si>
  <si>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IDEÁLNÍ POLOVINA (UVAŽOVÁN SDRUŽENÝ VÝKOP)</t>
  </si>
  <si>
    <t>"0,007.00-0,028.00 km" (28-7)*1*(2,85+2,35+2*0,2)/2</t>
  </si>
  <si>
    <t>"0,028.00-0,046,00 km" (46-28)*1*(2,3+2,1+2*0,2)/2</t>
  </si>
  <si>
    <t>"0,046.00-0,062,50 km" (62,5-46)*1*(2,1+2,1+2*0,2)/2</t>
  </si>
  <si>
    <t>"0,062.50-0,079.00 km" (79-62,5)*1*(2,1+2,1+2*0,2)/2</t>
  </si>
  <si>
    <t>"0,028.0 km" 2,5*1*(2,3+2,1+2*0,2)/2+3,5*1*(2,1+2,1+2*0,2)/2</t>
  </si>
  <si>
    <t>"0,046.0 km" 3,5*1*(2,1+2,1+2*0,2)/2+3,5*1*(2,1+2,1+2*0,2)/2</t>
  </si>
  <si>
    <t>"0,062.5 km" 2,5*1*(2,1+2,1+2*0,2)/2+2,5*1*(2,1+2,1+2*0,2)/2</t>
  </si>
  <si>
    <t>"0,079.0 km" 3,5*1*(2,1+2,1+2*0,2)/2+3,5*1*(2,1+2,1+2*0,2)/2</t>
  </si>
  <si>
    <t>"0,028.0 km" 3,5*1*(2,3+2,3+2*0,2)</t>
  </si>
  <si>
    <t>"0,062.5 km" 2,5*1*(2,1+2,1+2*0,2)</t>
  </si>
  <si>
    <t>"0,028.0 km - RŠ1" 6*(2,3+0,2)</t>
  </si>
  <si>
    <t>"0,046.0 km - RŠ2" 6*(2,1+0,2)</t>
  </si>
  <si>
    <t>"0,062.5 km - RŠ3" 6*(2,1+0,2)</t>
  </si>
  <si>
    <t>"0,079.0 km - RŠ4" 6*(2,1+0,2)</t>
  </si>
  <si>
    <t>6</t>
  </si>
  <si>
    <t>151101112</t>
  </si>
  <si>
    <t>Odstranění pažení a rozepření stěn rýh pro podzemní vedení s uložením materiálu na vzdálenost do 3 m od kraje výkopu příložné, hloubky přes 2 do 4 m</t>
  </si>
  <si>
    <t>-1253551864</t>
  </si>
  <si>
    <t>7</t>
  </si>
  <si>
    <t>162351104</t>
  </si>
  <si>
    <t>Vodorovné přemístění výkopku nebo sypaniny po suchu na obvyklém dopravním prostředku, bez naložení výkopku, avšak se složením bez rozhrnutí z horniny třídy těžitelnosti I skupiny 1 až 3 na vzdálenost přes 500 do 1 000 m</t>
  </si>
  <si>
    <t>294045958</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</si>
  <si>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</si>
  <si>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t>
  </si>
  <si>
    <t>Poznámka k položce:
VÝKOPEK BUDE ULOŽEN NA URČENÉ MEZIDEPONII OBCE !!!</t>
  </si>
  <si>
    <t>viz předchozí výpočty</t>
  </si>
  <si>
    <t>180,08-129,2</t>
  </si>
  <si>
    <t>8</t>
  </si>
  <si>
    <t>174101101</t>
  </si>
  <si>
    <t>Zásyp sypaninou z jakékoliv horniny strojně s uložením výkopku ve vrstvách se zhutněním jam, šachet, rýh nebo kolem objektů v těchto vykopávkách</t>
  </si>
  <si>
    <t>-116847740</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</si>
  <si>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</si>
  <si>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180,08-7,68-37,687-(5,089+0,318+0,106)</t>
  </si>
  <si>
    <t>9</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</si>
  <si>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</si>
  <si>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</si>
  <si>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618090578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</si>
  <si>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</si>
  <si>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úsek SŠ1-RŠ4 (asfaltová komunikace)</t>
  </si>
  <si>
    <t>"0,007.00-0,079.00 km" (79-7)*0,8*(0,3+0,3)</t>
  </si>
  <si>
    <t>"odečet objemu potrubí" -72*(PI*0,15*0,15)</t>
  </si>
  <si>
    <t>(0+6+7+5)*0,8*(0,15+0,3)</t>
  </si>
  <si>
    <t>"odečet objemu potrubí" -18*(PI*0,075*0,075)</t>
  </si>
  <si>
    <t>(3,5+2,5)*0,8*(0,15+0,3)</t>
  </si>
  <si>
    <t>"odečet objemu potrubí" -6*(PI*0,075*0,075)</t>
  </si>
  <si>
    <t>10</t>
  </si>
  <si>
    <t>M</t>
  </si>
  <si>
    <t>58331200</t>
  </si>
  <si>
    <t>štěrkopísek netříděný zásypový</t>
  </si>
  <si>
    <t>t</t>
  </si>
  <si>
    <t>975578099</t>
  </si>
  <si>
    <t>37,687*2 'Přepočtené koeficientem množství</t>
  </si>
  <si>
    <t>11</t>
  </si>
  <si>
    <t>181111121</t>
  </si>
  <si>
    <t>Plošná úprava terénu v zemině skupiny 1 až 4 s urovnáním povrchu bez doplnění ornice souvislé plochy do 500 m2 při nerovnostech terénu přes 100 do 150 mm v rovině nebo na svahu do 1:5</t>
  </si>
  <si>
    <t>-1947017998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</si>
  <si>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</si>
  <si>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12</t>
  </si>
  <si>
    <t>181311103</t>
  </si>
  <si>
    <t>Rozprostření a urovnání ornice v rovině nebo ve svahu sklonu do 1:5 ručně při souvislé ploše, tl. vrstvy do 200 mm</t>
  </si>
  <si>
    <t>1652291285</t>
  </si>
  <si>
    <t xml:space="preserve">Poznámka k souboru cen:
1. V ceně jsou započteny i náklady na případné nutné přemístění hromad nebo dočasných skládek na místo spotřeby ze vzdálenosti do 3 m.
2. V ceně nejsou započteny náklady na získání ornice.
</t>
  </si>
  <si>
    <t>13</t>
  </si>
  <si>
    <t>10371500</t>
  </si>
  <si>
    <t>substrát pro trávníky VL</t>
  </si>
  <si>
    <t>-1936837498</t>
  </si>
  <si>
    <t>181411131</t>
  </si>
  <si>
    <t>Založení trávníku na půdě předem připravené plochy do 1000 m2 výsevem včetně utažení parkového v rovině nebo na svahu do 1:5</t>
  </si>
  <si>
    <t>1788040172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</si>
  <si>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</si>
  <si>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</si>
  <si>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</si>
  <si>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</si>
  <si>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1504803173</t>
  </si>
  <si>
    <t>8,42489763454797*0,015 'Přepočtené koeficientem množství</t>
  </si>
  <si>
    <t>Vodorovné konstrukce</t>
  </si>
  <si>
    <t>16</t>
  </si>
  <si>
    <t>451572111</t>
  </si>
  <si>
    <t>Lože pod potrubí, stoky a drobné objekty v otevřeném výkopu z kameniva drobného těženého 0 až 4 mm</t>
  </si>
  <si>
    <t>-602743059</t>
  </si>
  <si>
    <t xml:space="preserve">Poznámka k souboru cen:
1. Ceny -1111 a -1192 lze použít i pro zřízení sběrných vrstev nad drenážními trubkami.
2. V cenách -5111 a -1192 jsou započteny i náklady na prohození výkopku získaného při zemních pracích.
</t>
  </si>
  <si>
    <t>"0,007.00-0,079.00 km" (79-7)*0,8*0,1</t>
  </si>
  <si>
    <t>(0+6+7+5)*0,8*0,1</t>
  </si>
  <si>
    <t>(3,5+2,5)*0,8*0,1</t>
  </si>
  <si>
    <t>Trubní vedení</t>
  </si>
  <si>
    <t>17</t>
  </si>
  <si>
    <t>871350410</t>
  </si>
  <si>
    <t>Montáž kanalizačního potrubí z plastů z polypropylenu PP korugovaného nebo žebrovaného SN 10 do DN 200</t>
  </si>
  <si>
    <t>m</t>
  </si>
  <si>
    <t>-1527441711</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</si>
  <si>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</si>
  <si>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"0.007.00 km, potrubí-přípojka DN 150 - JIŽ REALIZOVÁNO" 0</t>
  </si>
  <si>
    <t>"0.028.00 km, RŠ1-přípojka DN 150" 6</t>
  </si>
  <si>
    <t>"0.028.00 km, RŠ1-přepojení SUV1 DN 150" 3</t>
  </si>
  <si>
    <t>"0.046.00 km, RŠ2-přípojka DN 150" 7</t>
  </si>
  <si>
    <t>"0.062.50 km, RŠ3-přípojka DN 150" 5</t>
  </si>
  <si>
    <t>"0.062.50 km, RŠ3-přepojení SUV2 DN 150"2,5</t>
  </si>
  <si>
    <t>"0.079.00 km, RŠ4-přípojka DN 150" 3,5</t>
  </si>
  <si>
    <t>18</t>
  </si>
  <si>
    <t>28617044</t>
  </si>
  <si>
    <t>trubka kanalizační PP korugovaná DN 200x6000mm SN10</t>
  </si>
  <si>
    <t>-1417266367</t>
  </si>
  <si>
    <t>27*1,015 'Přepočtené koeficientem množství</t>
  </si>
  <si>
    <t>19</t>
  </si>
  <si>
    <t>871370410</t>
  </si>
  <si>
    <t>Montáž kanalizačního potrubí z plastů z polypropylenu PP korugovaného nebo žebrovaného SN 10 DN 300</t>
  </si>
  <si>
    <t>43580708</t>
  </si>
  <si>
    <t>"0.007.00 až 0.079.00 km" 79-7</t>
  </si>
  <si>
    <t>20</t>
  </si>
  <si>
    <t>28617046</t>
  </si>
  <si>
    <t>trubka kanalizační PP korugovaná DN 300x6000mm SN10</t>
  </si>
  <si>
    <t>1742672764</t>
  </si>
  <si>
    <t>72*1,015 'Přepočtené koeficientem množství</t>
  </si>
  <si>
    <t>877310410</t>
  </si>
  <si>
    <t>Montáž tvarovek na kanalizačním plastovém potrubí z polypropylenu PP korugovaného nebo žebrovaného kolen DN 150</t>
  </si>
  <si>
    <t>kus</t>
  </si>
  <si>
    <t>269544309</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</si>
  <si>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</si>
  <si>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"0.028.00 km, RŠ1-přepojení SUV1 DN 150" 2</t>
  </si>
  <si>
    <t>"0.062.50 km, RŠ3-přepojení SUV2 DN 150" 2</t>
  </si>
  <si>
    <t>22</t>
  </si>
  <si>
    <t>28614754</t>
  </si>
  <si>
    <t>koleno kanalizační žebrované PP 30° 160mm</t>
  </si>
  <si>
    <t>-60405150</t>
  </si>
  <si>
    <t>"0.028.00 km, RŠ1-předpoklad přepojení SUV1 DN 150" 2</t>
  </si>
  <si>
    <t>"0.062.50 km, RŠ3-předpoklad přepojení SUV2 DN 150" 2</t>
  </si>
  <si>
    <t>23</t>
  </si>
  <si>
    <t>877310440</t>
  </si>
  <si>
    <t>Montáž tvarovek na kanalizačním plastovém potrubí z polypropylenu PP korugovaného nebo žebrovaného šachtových vložek DN 150</t>
  </si>
  <si>
    <t>-1535829759</t>
  </si>
  <si>
    <t>viz výkr. SO-01 KANALIZACE, SITUACE, viz TABULKA ŠACHET</t>
  </si>
  <si>
    <t>"RŠ1" 2</t>
  </si>
  <si>
    <t>"RŠ2" 1</t>
  </si>
  <si>
    <t>"RŠ3" 2</t>
  </si>
  <si>
    <t>"RŠ4" 1</t>
  </si>
  <si>
    <t>24</t>
  </si>
  <si>
    <t>28617480</t>
  </si>
  <si>
    <t>vložka šachtová kanalizace PP korugované DN 160</t>
  </si>
  <si>
    <t>620891602</t>
  </si>
  <si>
    <t>25</t>
  </si>
  <si>
    <t>877370440</t>
  </si>
  <si>
    <t>Montáž tvarovek na kanalizačním plastovém potrubí z polypropylenu PP korugovaného nebo žebrovaného šachtových vložek DN 300</t>
  </si>
  <si>
    <t>829214377</t>
  </si>
  <si>
    <t>"SŠ1 - JIŽ REALIZOVÁNO" 0</t>
  </si>
  <si>
    <t>"RŠ2" 2</t>
  </si>
  <si>
    <t>26</t>
  </si>
  <si>
    <t>28617483</t>
  </si>
  <si>
    <t>vložka šachtová kanalizace PP korugované DN 300</t>
  </si>
  <si>
    <t>894239633</t>
  </si>
  <si>
    <t>27</t>
  </si>
  <si>
    <t>892351111</t>
  </si>
  <si>
    <t>Tlakové zkoušky vodou na potrubí DN 150 nebo 200</t>
  </si>
  <si>
    <t>81933088</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</si>
  <si>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</si>
  <si>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28</t>
  </si>
  <si>
    <t>892372111</t>
  </si>
  <si>
    <t>Tlakové zkoušky vodou zabezpečení konců potrubí při tlakových zkouškách DN do 300</t>
  </si>
  <si>
    <t>1148747667</t>
  </si>
  <si>
    <t>"předpoklad" 8</t>
  </si>
  <si>
    <t>29</t>
  </si>
  <si>
    <t>892381111</t>
  </si>
  <si>
    <t>Tlakové zkoušky vodou na potrubí DN 250, 300 nebo 350</t>
  </si>
  <si>
    <t>-193395744</t>
  </si>
  <si>
    <t>79-7</t>
  </si>
  <si>
    <t>30</t>
  </si>
  <si>
    <t>894411121</t>
  </si>
  <si>
    <t>Zřízení šachet kanalizačních z betonových dílců výšky vstupu do 1,50 m s obložením dna betonem tř. C 25/30, na potrubí DN přes 200 do 300</t>
  </si>
  <si>
    <t>136020168</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</si>
  <si>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</si>
  <si>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"RŠ1 až RŠ4" 4</t>
  </si>
  <si>
    <t>31</t>
  </si>
  <si>
    <t>59224064</t>
  </si>
  <si>
    <t>dno betonové šachtové kulaté DN 1000x500, 100x65x15cm</t>
  </si>
  <si>
    <t>919471920</t>
  </si>
  <si>
    <t>32</t>
  </si>
  <si>
    <t>59224160</t>
  </si>
  <si>
    <t>skruž kanalizační s ocelovými stupadly 100x25x12cm</t>
  </si>
  <si>
    <t>-1925078989</t>
  </si>
  <si>
    <t>"RŠ3" 1</t>
  </si>
  <si>
    <t>33</t>
  </si>
  <si>
    <t>59224161</t>
  </si>
  <si>
    <t>skruž kanalizační s ocelovými stupadly 100x50x12cm</t>
  </si>
  <si>
    <t>-362995595</t>
  </si>
  <si>
    <t>34</t>
  </si>
  <si>
    <t>59224162</t>
  </si>
  <si>
    <t>skruž kanalizační s ocelovými stupadly 100x100x12cm</t>
  </si>
  <si>
    <t>147395215</t>
  </si>
  <si>
    <t>"RŠ1" 1</t>
  </si>
  <si>
    <t>35</t>
  </si>
  <si>
    <t>59224168</t>
  </si>
  <si>
    <t>skruž betonová přechodová 62,5/100x60x12cm, stupadla poplastovaná kapsová</t>
  </si>
  <si>
    <t>-1378026868</t>
  </si>
  <si>
    <t>36</t>
  </si>
  <si>
    <t>59224185</t>
  </si>
  <si>
    <t>prstenec šachtový vyrovnávací betonový 625x120x60mm</t>
  </si>
  <si>
    <t>1038239275</t>
  </si>
  <si>
    <t>37</t>
  </si>
  <si>
    <t>59224187</t>
  </si>
  <si>
    <t>prstenec šachtový vyrovnávací betonový 625x120x100mm</t>
  </si>
  <si>
    <t>-1423796516</t>
  </si>
  <si>
    <t>38</t>
  </si>
  <si>
    <t>59224348</t>
  </si>
  <si>
    <t>těsnění elastomerové pro spojení šachetních dílů DN 1000</t>
  </si>
  <si>
    <t>1754073877</t>
  </si>
  <si>
    <t>"RŠ2" 3</t>
  </si>
  <si>
    <t>"RŠ3" 3</t>
  </si>
  <si>
    <t>"RŠ4" 3</t>
  </si>
  <si>
    <t>39</t>
  </si>
  <si>
    <t>899104112</t>
  </si>
  <si>
    <t>Osazení poklopů litinových a ocelových včetně rámů pro třídu zatížení D400, E600</t>
  </si>
  <si>
    <t>433441690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</si>
  <si>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</si>
  <si>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40</t>
  </si>
  <si>
    <t>28661935</t>
  </si>
  <si>
    <t>poklop šachtový litinový  DN 600 pro třídu zatížení D400</t>
  </si>
  <si>
    <t>958288065</t>
  </si>
  <si>
    <t>41</t>
  </si>
  <si>
    <t>899722114</t>
  </si>
  <si>
    <t>Krytí potrubí z plastů výstražnou fólií z PVC šířky 40 cm</t>
  </si>
  <si>
    <t>-302039722</t>
  </si>
  <si>
    <t>27+72</t>
  </si>
  <si>
    <t>998</t>
  </si>
  <si>
    <t>Přesun hmot</t>
  </si>
  <si>
    <t>42</t>
  </si>
  <si>
    <t>998276101</t>
  </si>
  <si>
    <t>Přesun hmot pro trubní vedení hloubené z trub z plastických hmot nebo sklolaminátových pro vodovody nebo kanalizace v otevřeném výkopu dopravní vzdálenost do 15 m</t>
  </si>
  <si>
    <t>4371713</t>
  </si>
  <si>
    <t xml:space="preserve">Poznámka k souboru cen:
1. Ceny přesunu hmot nelze užít pro zeminu, sypaniny, štěrkopísek, kamenivo ap. Případná manipulace s tímto materiálem se oceňuje soubory cen 162 ..-.... Vodorovné přemístění výkopku nebo sypaniny katalogu 800-1 Zemní práce.
</t>
  </si>
  <si>
    <t>Poznámka k položce:
POLOŽKA KALKULOVÁNA PRO STAVEBNÍ DÍL "8 - TRUBNÍ VEDENÍ"</t>
  </si>
  <si>
    <t>02 - VODOVOD</t>
  </si>
  <si>
    <t>22221</t>
  </si>
  <si>
    <t>M - Práce a dodávky M</t>
  </si>
  <si>
    <t xml:space="preserve">    23-M - Montáže potrubí</t>
  </si>
  <si>
    <t>-59255337</t>
  </si>
  <si>
    <t>předpoklad, max. 50% z doby realizace výkopových prací</t>
  </si>
  <si>
    <t>21*24*50/100</t>
  </si>
  <si>
    <t>-654077191</t>
  </si>
  <si>
    <t>předpoklad délky trvání prací - max. 21 kalendářních dní</t>
  </si>
  <si>
    <t>119001401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</si>
  <si>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</si>
  <si>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-750295760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</si>
  <si>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</si>
  <si>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viz výkr. SO-02 VODOVOD, SITUACE, PODÉLNÝ PROFIL, KLADECÍ SCHÉMA</t>
  </si>
  <si>
    <t>"0,071.00 km, plynovod" 0,8</t>
  </si>
  <si>
    <t>119001421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</si>
  <si>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</si>
  <si>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617970679</t>
  </si>
  <si>
    <t>"kabel NN" 0,8</t>
  </si>
  <si>
    <t>2141846367</t>
  </si>
  <si>
    <t>část. úsek V5-V6 (travnatý povrch)</t>
  </si>
  <si>
    <t>"0,073.90-0,083.00 km" (83-73,9)*0,8</t>
  </si>
  <si>
    <t>"0,012.60 km, V2 - JIŽ REALIZOVÁNO" 0</t>
  </si>
  <si>
    <t>"0,030.50 km, V3" 2,5*0,8</t>
  </si>
  <si>
    <t>"0,050.10 km, V4" 3,5*0,8</t>
  </si>
  <si>
    <t>"0,067.10 km, V5" 2,5*0,8</t>
  </si>
  <si>
    <t>"0,083.00 km, V6" 0,5*0,8</t>
  </si>
  <si>
    <t>130001101</t>
  </si>
  <si>
    <t>Příplatek k cenám hloubených vykopávek za ztížení vykopávky v blízkosti podzemního vedení nebo výbušnin pro jakoukoliv třídu horniny</t>
  </si>
  <si>
    <t>-2003090644</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</si>
  <si>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</si>
  <si>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kabel NN</t>
  </si>
  <si>
    <t>(1+1)*0,8*(1,7-0,41)</t>
  </si>
  <si>
    <t>1062932093</t>
  </si>
  <si>
    <t>úsek V1-V2 (asfaltová komunikace)</t>
  </si>
  <si>
    <t>"0,000.00-0,012.60 km" 0</t>
  </si>
  <si>
    <t>úsek V2-V3 (asfaltová komunikace)</t>
  </si>
  <si>
    <t>"0,012.60-0,030.50 km" (30,5-12,6)*0,8*(1,7+1,7-2*0,41)/2</t>
  </si>
  <si>
    <t>úsek V3-V4 (asfaltová komunikace)</t>
  </si>
  <si>
    <t>"0,030.50-0,050.10 km" (50,1-30,5)*0,8*(1,7+1,6-2*0,41)/2</t>
  </si>
  <si>
    <t>úsek V4-V5 (asfaltová komunikace)</t>
  </si>
  <si>
    <t>"0,050.10-0,067,10 km" (67,1-50,1)*0,8*(1,6+1,68-2*0,41)/2</t>
  </si>
  <si>
    <t>část. úsek V5-V6 (asfaltová komunikace)</t>
  </si>
  <si>
    <t>"0,067.10-0,073,90 km" (73,9-67,1)*0,8*(1,68+1,68-2*0,41)/2</t>
  </si>
  <si>
    <t>"0,073.90-0,083.00 km" (83-73,9)*0,8*(1,68+1,8-2*0,15)/2</t>
  </si>
  <si>
    <t>část. úsek V6-V1´ (travnatý povrch)</t>
  </si>
  <si>
    <t>"0,083.00-0,151.20 km" (151,2-83)*0,8*(1,8+1,8-2*0,15)/2</t>
  </si>
  <si>
    <t>"0,030.50 km, V3" 2,5*0,8*(1,7+1,7-2*0,41)/2+2,5*0,8*(1,7+1,7-2*0,15)/2</t>
  </si>
  <si>
    <t>"0,050.10 km, V4" 2,5*0,8*(1,6+1,6-2*0,41)/2+3,5*0,8*(1,6+1,6-2*0,15)/2</t>
  </si>
  <si>
    <t>"0,067.10 km, V5" 3*0,8*(1,68+1,68-2*0,41)/2+0,5*0,8*(1,68+1,68-2*0,15)/2</t>
  </si>
  <si>
    <t>"0,083.00 km, V6" 3*0,8*(1,8+1,8-2*0,15)/2+0,5*0,8*(1,8+1,8-2*0,15)/2</t>
  </si>
  <si>
    <t>151101101</t>
  </si>
  <si>
    <t>Zřízení pažení a rozepření stěn rýh pro podzemní vedení příložné pro jakoukoliv mezerovitost, hloubky do 2 m</t>
  </si>
  <si>
    <t>341441022</t>
  </si>
  <si>
    <t>úsek V1-V6</t>
  </si>
  <si>
    <t>-------------------------------------------------------------------------------------</t>
  </si>
  <si>
    <t>"0,012.60-0,030.50 km" (30,5-12,6)*1*(1,7+1,7+2*0,2)/2</t>
  </si>
  <si>
    <t>"0,030.50-0,050.10 km" (50,1-30,5)*1*(1,7+1,6+2*0,2)/2</t>
  </si>
  <si>
    <t>"0,050.10-0,067,10 km" (67,1-50,1)*1*(1,6+1,68+2*0,2)/2</t>
  </si>
  <si>
    <t>"0,067.10-0,073,90 km" (73,9-67,1)*1*(1,68+1,68+2*0,2)/2</t>
  </si>
  <si>
    <t>"0,073.90-0,083.00 km" (83-73,9)*1*(1,68+1,8+2*0,2)/2</t>
  </si>
  <si>
    <t>"0,083.00-0,151.20 km" (151,2-83)*1*(1,8+1,8+2*0,2)/2</t>
  </si>
  <si>
    <t>"0,030.50 km, V3" 2,5*1*(1,7+1,7+2*0,2)/2+2,5*1*(1,7+1,7+2*0,2)/2</t>
  </si>
  <si>
    <t>"0,050.10 km, V4" 2,5*1*(1,6+1,6+2*0,2)/2+3,5*1*(1,6+1,6+2*0,2)/2</t>
  </si>
  <si>
    <t>"0,067.10 km, V5" 3*1*(1,68+1,68+2*0,2)/2+0,5*1*(1,68+1,68+2*0,2)/2</t>
  </si>
  <si>
    <t>"0,083.00 km, V6" 3*1*(1,8+1,8+2*0,2)/2+0,5*1*(1,8+1,8+2*0,2)/2</t>
  </si>
  <si>
    <t>151101111</t>
  </si>
  <si>
    <t>Odstranění pažení a rozepření stěn rýh pro podzemní vedení s uložením materiálu na vzdálenost do 3 m od kraje výkopu příložné, hloubky do 2 m</t>
  </si>
  <si>
    <t>689776411</t>
  </si>
  <si>
    <t>-725491956</t>
  </si>
  <si>
    <t>183,432-121,538</t>
  </si>
  <si>
    <t>-1365206104</t>
  </si>
  <si>
    <t>183,432-12,608-0,875-48,411</t>
  </si>
  <si>
    <t>97006610</t>
  </si>
  <si>
    <t>úsek V1-V1´</t>
  </si>
  <si>
    <t>"0,012.60-0,151.20 km" (151,2-12,6)*0,8*(0,09+0,3)</t>
  </si>
  <si>
    <t>(0+5+6+4,5+3,5)*0,8*(0,04+0,3)</t>
  </si>
  <si>
    <t>-1130414246</t>
  </si>
  <si>
    <t>48,411*2 'Přepočtené koeficientem množství</t>
  </si>
  <si>
    <t>-1920923563</t>
  </si>
  <si>
    <t>181351003</t>
  </si>
  <si>
    <t>Rozprostření a urovnání ornice v rovině nebo ve svahu sklonu do 1:5 strojně při souvislé ploše do 100 m2, tl. vrstvy do 200 mm</t>
  </si>
  <si>
    <t>1795644920</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</si>
  <si>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</si>
  <si>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2140010558</t>
  </si>
  <si>
    <t>-27288775</t>
  </si>
  <si>
    <t>-367133057</t>
  </si>
  <si>
    <t>11,730049783486*0,015 'Přepočtené koeficientem množství</t>
  </si>
  <si>
    <t>259367947</t>
  </si>
  <si>
    <t>"0,012.60-0,151.20 km" (151,2-12,6)*0,8*0,1</t>
  </si>
  <si>
    <t>(0+5+6+4,5+3,5)*0,8*0,1</t>
  </si>
  <si>
    <t>452313141</t>
  </si>
  <si>
    <t>Podkladní a zajišťovací konstrukce z betonu prostého v otevřeném výkopu bloky pro potrubí z betonu tř. C 16/20</t>
  </si>
  <si>
    <t>-1428218131</t>
  </si>
  <si>
    <t xml:space="preserve">Poznámka k souboru cen:
1. Ceny -1131 až -1181 a -1192 lze použít i pro ochrannou vrstvu pod železobetonové konstrukce.
2. Ceny -2131 až -2181 a -2192 jsou určeny pro jakékoliv úkosy sedel.
</t>
  </si>
  <si>
    <t>viz Kladečské schéma</t>
  </si>
  <si>
    <t>(6-1)*(0,5*0,5*0,7)</t>
  </si>
  <si>
    <t>452353101</t>
  </si>
  <si>
    <t>Bednění podkladních a zajišťovacích konstrukcí v otevřeném výkopu bloků pro potrubí</t>
  </si>
  <si>
    <t>-1476027744</t>
  </si>
  <si>
    <t>(6-1)*2*(0,5*0,5)*0,7</t>
  </si>
  <si>
    <t>857242122</t>
  </si>
  <si>
    <t>Montáž litinových tvarovek na potrubí litinovém tlakovém jednoosých na potrubí z trub přírubových v otevřeném výkopu, kanálu nebo v šachtě DN 80</t>
  </si>
  <si>
    <t>-1697928118</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</si>
  <si>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</si>
  <si>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viz Kladečské schéma (u V5)</t>
  </si>
  <si>
    <t>55254047</t>
  </si>
  <si>
    <t>koleno 90° s patkou přírubové litinové vodovodní N-kus PN10/40 DN 80</t>
  </si>
  <si>
    <t>826376819</t>
  </si>
  <si>
    <t>871171211</t>
  </si>
  <si>
    <t>Montáž vodovodního potrubí z plastů v otevřeném výkopu z polyetylenu PE 100 svařovaných elektrotvarovkou SDR 11/PN16 D 40 x 3,7 mm</t>
  </si>
  <si>
    <t>-198180007</t>
  </si>
  <si>
    <t xml:space="preserve">Poznámka k souboru cen:
1. V cenách potrubí nejsou započteny náklady na:
a) dodání potrubí; potrubí se oceňuje ve specifikaci; ztratné lze dohodnout u trub polyetylénových ve výši 1,5 %; u trub z tvrdého PVC ve výši 3 %,
2. Ceny -1211 jsou určeny i pro plošné kolektory primárních okruhů tepelných čerpadel.
</t>
  </si>
  <si>
    <t>"0,012.60 km - JIŽ REALIZOVÁNO" 0</t>
  </si>
  <si>
    <t>"0,031.20 km" 5</t>
  </si>
  <si>
    <t>"0,050.10 km" 6</t>
  </si>
  <si>
    <t>"0,067.10 km" 4,5</t>
  </si>
  <si>
    <t>"0,083.00 km" 3,5</t>
  </si>
  <si>
    <t>28613596</t>
  </si>
  <si>
    <t>potrubí dvouvrstvé PE100 s 10% signalizační vrstvou SDR 11 40x3,7 dl 12m</t>
  </si>
  <si>
    <t>CS ÚRS 2018 02</t>
  </si>
  <si>
    <t>-1067899237</t>
  </si>
  <si>
    <t>19*1,015 'Přepočtené koeficientem množství</t>
  </si>
  <si>
    <t>871241211</t>
  </si>
  <si>
    <t>Montáž vodovodního potrubí z plastů v otevřeném výkopu z polyetylenu PE 100 svařovaných elektrotvarovkou SDR 11/PN16 D 90 x 8,2 mm</t>
  </si>
  <si>
    <t>-1606022337</t>
  </si>
  <si>
    <t>"0,012.60-0,151.20 km" 151,2-12,6</t>
  </si>
  <si>
    <t>28613600</t>
  </si>
  <si>
    <t>potrubí dvouvrstvé PE100 s 10% signalizační vrstvou SDR 11 90x8,2 dl 12m</t>
  </si>
  <si>
    <t>-1131961902</t>
  </si>
  <si>
    <t>138,6*1,015 'Přepočtené koeficientem množství</t>
  </si>
  <si>
    <t>877171118</t>
  </si>
  <si>
    <t>Montáž tvarovek na vodovodním plastovém potrubí z polyetylenu PE 100 elektrotvarovek SDR 11/PN16 záslepek d 40</t>
  </si>
  <si>
    <t>1764181156</t>
  </si>
  <si>
    <t xml:space="preserve">Poznámka k souboru cen:
1. V cenách montáže tvarovek nejsou započteny náklady na dodání tvarovek. Tyto náklady se oceňují ve specifikaci.
</t>
  </si>
  <si>
    <t>5-1</t>
  </si>
  <si>
    <t>28615021</t>
  </si>
  <si>
    <t>elektrozáslepka SDR11 PE 100 PN16 D 40mm</t>
  </si>
  <si>
    <t>1697862780</t>
  </si>
  <si>
    <t>877231113</t>
  </si>
  <si>
    <t>Montáž tvarovek na vodovodním plastovém potrubí z polyetylenu PE 100 elektrotvarovek SDR 11/PN16 T-kusů d 75</t>
  </si>
  <si>
    <t>1386839723</t>
  </si>
  <si>
    <t>FF585042W</t>
  </si>
  <si>
    <t>redukovaný T-kus SDR11 75/50</t>
  </si>
  <si>
    <t>ks</t>
  </si>
  <si>
    <t>R-položka</t>
  </si>
  <si>
    <t>133060696</t>
  </si>
  <si>
    <t>877241101</t>
  </si>
  <si>
    <t>Montáž tvarovek na vodovodním plastovém potrubí z polyetylenu PE 100 elektrotvarovek SDR 11/PN16 spojek, oblouků nebo redukcí d 90</t>
  </si>
  <si>
    <t>293440062</t>
  </si>
  <si>
    <t>viz předchozí výpočty ((151,2-12,6)/12)</t>
  </si>
  <si>
    <t>28615974</t>
  </si>
  <si>
    <t>elektrospojka SDR11 PE 100 PN16 D 90mm</t>
  </si>
  <si>
    <t>1061137809</t>
  </si>
  <si>
    <t>877241113</t>
  </si>
  <si>
    <t>Montáž tvarovek na vodovodním plastovém potrubí z polyetylenu PE 100 elektrotvarovek SDR 11/PN16 T-kusů d 90</t>
  </si>
  <si>
    <t>-1337666449</t>
  </si>
  <si>
    <t>viz Kladečské schéma (u V1)</t>
  </si>
  <si>
    <t>FF485623W</t>
  </si>
  <si>
    <t>elektro T-kus rovnoramenný 80</t>
  </si>
  <si>
    <t>804128646</t>
  </si>
  <si>
    <t>877241123</t>
  </si>
  <si>
    <t>Montáž tvarovek na vodovodním plastovém potrubí z polyetylenu PE 100 elektrotvarovek SDR 11/PN16 T-kusů navrtávacích s 360° otočnou odbočkou d 90/40</t>
  </si>
  <si>
    <t>-1198726990</t>
  </si>
  <si>
    <t>28614009</t>
  </si>
  <si>
    <t>tvarovka T-kus navrtávací s odbočkou 360° D 90-40mm</t>
  </si>
  <si>
    <t>-1904558610</t>
  </si>
  <si>
    <t>891181112</t>
  </si>
  <si>
    <t>Montáž vodovodních armatur na potrubí šoupátek nebo klapek uzavíracích v otevřeném výkopu nebo v šachtách s osazením zemní soupravy (bez poklopů) DN 40</t>
  </si>
  <si>
    <t>-479614755</t>
  </si>
  <si>
    <t xml:space="preserve">Poznámka k souboru cen:
1. V cenách jsou započteny i náklady:
a) u šoupátek ceny -1112 na vytvoření otvorů ve stropech šachet pro prostup zemních souprav šoupátek,
b)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t>
  </si>
  <si>
    <t>42221420</t>
  </si>
  <si>
    <t>šoupátko přípojkové přímé DN 25 ISO/vnější závit PN16, 32x1 1/4"</t>
  </si>
  <si>
    <t>-855129969</t>
  </si>
  <si>
    <t>42291078</t>
  </si>
  <si>
    <t>souprava zemní pro šoupátka DN 40-50mm Rd 2,0m</t>
  </si>
  <si>
    <t>-1424816738</t>
  </si>
  <si>
    <t>3,94088669950739*1,015 'Přepočtené koeficientem množství</t>
  </si>
  <si>
    <t>891211112</t>
  </si>
  <si>
    <t>Montáž vodovodních armatur na potrubí šoupátek nebo klapek uzavíracích v otevřeném výkopu nebo v šachtách s osazením zemní soupravy (bez poklopů) DN 50</t>
  </si>
  <si>
    <t>925294371</t>
  </si>
  <si>
    <t>42221301</t>
  </si>
  <si>
    <t>šoupátko pitná voda litina GGG 50 krátká stavební dl PN10/16 DN 50x150mm</t>
  </si>
  <si>
    <t>308917783</t>
  </si>
  <si>
    <t>43</t>
  </si>
  <si>
    <t>891213321</t>
  </si>
  <si>
    <t>Montáž vodovodních armatur na potrubí ventilů odvzdušňovacích nebo zavzdušňovacích mechanických a plovákových přírubových na venkovních řadech DN 50</t>
  </si>
  <si>
    <t>-1308582079</t>
  </si>
  <si>
    <t>44</t>
  </si>
  <si>
    <t>982205010016</t>
  </si>
  <si>
    <t>HYDRANT ODVZDUŠŇOVACÍ PN 1-16 1055/50</t>
  </si>
  <si>
    <t>KS</t>
  </si>
  <si>
    <t>-1373645971</t>
  </si>
  <si>
    <t>45</t>
  </si>
  <si>
    <t>891241112</t>
  </si>
  <si>
    <t>Montáž vodovodních armatur na potrubí šoupátek nebo klapek uzavíracích v otevřeném výkopu nebo v šachtách s osazením zemní soupravy (bez poklopů) DN 80</t>
  </si>
  <si>
    <t>1253109477</t>
  </si>
  <si>
    <t>viz Kladečské schéma (V1, V1´)</t>
  </si>
  <si>
    <t>46</t>
  </si>
  <si>
    <t>42221303</t>
  </si>
  <si>
    <t>šoupátko pitná voda litina GGG 50 krátká stavební dl PN10/16 DN 80x180mm</t>
  </si>
  <si>
    <t>1953149689</t>
  </si>
  <si>
    <t>47</t>
  </si>
  <si>
    <t>-1929041498</t>
  </si>
  <si>
    <t>48</t>
  </si>
  <si>
    <t>892241111</t>
  </si>
  <si>
    <t>Tlakové zkoušky vodou na potrubí DN do 80</t>
  </si>
  <si>
    <t>-478893978</t>
  </si>
  <si>
    <t>19+138,6</t>
  </si>
  <si>
    <t>49</t>
  </si>
  <si>
    <t>892233122</t>
  </si>
  <si>
    <t>Proplach a dezinfekce vodovodního potrubí DN od 40 do 70</t>
  </si>
  <si>
    <t>-850619635</t>
  </si>
  <si>
    <t xml:space="preserve">Poznámka k souboru cen:
1. V cenách jsou započteny náklady na napuštění a vypuštění vody, dodání vody a dezinfekčního prostředku.
</t>
  </si>
  <si>
    <t>50</t>
  </si>
  <si>
    <t>892273122</t>
  </si>
  <si>
    <t>Proplach a dezinfekce vodovodního potrubí DN od 80 do 125</t>
  </si>
  <si>
    <t>2087673136</t>
  </si>
  <si>
    <t>138,6</t>
  </si>
  <si>
    <t>51</t>
  </si>
  <si>
    <t>450813076</t>
  </si>
  <si>
    <t>předpoklad</t>
  </si>
  <si>
    <t>52</t>
  </si>
  <si>
    <t>899401112</t>
  </si>
  <si>
    <t>Osazení poklopů litinových šoupátkových</t>
  </si>
  <si>
    <t>633176083</t>
  </si>
  <si>
    <t xml:space="preserve">Poznámka k souboru cen:
1. V cenách osazení poklopů jsou započteny i náklady na jejich podezdění.
2. V cenách nejsou započteny náklady na dodání poklopů; tyto se oceňují ve specifikaci. Ztratné se nestanoví.
</t>
  </si>
  <si>
    <t>53</t>
  </si>
  <si>
    <t>42291352</t>
  </si>
  <si>
    <t>poklop litinový šoupátkový pro zemní soupravy osazení do terénu a do vozovky</t>
  </si>
  <si>
    <t>540061425</t>
  </si>
  <si>
    <t>54</t>
  </si>
  <si>
    <t>348100000000</t>
  </si>
  <si>
    <t>PODKLAD. DESKA  UNI UNI</t>
  </si>
  <si>
    <t>-462395978</t>
  </si>
  <si>
    <t>55</t>
  </si>
  <si>
    <t>899721112</t>
  </si>
  <si>
    <t>Signalizační vodič na potrubí DN nad 150 mm</t>
  </si>
  <si>
    <t>1616687246</t>
  </si>
  <si>
    <t>157,6 + "rezerva" 10</t>
  </si>
  <si>
    <t>56</t>
  </si>
  <si>
    <t>-1464955288</t>
  </si>
  <si>
    <t>157,6</t>
  </si>
  <si>
    <t>57</t>
  </si>
  <si>
    <t>-1539981858</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</si>
  <si>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</si>
  <si>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Poznámka k položce:
POLOŽKA KALKULOVÁNA PRO STAVEBNÍ DÍL "8 - TRUBNÍ VEDENÍ" a "23-M MONTÁŽE POTRUBÍ"</t>
  </si>
  <si>
    <t>Práce a dodávky M</t>
  </si>
  <si>
    <t>23-M</t>
  </si>
  <si>
    <t>Montáže potrubí</t>
  </si>
  <si>
    <t>58</t>
  </si>
  <si>
    <t>230030001</t>
  </si>
  <si>
    <t>Montáž trubních dílů přírubových hmotnosti do 5 kg</t>
  </si>
  <si>
    <t>64</t>
  </si>
  <si>
    <t>-150456819</t>
  </si>
  <si>
    <t>viz Kladečské schéma (V1´)</t>
  </si>
  <si>
    <t>59</t>
  </si>
  <si>
    <t>31951003</t>
  </si>
  <si>
    <t>potrubní spojka jištěná proti posuvu hrdlo-příruba  DN 80</t>
  </si>
  <si>
    <t>128</t>
  </si>
  <si>
    <t>1776356673</t>
  </si>
  <si>
    <t>03 - KOMUNIKACE</t>
  </si>
  <si>
    <t>21121</t>
  </si>
  <si>
    <t xml:space="preserve">    5 - Komunikace pozemní</t>
  </si>
  <si>
    <t xml:space="preserve">    9 - Ostatní konstrukce a práce, bourání</t>
  </si>
  <si>
    <t xml:space="preserve">    997 - Přesun sutě</t>
  </si>
  <si>
    <t>113107243</t>
  </si>
  <si>
    <t>Odstranění podkladů nebo krytů strojně plochy jednotlivě přes 200 m2 s přemístěním hmot na skládku na vzdálenost do 20 m nebo s naložením na dopravní prostředek živičných, o tl. vrstvy přes 100 do 150 mm</t>
  </si>
  <si>
    <t>-1612572093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</si>
  <si>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</si>
  <si>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viz výkr. SITUACE, PODÉLNÉ PROFILY, VZOROVÉ PŘÍČNÉ ŘEZY</t>
  </si>
  <si>
    <t>ASFALTOVÁ KOMUNIKACE</t>
  </si>
  <si>
    <t>1.FÁZE (V PLOŠE HLOUBENÍ)</t>
  </si>
  <si>
    <t>V PLOŠE SDRUŽENÉHO VÝKOPU</t>
  </si>
  <si>
    <t>"0.007,00 - 0.079,00 km - rezerva 2 x 1 bm" (79-7+2)*1,6</t>
  </si>
  <si>
    <t>PŘÍPOJKY K PARCELÁM - KANALIZACE</t>
  </si>
  <si>
    <t>"0,028.0 km" 2,5*0,8</t>
  </si>
  <si>
    <t>PŘÍPOJKY K UV - KANALIZACE</t>
  </si>
  <si>
    <t>PŘÍPOJKY L PARCELÁM - VODOVOD</t>
  </si>
  <si>
    <t>"0,050.10 km, V4" 2,5*0,8</t>
  </si>
  <si>
    <t>"0,067.10 km, V5" 3*0,8</t>
  </si>
  <si>
    <t>"0,083.00 km, V6" 3*0,8</t>
  </si>
  <si>
    <t>113107141</t>
  </si>
  <si>
    <t>Odstranění podkladů nebo krytů ručně s přemístěním hmot na skládku na vzdálenost do 3 m nebo s naložením na dopravní prostředek živičných, o tl. vrstvy do 50 mm</t>
  </si>
  <si>
    <t>-60145506</t>
  </si>
  <si>
    <t>2.FÁZE - zámky v obrusné vrstvě  š.200 mm na každou stranu od hrany rýh</t>
  </si>
  <si>
    <t>"0.007,00 - 0.079,00 km + rezerva 2 x 1 bm" (79-7+2+2*0,2)*0,2+2*(1,6+2*0,2)*0,2</t>
  </si>
  <si>
    <t>"0,028.0 km" 2,5*2*0,2</t>
  </si>
  <si>
    <t>"0,046.0 km" 3,5*2*0,2</t>
  </si>
  <si>
    <t>"0,062.5 km" 2,5*2*0,2</t>
  </si>
  <si>
    <t>"0,079.0 km" 3,5*2*0,2</t>
  </si>
  <si>
    <t>"0,028.0 km" 3,5*2+(0,8+2*0,2)*0,2</t>
  </si>
  <si>
    <t>"0,062.5 km" 2,5*2+(0,8+2*0,2)*0,2</t>
  </si>
  <si>
    <t>"0,030.50 km, V3" 2,5*2*0,2</t>
  </si>
  <si>
    <t>"0,050.10 km, V4" 2,5*2*0,2</t>
  </si>
  <si>
    <t>"0,067.10 km, V5" 3*2*0,2</t>
  </si>
  <si>
    <t>"0,083.00 km, V6" 3*2*0,2</t>
  </si>
  <si>
    <t>113107153</t>
  </si>
  <si>
    <t>Odstranění podkladů nebo krytů strojně plochy jednotlivě přes 50 m2 do 200 m2 s přemístěním hmot na skládku na vzdálenost do 20 m nebo s naložením na dopravní prostředek z kameniva těženého, o tl. vrstvy přes 200 do 300 mm</t>
  </si>
  <si>
    <t>-349086639</t>
  </si>
  <si>
    <t>141,6+37,36</t>
  </si>
  <si>
    <t>113107152</t>
  </si>
  <si>
    <t>Odstranění podkladů nebo krytů strojně plochy jednotlivě přes 50 m2 do 200 m2 s přemístěním hmot na skládku na vzdálenost do 20 m nebo s naložením na dopravní prostředek z kameniva těženého, o tl. vrstvy přes 100 do 200 mm</t>
  </si>
  <si>
    <t>-441695355</t>
  </si>
  <si>
    <t>viz část PD - Komunikace</t>
  </si>
  <si>
    <t>ŠTĚRKOVÁ CESTA</t>
  </si>
  <si>
    <t>350</t>
  </si>
  <si>
    <t>121112004</t>
  </si>
  <si>
    <t>Sejmutí ornice ručně při souvislé ploše, tl. vrstvy přes 200 do 250 mm</t>
  </si>
  <si>
    <t>-1758017321</t>
  </si>
  <si>
    <t>SJEZDY (částečně)</t>
  </si>
  <si>
    <t>"jen pro přední část sjezdů přiléhající k vozovce" 5*(7,3+5)/2*2</t>
  </si>
  <si>
    <t>1403885884</t>
  </si>
  <si>
    <t>61,5*0,25</t>
  </si>
  <si>
    <t>181152302</t>
  </si>
  <si>
    <t>Úprava pláně na stavbách silnic a dálnic strojně v zářezech mimo skalních se zhutněním</t>
  </si>
  <si>
    <t>-1850034623</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</si>
  <si>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15-2501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</si>
  <si>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141,6+37,36+350</t>
  </si>
  <si>
    <t>Komunikace pozemní</t>
  </si>
  <si>
    <t>564851111</t>
  </si>
  <si>
    <t>Podklad ze štěrkodrti ŠD s rozprostřením a zhutněním, po zhutnění tl. 150 mm</t>
  </si>
  <si>
    <t>-1113368760</t>
  </si>
  <si>
    <t>Poznámka k položce:
SKLADBA "A" - komunikace</t>
  </si>
  <si>
    <t>SKLADBA "A" (vozovka D1-N-2-IV-PIII) - komunikace</t>
  </si>
  <si>
    <t>"spodní podkladová vrstva v místě nových IS a v rozšířeních" 141,6</t>
  </si>
  <si>
    <t>"vrchní podkladová vrstva v místě nových IS a v rozšířeních" 141,6</t>
  </si>
  <si>
    <t>573111112</t>
  </si>
  <si>
    <t>Postřik infiltrační PI z asfaltu silničního s posypem kamenivem, v množství 1,00 kg/m2</t>
  </si>
  <si>
    <t>-255078013</t>
  </si>
  <si>
    <t>mezi ŠD tl. 300 mm a podkladní vrstvou ACP</t>
  </si>
  <si>
    <t>141,6</t>
  </si>
  <si>
    <t>565135121</t>
  </si>
  <si>
    <t>Asfaltový beton vrstva podkladní ACP 16 (obalované kamenivo střednězrnné - OKS) s rozprostřením a zhutněním v pruhu šířky přes 3 m, po zhutnění tl. 50 mm</t>
  </si>
  <si>
    <t>-1352697320</t>
  </si>
  <si>
    <t xml:space="preserve">Poznámka k souboru cen:
1. Cenami 565 1.-510 lze oceňovat např. chodníky, úzké cesty a vjezdy v pruhu šířky do 1,5 m jakékoliv délky a jednotlivé plochy velikosti do 10 m2.
2. ČSN EN 13108-1 připouští pro ACP 16 pouze tl. 50 až 80 mm.
</t>
  </si>
  <si>
    <t>"v místě nových IS a v rozšířeních" 141,6</t>
  </si>
  <si>
    <t>573231106</t>
  </si>
  <si>
    <t>Postřik spojovací PS bez posypu kamenivem ze silniční emulze, v množství 0,30 kg/m2</t>
  </si>
  <si>
    <t>232372667</t>
  </si>
  <si>
    <t>mezi ACP  a ACO vč. vrchních zámků š. 2 x 200 mm</t>
  </si>
  <si>
    <t>"základní plocha" 141,6</t>
  </si>
  <si>
    <t>"zámky" 37,36</t>
  </si>
  <si>
    <t>577134131</t>
  </si>
  <si>
    <t>Asfaltový beton vrstva obrusná ACO 11 (ABS) s rozprostřením a se zhutněním z modifikovaného asfaltu v pruhu šířky přes do 1,5 do 3 m, po zhutnění tl. 40 mm</t>
  </si>
  <si>
    <t>483681190</t>
  </si>
  <si>
    <t xml:space="preserve">Poznámka k souboru cen:
1. Cenami 577 1.-40 lze oceňovat např. chodníky, úzké cesty a vjezdy v pruhu šířky do 1,5 m jakékoliv délky a jednotlivé plochy velikosti do 10 m2.
2. ČSN EN 13108-1 připouští pro ACO 11 pouze tl. 35 až 50 mm.
</t>
  </si>
  <si>
    <t>564871111</t>
  </si>
  <si>
    <t>Podklad ze štěrkodrti ŠD s rozprostřením a zhutněním, po zhutnění tl. 250 mm</t>
  </si>
  <si>
    <t>-1541857180</t>
  </si>
  <si>
    <t>Poznámka k položce:
SKLADBA "B" část sjezdů</t>
  </si>
  <si>
    <t>SKLADBA "B" (vozovka D2-D-1-VI-PIII) - sjezdy</t>
  </si>
  <si>
    <t>"jen přední část sjezdů přiléhající k vozovce" 5*(7,3+5)/2*2</t>
  </si>
  <si>
    <t>564861111</t>
  </si>
  <si>
    <t>Podklad ze štěrkodrti ŠD s rozprostřením a zhutněním, po zhutnění tl. 200 mm</t>
  </si>
  <si>
    <t>1312097750</t>
  </si>
  <si>
    <t>Poznámka k položce:
SKLADBA "C" - cesta</t>
  </si>
  <si>
    <t>SKLADBA "C" - štěrková cesta</t>
  </si>
  <si>
    <t>Ostatní konstrukce a práce, bourání</t>
  </si>
  <si>
    <t>914111111</t>
  </si>
  <si>
    <t>Montáž svislé dopravní značky základní velikosti do 1 m2 objímkami na sloupky nebo konzoly</t>
  </si>
  <si>
    <t>-1586959317</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</si>
  <si>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</si>
  <si>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40444101</t>
  </si>
  <si>
    <t>značka dopravní svislá zákazová B FeZn JAC 500 mm</t>
  </si>
  <si>
    <t>1134206493</t>
  </si>
  <si>
    <t>Poznámka k položce:
B20a (30)</t>
  </si>
  <si>
    <t>914511112</t>
  </si>
  <si>
    <t>Montáž sloupku dopravních značek délky do 3,5 m do hliníkové patky</t>
  </si>
  <si>
    <t>412014896</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</si>
  <si>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</si>
  <si>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40445235</t>
  </si>
  <si>
    <t>sloupek pro dopravní značku Al D 60mm v 3,5m</t>
  </si>
  <si>
    <t>139956709</t>
  </si>
  <si>
    <t>40445240</t>
  </si>
  <si>
    <t>patka pro sloupek Al D 60mm</t>
  </si>
  <si>
    <t>1568734210</t>
  </si>
  <si>
    <t>40445253</t>
  </si>
  <si>
    <t>víčko plastové na sloupek D 60mm</t>
  </si>
  <si>
    <t>-1425101494</t>
  </si>
  <si>
    <t>40445256</t>
  </si>
  <si>
    <t>svorka upínací na sloupek dopravní značky D 60mm</t>
  </si>
  <si>
    <t>357503848</t>
  </si>
  <si>
    <t>919732211</t>
  </si>
  <si>
    <t>Styčná pracovní spára při napojení nového živičného povrchu na stávající se zalitím za tepla modifikovanou asfaltovou hmotou s posypem vápenným hydrátem šířky do 15 mm, hloubky do 25 mm včetně prořezání spáry</t>
  </si>
  <si>
    <t>-537087053</t>
  </si>
  <si>
    <t xml:space="preserve">Poznámka k souboru cen:
1. V cenách jsou započteny i náklady na vyčištění spár, na impregnaci a zalití spár včetně dodání hmot.
</t>
  </si>
  <si>
    <t>213,2</t>
  </si>
  <si>
    <t>919735111</t>
  </si>
  <si>
    <t>Řezání stávajícího živičného krytu nebo podkladu hloubky do 50 mm</t>
  </si>
  <si>
    <t>-186526148</t>
  </si>
  <si>
    <t xml:space="preserve">Poznámka k souboru cen:
1. V cenách jsou započteny i náklady na spotřebu vody.
</t>
  </si>
  <si>
    <t>"0.007,00 - 0.079,00 km + rezerva 2 x 1 bm" (79-7+2+2*0,2)*2+2*(1,6+2*0,2)</t>
  </si>
  <si>
    <t>"0,028.0 km" 2,5*2</t>
  </si>
  <si>
    <t>"0,046.0 km" 3,5*2</t>
  </si>
  <si>
    <t>"0,062.5 km" 2,5*2</t>
  </si>
  <si>
    <t>"0,079.0 km" 3,5*2</t>
  </si>
  <si>
    <t>"0,028.0 km" 3,5*2+(0,8+2*0,2)</t>
  </si>
  <si>
    <t>"0,062.5 km" 2,5*2+(0,8+2*0,2)</t>
  </si>
  <si>
    <t>"0,030.50 km, V3" 2,5*2</t>
  </si>
  <si>
    <t>"0,050.10 km, V4" 2,5*2</t>
  </si>
  <si>
    <t>"0,067.10 km, V5" 3*2</t>
  </si>
  <si>
    <t>"0,083.00 km, V6" 3*2</t>
  </si>
  <si>
    <t>919735113</t>
  </si>
  <si>
    <t>Řezání stávajícího živičného krytu nebo podkladu hloubky přes 100 do 150 mm</t>
  </si>
  <si>
    <t>2067350571</t>
  </si>
  <si>
    <t>"0.007,00 - 0.079,00 km + rezerva 2 x 1 bm" (79-7+2)*2+2*1,6</t>
  </si>
  <si>
    <t>"0,028.0 km" 3,5*2+0,8</t>
  </si>
  <si>
    <t>"0,062.5 km" 2,5*2+0,8</t>
  </si>
  <si>
    <t>997</t>
  </si>
  <si>
    <t>Přesun sutě</t>
  </si>
  <si>
    <t>997002511</t>
  </si>
  <si>
    <t>Vodorovné přemístění suti a vybouraných hmot bez naložení, se složením a hrubým urovnáním na vzdálenost do 1 km</t>
  </si>
  <si>
    <t>1438279569</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</si>
  <si>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</si>
  <si>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Poznámka k položce:
SUŤ BUDE ULOŽENA NA URČENÉ MEZIDEPONII OBCE !!!</t>
  </si>
  <si>
    <t>998225111</t>
  </si>
  <si>
    <t>Přesun hmot pro komunikace s krytem z kameniva, monolitickým betonovým nebo živičným dopravní vzdálenost do 200 m jakékoliv délky objektu</t>
  </si>
  <si>
    <t>1833347875</t>
  </si>
  <si>
    <t xml:space="preserve">Poznámka k souboru cen:
1. Ceny lze použít i pro plochy letišť s krytem monolitickým betonovým nebo živičným.
</t>
  </si>
  <si>
    <t>04 -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</si>
  <si>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</si>
  <si>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</si>
  <si>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</si>
  <si>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</si>
  <si>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</si>
  <si>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</si>
  <si>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</si>
  <si>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</si>
  <si>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012103000</t>
  </si>
  <si>
    <t>Geodetické práce před výstavbou</t>
  </si>
  <si>
    <t>Kč</t>
  </si>
  <si>
    <t>1024</t>
  </si>
  <si>
    <t>1461897296</t>
  </si>
  <si>
    <t>Poznámka k položce:
Zaměření a vytyčení stavby - zaměření a vytýčení stávajících IS v místě stavby z hlediska jejich ochrany při provádění stavby.</t>
  </si>
  <si>
    <t>012303000</t>
  </si>
  <si>
    <t>Geodetické práce po výstavbě</t>
  </si>
  <si>
    <t>-1328852517</t>
  </si>
  <si>
    <t>Poznámka k položce:
Náklady na provedení skutečného zaměření stavby - IS sítí, komunikací, geomaterický plám, akceptační protokol (zápis do krajského geoportálu).</t>
  </si>
  <si>
    <t>013254000</t>
  </si>
  <si>
    <t>Dokumentace skutečného provedení stavby</t>
  </si>
  <si>
    <t>-305119511</t>
  </si>
  <si>
    <t>VRN3</t>
  </si>
  <si>
    <t>Zařízení staveniště</t>
  </si>
  <si>
    <t>030001000</t>
  </si>
  <si>
    <t>1463302117</t>
  </si>
  <si>
    <t>034503000</t>
  </si>
  <si>
    <t>Informační tabule na staveništi</t>
  </si>
  <si>
    <t>51622812</t>
  </si>
  <si>
    <t>Poznámka k položce:
Tabule s údaji - označení stavby, stavební povolení, stavybvedoucí, TDI. Rozměr 2 x 1,5 m vč. nosné konstrukce a rámu.</t>
  </si>
  <si>
    <t>VRN4</t>
  </si>
  <si>
    <t>Inženýrská činnost</t>
  </si>
  <si>
    <t>042503000</t>
  </si>
  <si>
    <t>Plán BOZP na staveništi</t>
  </si>
  <si>
    <t>379267190</t>
  </si>
  <si>
    <t>042903000</t>
  </si>
  <si>
    <t>Ostatní posudky</t>
  </si>
  <si>
    <t>…</t>
  </si>
  <si>
    <t>1976073818</t>
  </si>
  <si>
    <t>Poznámka k položce:
Rozbor vody.</t>
  </si>
  <si>
    <t>043194000</t>
  </si>
  <si>
    <t>Ostatní zkoušky</t>
  </si>
  <si>
    <t>1954114194</t>
  </si>
  <si>
    <t>Poznámka k položce:
Veškeré hutnící zkoušky pro skladbu všech typů komunikacíí.</t>
  </si>
  <si>
    <t>VRN7</t>
  </si>
  <si>
    <t>Provozní vlivy</t>
  </si>
  <si>
    <t>094002000</t>
  </si>
  <si>
    <t>Ostatní náklady související s výstavbou</t>
  </si>
  <si>
    <t>-830120794</t>
  </si>
  <si>
    <t>Poznámka k položce:
Náklady na vyhotovení návrhu dočasného dopravního značení, projednání DZ s dotčenými orgány a organizacemi, dodání dopravních značek a světelné signalizace, jejich rozmístění a přemísťování a jejich údržba v průběhu výstavby včetně následného odstranění po ukončení stavebních prací.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</si>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</sst>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9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7" fillId="2" borderId="19" xfId="0" applyFont="1" applyFill="1" applyBorder="1" applyAlignment="1" applyProtection="1">
      <alignment horizontal="left" vertical="center"/>
      <protection locked="0"/>
    </xf>
    <xf numFmtId="0" fontId="37"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0"/>
  <sheetViews>
    <sheetView showGridLines="0" workbookViewId="0" topLeftCell="A43"/>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74"/>
      <c r="AS2" s="374"/>
      <c r="AT2" s="374"/>
      <c r="AU2" s="374"/>
      <c r="AV2" s="374"/>
      <c r="AW2" s="374"/>
      <c r="AX2" s="374"/>
      <c r="AY2" s="374"/>
      <c r="AZ2" s="374"/>
      <c r="BA2" s="374"/>
      <c r="BB2" s="374"/>
      <c r="BC2" s="374"/>
      <c r="BD2" s="374"/>
      <c r="BE2" s="374"/>
      <c r="BS2" s="19" t="s">
        <v>6</v>
      </c>
      <c r="BT2" s="19" t="s">
        <v>7</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8" t="s">
        <v>14</v>
      </c>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24"/>
      <c r="AQ5" s="24"/>
      <c r="AR5" s="22"/>
      <c r="BE5" s="355" t="s">
        <v>15</v>
      </c>
      <c r="BS5" s="19" t="s">
        <v>6</v>
      </c>
    </row>
    <row r="6" spans="2:71" s="1" customFormat="1" ht="36.9" customHeight="1">
      <c r="B6" s="23"/>
      <c r="C6" s="24"/>
      <c r="D6" s="30" t="s">
        <v>16</v>
      </c>
      <c r="E6" s="24"/>
      <c r="F6" s="24"/>
      <c r="G6" s="24"/>
      <c r="H6" s="24"/>
      <c r="I6" s="24"/>
      <c r="J6" s="24"/>
      <c r="K6" s="360" t="s">
        <v>17</v>
      </c>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24"/>
      <c r="AQ6" s="24"/>
      <c r="AR6" s="22"/>
      <c r="BE6" s="35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6"/>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6"/>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6"/>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56"/>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30</v>
      </c>
      <c r="AO11" s="24"/>
      <c r="AP11" s="24"/>
      <c r="AQ11" s="24"/>
      <c r="AR11" s="22"/>
      <c r="BE11" s="356"/>
      <c r="BS11" s="19" t="s">
        <v>6</v>
      </c>
    </row>
    <row r="12" spans="2:71"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6"/>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32</v>
      </c>
      <c r="AO13" s="24"/>
      <c r="AP13" s="24"/>
      <c r="AQ13" s="24"/>
      <c r="AR13" s="22"/>
      <c r="BE13" s="356"/>
      <c r="BS13" s="19" t="s">
        <v>6</v>
      </c>
    </row>
    <row r="14" spans="2:71" ht="13.2">
      <c r="B14" s="23"/>
      <c r="C14" s="24"/>
      <c r="D14" s="24"/>
      <c r="E14" s="361" t="s">
        <v>32</v>
      </c>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1" t="s">
        <v>29</v>
      </c>
      <c r="AL14" s="24"/>
      <c r="AM14" s="24"/>
      <c r="AN14" s="33" t="s">
        <v>32</v>
      </c>
      <c r="AO14" s="24"/>
      <c r="AP14" s="24"/>
      <c r="AQ14" s="24"/>
      <c r="AR14" s="22"/>
      <c r="BE14" s="356"/>
      <c r="BS14" s="19" t="s">
        <v>6</v>
      </c>
    </row>
    <row r="15" spans="2:71"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6"/>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34</v>
      </c>
      <c r="AO16" s="24"/>
      <c r="AP16" s="24"/>
      <c r="AQ16" s="24"/>
      <c r="AR16" s="22"/>
      <c r="BE16" s="356"/>
      <c r="BS16" s="19" t="s">
        <v>4</v>
      </c>
    </row>
    <row r="17" spans="2:71" s="1" customFormat="1" ht="18.45"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36</v>
      </c>
      <c r="AO17" s="24"/>
      <c r="AP17" s="24"/>
      <c r="AQ17" s="24"/>
      <c r="AR17" s="22"/>
      <c r="BE17" s="356"/>
      <c r="BS17" s="19" t="s">
        <v>37</v>
      </c>
    </row>
    <row r="18" spans="2: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6"/>
      <c r="BS18" s="19" t="s">
        <v>6</v>
      </c>
    </row>
    <row r="19" spans="2:71" s="1" customFormat="1" ht="12" customHeight="1">
      <c r="B19" s="23"/>
      <c r="C19" s="24"/>
      <c r="D19" s="31"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34</v>
      </c>
      <c r="AO19" s="24"/>
      <c r="AP19" s="24"/>
      <c r="AQ19" s="24"/>
      <c r="AR19" s="22"/>
      <c r="BE19" s="356"/>
      <c r="BS19" s="19" t="s">
        <v>6</v>
      </c>
    </row>
    <row r="20" spans="2:71" s="1" customFormat="1" ht="18.45" customHeight="1">
      <c r="B20" s="23"/>
      <c r="C20" s="24"/>
      <c r="D20" s="24"/>
      <c r="E20" s="29" t="s">
        <v>39</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36</v>
      </c>
      <c r="AO20" s="24"/>
      <c r="AP20" s="24"/>
      <c r="AQ20" s="24"/>
      <c r="AR20" s="22"/>
      <c r="BE20" s="356"/>
      <c r="BS20" s="19" t="s">
        <v>4</v>
      </c>
    </row>
    <row r="21" spans="2:57"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6"/>
    </row>
    <row r="22" spans="2:57" s="1" customFormat="1" ht="12" customHeight="1">
      <c r="B22" s="23"/>
      <c r="C22" s="24"/>
      <c r="D22" s="31"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6"/>
    </row>
    <row r="23" spans="2:57" s="1" customFormat="1" ht="47.25" customHeight="1">
      <c r="B23" s="23"/>
      <c r="C23" s="24"/>
      <c r="D23" s="24"/>
      <c r="E23" s="363" t="s">
        <v>41</v>
      </c>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24"/>
      <c r="AP23" s="24"/>
      <c r="AQ23" s="24"/>
      <c r="AR23" s="22"/>
      <c r="BE23" s="356"/>
    </row>
    <row r="24" spans="2:57"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6"/>
    </row>
    <row r="25" spans="2:57" s="1" customFormat="1" ht="6.9"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6"/>
    </row>
    <row r="26" spans="1:57" s="2" customFormat="1" ht="25.95" customHeight="1">
      <c r="A26" s="36"/>
      <c r="B26" s="37"/>
      <c r="C26" s="38"/>
      <c r="D26" s="39" t="s">
        <v>42</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4">
        <f>ROUND(AG54,2)</f>
        <v>0</v>
      </c>
      <c r="AL26" s="365"/>
      <c r="AM26" s="365"/>
      <c r="AN26" s="365"/>
      <c r="AO26" s="365"/>
      <c r="AP26" s="38"/>
      <c r="AQ26" s="38"/>
      <c r="AR26" s="41"/>
      <c r="BE26" s="356"/>
    </row>
    <row r="27" spans="1:57" s="2" customFormat="1" ht="6.9"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6"/>
    </row>
    <row r="28" spans="1:57" s="2" customFormat="1" ht="13.2">
      <c r="A28" s="36"/>
      <c r="B28" s="37"/>
      <c r="C28" s="38"/>
      <c r="D28" s="38"/>
      <c r="E28" s="38"/>
      <c r="F28" s="38"/>
      <c r="G28" s="38"/>
      <c r="H28" s="38"/>
      <c r="I28" s="38"/>
      <c r="J28" s="38"/>
      <c r="K28" s="38"/>
      <c r="L28" s="366" t="s">
        <v>43</v>
      </c>
      <c r="M28" s="366"/>
      <c r="N28" s="366"/>
      <c r="O28" s="366"/>
      <c r="P28" s="366"/>
      <c r="Q28" s="38"/>
      <c r="R28" s="38"/>
      <c r="S28" s="38"/>
      <c r="T28" s="38"/>
      <c r="U28" s="38"/>
      <c r="V28" s="38"/>
      <c r="W28" s="366" t="s">
        <v>44</v>
      </c>
      <c r="X28" s="366"/>
      <c r="Y28" s="366"/>
      <c r="Z28" s="366"/>
      <c r="AA28" s="366"/>
      <c r="AB28" s="366"/>
      <c r="AC28" s="366"/>
      <c r="AD28" s="366"/>
      <c r="AE28" s="366"/>
      <c r="AF28" s="38"/>
      <c r="AG28" s="38"/>
      <c r="AH28" s="38"/>
      <c r="AI28" s="38"/>
      <c r="AJ28" s="38"/>
      <c r="AK28" s="366" t="s">
        <v>45</v>
      </c>
      <c r="AL28" s="366"/>
      <c r="AM28" s="366"/>
      <c r="AN28" s="366"/>
      <c r="AO28" s="366"/>
      <c r="AP28" s="38"/>
      <c r="AQ28" s="38"/>
      <c r="AR28" s="41"/>
      <c r="BE28" s="356"/>
    </row>
    <row r="29" spans="2:57" s="3" customFormat="1" ht="14.4" customHeight="1">
      <c r="B29" s="42"/>
      <c r="C29" s="43"/>
      <c r="D29" s="31" t="s">
        <v>46</v>
      </c>
      <c r="E29" s="43"/>
      <c r="F29" s="31" t="s">
        <v>47</v>
      </c>
      <c r="G29" s="43"/>
      <c r="H29" s="43"/>
      <c r="I29" s="43"/>
      <c r="J29" s="43"/>
      <c r="K29" s="43"/>
      <c r="L29" s="369">
        <v>0.21</v>
      </c>
      <c r="M29" s="368"/>
      <c r="N29" s="368"/>
      <c r="O29" s="368"/>
      <c r="P29" s="368"/>
      <c r="Q29" s="43"/>
      <c r="R29" s="43"/>
      <c r="S29" s="43"/>
      <c r="T29" s="43"/>
      <c r="U29" s="43"/>
      <c r="V29" s="43"/>
      <c r="W29" s="367">
        <f>ROUND(AZ54,2)</f>
        <v>0</v>
      </c>
      <c r="X29" s="368"/>
      <c r="Y29" s="368"/>
      <c r="Z29" s="368"/>
      <c r="AA29" s="368"/>
      <c r="AB29" s="368"/>
      <c r="AC29" s="368"/>
      <c r="AD29" s="368"/>
      <c r="AE29" s="368"/>
      <c r="AF29" s="43"/>
      <c r="AG29" s="43"/>
      <c r="AH29" s="43"/>
      <c r="AI29" s="43"/>
      <c r="AJ29" s="43"/>
      <c r="AK29" s="367">
        <f>ROUND(AV54,2)</f>
        <v>0</v>
      </c>
      <c r="AL29" s="368"/>
      <c r="AM29" s="368"/>
      <c r="AN29" s="368"/>
      <c r="AO29" s="368"/>
      <c r="AP29" s="43"/>
      <c r="AQ29" s="43"/>
      <c r="AR29" s="44"/>
      <c r="BE29" s="357"/>
    </row>
    <row r="30" spans="2:57" s="3" customFormat="1" ht="14.4" customHeight="1">
      <c r="B30" s="42"/>
      <c r="C30" s="43"/>
      <c r="D30" s="43"/>
      <c r="E30" s="43"/>
      <c r="F30" s="31" t="s">
        <v>48</v>
      </c>
      <c r="G30" s="43"/>
      <c r="H30" s="43"/>
      <c r="I30" s="43"/>
      <c r="J30" s="43"/>
      <c r="K30" s="43"/>
      <c r="L30" s="369">
        <v>0.15</v>
      </c>
      <c r="M30" s="368"/>
      <c r="N30" s="368"/>
      <c r="O30" s="368"/>
      <c r="P30" s="368"/>
      <c r="Q30" s="43"/>
      <c r="R30" s="43"/>
      <c r="S30" s="43"/>
      <c r="T30" s="43"/>
      <c r="U30" s="43"/>
      <c r="V30" s="43"/>
      <c r="W30" s="367">
        <f>ROUND(BA54,2)</f>
        <v>0</v>
      </c>
      <c r="X30" s="368"/>
      <c r="Y30" s="368"/>
      <c r="Z30" s="368"/>
      <c r="AA30" s="368"/>
      <c r="AB30" s="368"/>
      <c r="AC30" s="368"/>
      <c r="AD30" s="368"/>
      <c r="AE30" s="368"/>
      <c r="AF30" s="43"/>
      <c r="AG30" s="43"/>
      <c r="AH30" s="43"/>
      <c r="AI30" s="43"/>
      <c r="AJ30" s="43"/>
      <c r="AK30" s="367">
        <f>ROUND(AW54,2)</f>
        <v>0</v>
      </c>
      <c r="AL30" s="368"/>
      <c r="AM30" s="368"/>
      <c r="AN30" s="368"/>
      <c r="AO30" s="368"/>
      <c r="AP30" s="43"/>
      <c r="AQ30" s="43"/>
      <c r="AR30" s="44"/>
      <c r="BE30" s="357"/>
    </row>
    <row r="31" spans="2:57" s="3" customFormat="1" ht="14.4" customHeight="1" hidden="1">
      <c r="B31" s="42"/>
      <c r="C31" s="43"/>
      <c r="D31" s="43"/>
      <c r="E31" s="43"/>
      <c r="F31" s="31" t="s">
        <v>49</v>
      </c>
      <c r="G31" s="43"/>
      <c r="H31" s="43"/>
      <c r="I31" s="43"/>
      <c r="J31" s="43"/>
      <c r="K31" s="43"/>
      <c r="L31" s="369">
        <v>0.21</v>
      </c>
      <c r="M31" s="368"/>
      <c r="N31" s="368"/>
      <c r="O31" s="368"/>
      <c r="P31" s="368"/>
      <c r="Q31" s="43"/>
      <c r="R31" s="43"/>
      <c r="S31" s="43"/>
      <c r="T31" s="43"/>
      <c r="U31" s="43"/>
      <c r="V31" s="43"/>
      <c r="W31" s="367">
        <f>ROUND(BB54,2)</f>
        <v>0</v>
      </c>
      <c r="X31" s="368"/>
      <c r="Y31" s="368"/>
      <c r="Z31" s="368"/>
      <c r="AA31" s="368"/>
      <c r="AB31" s="368"/>
      <c r="AC31" s="368"/>
      <c r="AD31" s="368"/>
      <c r="AE31" s="368"/>
      <c r="AF31" s="43"/>
      <c r="AG31" s="43"/>
      <c r="AH31" s="43"/>
      <c r="AI31" s="43"/>
      <c r="AJ31" s="43"/>
      <c r="AK31" s="367">
        <v>0</v>
      </c>
      <c r="AL31" s="368"/>
      <c r="AM31" s="368"/>
      <c r="AN31" s="368"/>
      <c r="AO31" s="368"/>
      <c r="AP31" s="43"/>
      <c r="AQ31" s="43"/>
      <c r="AR31" s="44"/>
      <c r="BE31" s="357"/>
    </row>
    <row r="32" spans="2:57" s="3" customFormat="1" ht="14.4" customHeight="1" hidden="1">
      <c r="B32" s="42"/>
      <c r="C32" s="43"/>
      <c r="D32" s="43"/>
      <c r="E32" s="43"/>
      <c r="F32" s="31" t="s">
        <v>50</v>
      </c>
      <c r="G32" s="43"/>
      <c r="H32" s="43"/>
      <c r="I32" s="43"/>
      <c r="J32" s="43"/>
      <c r="K32" s="43"/>
      <c r="L32" s="369">
        <v>0.15</v>
      </c>
      <c r="M32" s="368"/>
      <c r="N32" s="368"/>
      <c r="O32" s="368"/>
      <c r="P32" s="368"/>
      <c r="Q32" s="43"/>
      <c r="R32" s="43"/>
      <c r="S32" s="43"/>
      <c r="T32" s="43"/>
      <c r="U32" s="43"/>
      <c r="V32" s="43"/>
      <c r="W32" s="367">
        <f>ROUND(BC54,2)</f>
        <v>0</v>
      </c>
      <c r="X32" s="368"/>
      <c r="Y32" s="368"/>
      <c r="Z32" s="368"/>
      <c r="AA32" s="368"/>
      <c r="AB32" s="368"/>
      <c r="AC32" s="368"/>
      <c r="AD32" s="368"/>
      <c r="AE32" s="368"/>
      <c r="AF32" s="43"/>
      <c r="AG32" s="43"/>
      <c r="AH32" s="43"/>
      <c r="AI32" s="43"/>
      <c r="AJ32" s="43"/>
      <c r="AK32" s="367">
        <v>0</v>
      </c>
      <c r="AL32" s="368"/>
      <c r="AM32" s="368"/>
      <c r="AN32" s="368"/>
      <c r="AO32" s="368"/>
      <c r="AP32" s="43"/>
      <c r="AQ32" s="43"/>
      <c r="AR32" s="44"/>
      <c r="BE32" s="357"/>
    </row>
    <row r="33" spans="2:44" s="3" customFormat="1" ht="14.4" customHeight="1" hidden="1">
      <c r="B33" s="42"/>
      <c r="C33" s="43"/>
      <c r="D33" s="43"/>
      <c r="E33" s="43"/>
      <c r="F33" s="31" t="s">
        <v>51</v>
      </c>
      <c r="G33" s="43"/>
      <c r="H33" s="43"/>
      <c r="I33" s="43"/>
      <c r="J33" s="43"/>
      <c r="K33" s="43"/>
      <c r="L33" s="369">
        <v>0</v>
      </c>
      <c r="M33" s="368"/>
      <c r="N33" s="368"/>
      <c r="O33" s="368"/>
      <c r="P33" s="368"/>
      <c r="Q33" s="43"/>
      <c r="R33" s="43"/>
      <c r="S33" s="43"/>
      <c r="T33" s="43"/>
      <c r="U33" s="43"/>
      <c r="V33" s="43"/>
      <c r="W33" s="367">
        <f>ROUND(BD54,2)</f>
        <v>0</v>
      </c>
      <c r="X33" s="368"/>
      <c r="Y33" s="368"/>
      <c r="Z33" s="368"/>
      <c r="AA33" s="368"/>
      <c r="AB33" s="368"/>
      <c r="AC33" s="368"/>
      <c r="AD33" s="368"/>
      <c r="AE33" s="368"/>
      <c r="AF33" s="43"/>
      <c r="AG33" s="43"/>
      <c r="AH33" s="43"/>
      <c r="AI33" s="43"/>
      <c r="AJ33" s="43"/>
      <c r="AK33" s="367">
        <v>0</v>
      </c>
      <c r="AL33" s="368"/>
      <c r="AM33" s="368"/>
      <c r="AN33" s="368"/>
      <c r="AO33" s="368"/>
      <c r="AP33" s="43"/>
      <c r="AQ33" s="43"/>
      <c r="AR33" s="44"/>
    </row>
    <row r="34" spans="1:57" s="2" customFormat="1" ht="6.9"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5" customHeight="1">
      <c r="A35" s="36"/>
      <c r="B35" s="37"/>
      <c r="C35" s="45"/>
      <c r="D35" s="46" t="s">
        <v>52</v>
      </c>
      <c r="E35" s="47"/>
      <c r="F35" s="47"/>
      <c r="G35" s="47"/>
      <c r="H35" s="47"/>
      <c r="I35" s="47"/>
      <c r="J35" s="47"/>
      <c r="K35" s="47"/>
      <c r="L35" s="47"/>
      <c r="M35" s="47"/>
      <c r="N35" s="47"/>
      <c r="O35" s="47"/>
      <c r="P35" s="47"/>
      <c r="Q35" s="47"/>
      <c r="R35" s="47"/>
      <c r="S35" s="47"/>
      <c r="T35" s="48" t="s">
        <v>53</v>
      </c>
      <c r="U35" s="47"/>
      <c r="V35" s="47"/>
      <c r="W35" s="47"/>
      <c r="X35" s="373" t="s">
        <v>54</v>
      </c>
      <c r="Y35" s="371"/>
      <c r="Z35" s="371"/>
      <c r="AA35" s="371"/>
      <c r="AB35" s="371"/>
      <c r="AC35" s="47"/>
      <c r="AD35" s="47"/>
      <c r="AE35" s="47"/>
      <c r="AF35" s="47"/>
      <c r="AG35" s="47"/>
      <c r="AH35" s="47"/>
      <c r="AI35" s="47"/>
      <c r="AJ35" s="47"/>
      <c r="AK35" s="370">
        <f>SUM(AK26:AK33)</f>
        <v>0</v>
      </c>
      <c r="AL35" s="371"/>
      <c r="AM35" s="371"/>
      <c r="AN35" s="371"/>
      <c r="AO35" s="372"/>
      <c r="AP35" s="45"/>
      <c r="AQ35" s="45"/>
      <c r="AR35" s="41"/>
      <c r="BE35" s="36"/>
    </row>
    <row r="36" spans="1:57" s="2" customFormat="1" ht="6.9"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 customHeight="1">
      <c r="A42" s="36"/>
      <c r="B42" s="37"/>
      <c r="C42" s="25" t="s">
        <v>55</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MK18003-R2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 customHeight="1">
      <c r="B45" s="56"/>
      <c r="C45" s="57" t="s">
        <v>16</v>
      </c>
      <c r="D45" s="58"/>
      <c r="E45" s="58"/>
      <c r="F45" s="58"/>
      <c r="G45" s="58"/>
      <c r="H45" s="58"/>
      <c r="I45" s="58"/>
      <c r="J45" s="58"/>
      <c r="K45" s="58"/>
      <c r="L45" s="335" t="str">
        <f>K6</f>
        <v>Inženýrské sítě, přípojky a sjezdy pro 5 RD, lokalita U Školy, ul. Nová Plzeň</v>
      </c>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c r="AN45" s="336"/>
      <c r="AO45" s="336"/>
      <c r="AP45" s="58"/>
      <c r="AQ45" s="58"/>
      <c r="AR45" s="59"/>
    </row>
    <row r="46" spans="1:57" s="2" customFormat="1" ht="6.9"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Rotava</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37" t="str">
        <f>IF(AN8="","",AN8)</f>
        <v>26. 4. 2021</v>
      </c>
      <c r="AN47" s="337"/>
      <c r="AO47" s="38"/>
      <c r="AP47" s="38"/>
      <c r="AQ47" s="38"/>
      <c r="AR47" s="41"/>
      <c r="BE47" s="36"/>
    </row>
    <row r="48" spans="1:57" s="2" customFormat="1" ht="6.9"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40.05" customHeight="1">
      <c r="A49" s="36"/>
      <c r="B49" s="37"/>
      <c r="C49" s="31" t="s">
        <v>25</v>
      </c>
      <c r="D49" s="38"/>
      <c r="E49" s="38"/>
      <c r="F49" s="38"/>
      <c r="G49" s="38"/>
      <c r="H49" s="38"/>
      <c r="I49" s="38"/>
      <c r="J49" s="38"/>
      <c r="K49" s="38"/>
      <c r="L49" s="54" t="str">
        <f>IF(E11="","",E11)</f>
        <v>Město Rotava</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38" t="str">
        <f>IF(E17="","",E17)</f>
        <v>Ing. Milan KALÁB - Projektová a inženýrská kancelá</v>
      </c>
      <c r="AN49" s="339"/>
      <c r="AO49" s="339"/>
      <c r="AP49" s="339"/>
      <c r="AQ49" s="38"/>
      <c r="AR49" s="41"/>
      <c r="AS49" s="340" t="s">
        <v>56</v>
      </c>
      <c r="AT49" s="341"/>
      <c r="AU49" s="62"/>
      <c r="AV49" s="62"/>
      <c r="AW49" s="62"/>
      <c r="AX49" s="62"/>
      <c r="AY49" s="62"/>
      <c r="AZ49" s="62"/>
      <c r="BA49" s="62"/>
      <c r="BB49" s="62"/>
      <c r="BC49" s="62"/>
      <c r="BD49" s="63"/>
      <c r="BE49" s="36"/>
    </row>
    <row r="50" spans="1:57" s="2" customFormat="1" ht="15.15" customHeight="1">
      <c r="A50" s="36"/>
      <c r="B50" s="37"/>
      <c r="C50" s="31" t="s">
        <v>31</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38</v>
      </c>
      <c r="AJ50" s="38"/>
      <c r="AK50" s="38"/>
      <c r="AL50" s="38"/>
      <c r="AM50" s="338" t="str">
        <f>IF(E20="","",E20)</f>
        <v>Ing. Milan KALÁB</v>
      </c>
      <c r="AN50" s="339"/>
      <c r="AO50" s="339"/>
      <c r="AP50" s="339"/>
      <c r="AQ50" s="38"/>
      <c r="AR50" s="41"/>
      <c r="AS50" s="342"/>
      <c r="AT50" s="343"/>
      <c r="AU50" s="64"/>
      <c r="AV50" s="64"/>
      <c r="AW50" s="64"/>
      <c r="AX50" s="64"/>
      <c r="AY50" s="64"/>
      <c r="AZ50" s="64"/>
      <c r="BA50" s="64"/>
      <c r="BB50" s="64"/>
      <c r="BC50" s="64"/>
      <c r="BD50" s="65"/>
      <c r="BE50" s="36"/>
    </row>
    <row r="51" spans="1:57" s="2" customFormat="1" ht="10.8"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44"/>
      <c r="AT51" s="345"/>
      <c r="AU51" s="66"/>
      <c r="AV51" s="66"/>
      <c r="AW51" s="66"/>
      <c r="AX51" s="66"/>
      <c r="AY51" s="66"/>
      <c r="AZ51" s="66"/>
      <c r="BA51" s="66"/>
      <c r="BB51" s="66"/>
      <c r="BC51" s="66"/>
      <c r="BD51" s="67"/>
      <c r="BE51" s="36"/>
    </row>
    <row r="52" spans="1:57" s="2" customFormat="1" ht="29.25" customHeight="1">
      <c r="A52" s="36"/>
      <c r="B52" s="37"/>
      <c r="C52" s="346" t="s">
        <v>57</v>
      </c>
      <c r="D52" s="347"/>
      <c r="E52" s="347"/>
      <c r="F52" s="347"/>
      <c r="G52" s="347"/>
      <c r="H52" s="68"/>
      <c r="I52" s="349" t="s">
        <v>58</v>
      </c>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8" t="s">
        <v>59</v>
      </c>
      <c r="AH52" s="347"/>
      <c r="AI52" s="347"/>
      <c r="AJ52" s="347"/>
      <c r="AK52" s="347"/>
      <c r="AL52" s="347"/>
      <c r="AM52" s="347"/>
      <c r="AN52" s="349" t="s">
        <v>60</v>
      </c>
      <c r="AO52" s="347"/>
      <c r="AP52" s="347"/>
      <c r="AQ52" s="69" t="s">
        <v>61</v>
      </c>
      <c r="AR52" s="41"/>
      <c r="AS52" s="70" t="s">
        <v>62</v>
      </c>
      <c r="AT52" s="71" t="s">
        <v>63</v>
      </c>
      <c r="AU52" s="71" t="s">
        <v>64</v>
      </c>
      <c r="AV52" s="71" t="s">
        <v>65</v>
      </c>
      <c r="AW52" s="71" t="s">
        <v>66</v>
      </c>
      <c r="AX52" s="71" t="s">
        <v>67</v>
      </c>
      <c r="AY52" s="71" t="s">
        <v>68</v>
      </c>
      <c r="AZ52" s="71" t="s">
        <v>69</v>
      </c>
      <c r="BA52" s="71" t="s">
        <v>70</v>
      </c>
      <c r="BB52" s="71" t="s">
        <v>71</v>
      </c>
      <c r="BC52" s="71" t="s">
        <v>72</v>
      </c>
      <c r="BD52" s="72" t="s">
        <v>73</v>
      </c>
      <c r="BE52" s="36"/>
    </row>
    <row r="53" spans="1:57" s="2" customFormat="1" ht="10.8"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 customHeight="1">
      <c r="B54" s="76"/>
      <c r="C54" s="77" t="s">
        <v>74</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53">
        <f>ROUND(SUM(AG55:AG58),2)</f>
        <v>0</v>
      </c>
      <c r="AH54" s="353"/>
      <c r="AI54" s="353"/>
      <c r="AJ54" s="353"/>
      <c r="AK54" s="353"/>
      <c r="AL54" s="353"/>
      <c r="AM54" s="353"/>
      <c r="AN54" s="354">
        <f>SUM(AG54,AT54)</f>
        <v>0</v>
      </c>
      <c r="AO54" s="354"/>
      <c r="AP54" s="354"/>
      <c r="AQ54" s="80" t="s">
        <v>19</v>
      </c>
      <c r="AR54" s="81"/>
      <c r="AS54" s="82">
        <f>ROUND(SUM(AS55:AS58),2)</f>
        <v>0</v>
      </c>
      <c r="AT54" s="83">
        <f>ROUND(SUM(AV54:AW54),2)</f>
        <v>0</v>
      </c>
      <c r="AU54" s="84">
        <f>ROUND(SUM(AU55:AU58),5)</f>
        <v>0</v>
      </c>
      <c r="AV54" s="83">
        <f>ROUND(AZ54*L29,2)</f>
        <v>0</v>
      </c>
      <c r="AW54" s="83">
        <f>ROUND(BA54*L30,2)</f>
        <v>0</v>
      </c>
      <c r="AX54" s="83">
        <f>ROUND(BB54*L29,2)</f>
        <v>0</v>
      </c>
      <c r="AY54" s="83">
        <f>ROUND(BC54*L30,2)</f>
        <v>0</v>
      </c>
      <c r="AZ54" s="83">
        <f>ROUND(SUM(AZ55:AZ58),2)</f>
        <v>0</v>
      </c>
      <c r="BA54" s="83">
        <f>ROUND(SUM(BA55:BA58),2)</f>
        <v>0</v>
      </c>
      <c r="BB54" s="83">
        <f>ROUND(SUM(BB55:BB58),2)</f>
        <v>0</v>
      </c>
      <c r="BC54" s="83">
        <f>ROUND(SUM(BC55:BC58),2)</f>
        <v>0</v>
      </c>
      <c r="BD54" s="85">
        <f>ROUND(SUM(BD55:BD58),2)</f>
        <v>0</v>
      </c>
      <c r="BS54" s="86" t="s">
        <v>75</v>
      </c>
      <c r="BT54" s="86" t="s">
        <v>76</v>
      </c>
      <c r="BU54" s="87" t="s">
        <v>77</v>
      </c>
      <c r="BV54" s="86" t="s">
        <v>78</v>
      </c>
      <c r="BW54" s="86" t="s">
        <v>5</v>
      </c>
      <c r="BX54" s="86" t="s">
        <v>79</v>
      </c>
      <c r="CL54" s="86" t="s">
        <v>19</v>
      </c>
    </row>
    <row r="55" spans="1:91" s="7" customFormat="1" ht="16.5" customHeight="1">
      <c r="A55" s="88" t="s">
        <v>80</v>
      </c>
      <c r="B55" s="89"/>
      <c r="C55" s="90"/>
      <c r="D55" s="350" t="s">
        <v>81</v>
      </c>
      <c r="E55" s="350"/>
      <c r="F55" s="350"/>
      <c r="G55" s="350"/>
      <c r="H55" s="350"/>
      <c r="I55" s="91"/>
      <c r="J55" s="350" t="s">
        <v>82</v>
      </c>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1">
        <f>'01 - KANALIZACE'!J30</f>
        <v>0</v>
      </c>
      <c r="AH55" s="352"/>
      <c r="AI55" s="352"/>
      <c r="AJ55" s="352"/>
      <c r="AK55" s="352"/>
      <c r="AL55" s="352"/>
      <c r="AM55" s="352"/>
      <c r="AN55" s="351">
        <f>SUM(AG55,AT55)</f>
        <v>0</v>
      </c>
      <c r="AO55" s="352"/>
      <c r="AP55" s="352"/>
      <c r="AQ55" s="92" t="s">
        <v>83</v>
      </c>
      <c r="AR55" s="93"/>
      <c r="AS55" s="94">
        <v>0</v>
      </c>
      <c r="AT55" s="95">
        <f>ROUND(SUM(AV55:AW55),2)</f>
        <v>0</v>
      </c>
      <c r="AU55" s="96">
        <f>'01 - KANALIZACE'!P84</f>
        <v>0</v>
      </c>
      <c r="AV55" s="95">
        <f>'01 - KANALIZACE'!J33</f>
        <v>0</v>
      </c>
      <c r="AW55" s="95">
        <f>'01 - KANALIZACE'!J34</f>
        <v>0</v>
      </c>
      <c r="AX55" s="95">
        <f>'01 - KANALIZACE'!J35</f>
        <v>0</v>
      </c>
      <c r="AY55" s="95">
        <f>'01 - KANALIZACE'!J36</f>
        <v>0</v>
      </c>
      <c r="AZ55" s="95">
        <f>'01 - KANALIZACE'!F33</f>
        <v>0</v>
      </c>
      <c r="BA55" s="95">
        <f>'01 - KANALIZACE'!F34</f>
        <v>0</v>
      </c>
      <c r="BB55" s="95">
        <f>'01 - KANALIZACE'!F35</f>
        <v>0</v>
      </c>
      <c r="BC55" s="95">
        <f>'01 - KANALIZACE'!F36</f>
        <v>0</v>
      </c>
      <c r="BD55" s="97">
        <f>'01 - KANALIZACE'!F37</f>
        <v>0</v>
      </c>
      <c r="BT55" s="98" t="s">
        <v>84</v>
      </c>
      <c r="BV55" s="98" t="s">
        <v>78</v>
      </c>
      <c r="BW55" s="98" t="s">
        <v>85</v>
      </c>
      <c r="BX55" s="98" t="s">
        <v>5</v>
      </c>
      <c r="CL55" s="98" t="s">
        <v>19</v>
      </c>
      <c r="CM55" s="98" t="s">
        <v>86</v>
      </c>
    </row>
    <row r="56" spans="1:91" s="7" customFormat="1" ht="16.5" customHeight="1">
      <c r="A56" s="88" t="s">
        <v>80</v>
      </c>
      <c r="B56" s="89"/>
      <c r="C56" s="90"/>
      <c r="D56" s="350" t="s">
        <v>87</v>
      </c>
      <c r="E56" s="350"/>
      <c r="F56" s="350"/>
      <c r="G56" s="350"/>
      <c r="H56" s="350"/>
      <c r="I56" s="91"/>
      <c r="J56" s="350" t="s">
        <v>88</v>
      </c>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1">
        <f>'02 - VODOVOD'!J30</f>
        <v>0</v>
      </c>
      <c r="AH56" s="352"/>
      <c r="AI56" s="352"/>
      <c r="AJ56" s="352"/>
      <c r="AK56" s="352"/>
      <c r="AL56" s="352"/>
      <c r="AM56" s="352"/>
      <c r="AN56" s="351">
        <f>SUM(AG56,AT56)</f>
        <v>0</v>
      </c>
      <c r="AO56" s="352"/>
      <c r="AP56" s="352"/>
      <c r="AQ56" s="92" t="s">
        <v>83</v>
      </c>
      <c r="AR56" s="93"/>
      <c r="AS56" s="94">
        <v>0</v>
      </c>
      <c r="AT56" s="95">
        <f>ROUND(SUM(AV56:AW56),2)</f>
        <v>0</v>
      </c>
      <c r="AU56" s="96">
        <f>'02 - VODOVOD'!P86</f>
        <v>0</v>
      </c>
      <c r="AV56" s="95">
        <f>'02 - VODOVOD'!J33</f>
        <v>0</v>
      </c>
      <c r="AW56" s="95">
        <f>'02 - VODOVOD'!J34</f>
        <v>0</v>
      </c>
      <c r="AX56" s="95">
        <f>'02 - VODOVOD'!J35</f>
        <v>0</v>
      </c>
      <c r="AY56" s="95">
        <f>'02 - VODOVOD'!J36</f>
        <v>0</v>
      </c>
      <c r="AZ56" s="95">
        <f>'02 - VODOVOD'!F33</f>
        <v>0</v>
      </c>
      <c r="BA56" s="95">
        <f>'02 - VODOVOD'!F34</f>
        <v>0</v>
      </c>
      <c r="BB56" s="95">
        <f>'02 - VODOVOD'!F35</f>
        <v>0</v>
      </c>
      <c r="BC56" s="95">
        <f>'02 - VODOVOD'!F36</f>
        <v>0</v>
      </c>
      <c r="BD56" s="97">
        <f>'02 - VODOVOD'!F37</f>
        <v>0</v>
      </c>
      <c r="BT56" s="98" t="s">
        <v>84</v>
      </c>
      <c r="BV56" s="98" t="s">
        <v>78</v>
      </c>
      <c r="BW56" s="98" t="s">
        <v>89</v>
      </c>
      <c r="BX56" s="98" t="s">
        <v>5</v>
      </c>
      <c r="CL56" s="98" t="s">
        <v>19</v>
      </c>
      <c r="CM56" s="98" t="s">
        <v>86</v>
      </c>
    </row>
    <row r="57" spans="1:91" s="7" customFormat="1" ht="16.5" customHeight="1">
      <c r="A57" s="88" t="s">
        <v>80</v>
      </c>
      <c r="B57" s="89"/>
      <c r="C57" s="90"/>
      <c r="D57" s="350" t="s">
        <v>90</v>
      </c>
      <c r="E57" s="350"/>
      <c r="F57" s="350"/>
      <c r="G57" s="350"/>
      <c r="H57" s="350"/>
      <c r="I57" s="91"/>
      <c r="J57" s="350" t="s">
        <v>91</v>
      </c>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1">
        <f>'03 - KOMUNIKACE'!J30</f>
        <v>0</v>
      </c>
      <c r="AH57" s="352"/>
      <c r="AI57" s="352"/>
      <c r="AJ57" s="352"/>
      <c r="AK57" s="352"/>
      <c r="AL57" s="352"/>
      <c r="AM57" s="352"/>
      <c r="AN57" s="351">
        <f>SUM(AG57,AT57)</f>
        <v>0</v>
      </c>
      <c r="AO57" s="352"/>
      <c r="AP57" s="352"/>
      <c r="AQ57" s="92" t="s">
        <v>83</v>
      </c>
      <c r="AR57" s="93"/>
      <c r="AS57" s="94">
        <v>0</v>
      </c>
      <c r="AT57" s="95">
        <f>ROUND(SUM(AV57:AW57),2)</f>
        <v>0</v>
      </c>
      <c r="AU57" s="96">
        <f>'03 - KOMUNIKACE'!P85</f>
        <v>0</v>
      </c>
      <c r="AV57" s="95">
        <f>'03 - KOMUNIKACE'!J33</f>
        <v>0</v>
      </c>
      <c r="AW57" s="95">
        <f>'03 - KOMUNIKACE'!J34</f>
        <v>0</v>
      </c>
      <c r="AX57" s="95">
        <f>'03 - KOMUNIKACE'!J35</f>
        <v>0</v>
      </c>
      <c r="AY57" s="95">
        <f>'03 - KOMUNIKACE'!J36</f>
        <v>0</v>
      </c>
      <c r="AZ57" s="95">
        <f>'03 - KOMUNIKACE'!F33</f>
        <v>0</v>
      </c>
      <c r="BA57" s="95">
        <f>'03 - KOMUNIKACE'!F34</f>
        <v>0</v>
      </c>
      <c r="BB57" s="95">
        <f>'03 - KOMUNIKACE'!F35</f>
        <v>0</v>
      </c>
      <c r="BC57" s="95">
        <f>'03 - KOMUNIKACE'!F36</f>
        <v>0</v>
      </c>
      <c r="BD57" s="97">
        <f>'03 - KOMUNIKACE'!F37</f>
        <v>0</v>
      </c>
      <c r="BT57" s="98" t="s">
        <v>84</v>
      </c>
      <c r="BV57" s="98" t="s">
        <v>78</v>
      </c>
      <c r="BW57" s="98" t="s">
        <v>92</v>
      </c>
      <c r="BX57" s="98" t="s">
        <v>5</v>
      </c>
      <c r="CL57" s="98" t="s">
        <v>19</v>
      </c>
      <c r="CM57" s="98" t="s">
        <v>86</v>
      </c>
    </row>
    <row r="58" spans="1:91" s="7" customFormat="1" ht="16.5" customHeight="1">
      <c r="A58" s="88" t="s">
        <v>80</v>
      </c>
      <c r="B58" s="89"/>
      <c r="C58" s="90"/>
      <c r="D58" s="350" t="s">
        <v>93</v>
      </c>
      <c r="E58" s="350"/>
      <c r="F58" s="350"/>
      <c r="G58" s="350"/>
      <c r="H58" s="350"/>
      <c r="I58" s="91"/>
      <c r="J58" s="350" t="s">
        <v>94</v>
      </c>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1">
        <f>'04 - VRN'!J30</f>
        <v>0</v>
      </c>
      <c r="AH58" s="352"/>
      <c r="AI58" s="352"/>
      <c r="AJ58" s="352"/>
      <c r="AK58" s="352"/>
      <c r="AL58" s="352"/>
      <c r="AM58" s="352"/>
      <c r="AN58" s="351">
        <f>SUM(AG58,AT58)</f>
        <v>0</v>
      </c>
      <c r="AO58" s="352"/>
      <c r="AP58" s="352"/>
      <c r="AQ58" s="92" t="s">
        <v>95</v>
      </c>
      <c r="AR58" s="93"/>
      <c r="AS58" s="99">
        <v>0</v>
      </c>
      <c r="AT58" s="100">
        <f>ROUND(SUM(AV58:AW58),2)</f>
        <v>0</v>
      </c>
      <c r="AU58" s="101">
        <f>'04 - VRN'!P84</f>
        <v>0</v>
      </c>
      <c r="AV58" s="100">
        <f>'04 - VRN'!J33</f>
        <v>0</v>
      </c>
      <c r="AW58" s="100">
        <f>'04 - VRN'!J34</f>
        <v>0</v>
      </c>
      <c r="AX58" s="100">
        <f>'04 - VRN'!J35</f>
        <v>0</v>
      </c>
      <c r="AY58" s="100">
        <f>'04 - VRN'!J36</f>
        <v>0</v>
      </c>
      <c r="AZ58" s="100">
        <f>'04 - VRN'!F33</f>
        <v>0</v>
      </c>
      <c r="BA58" s="100">
        <f>'04 - VRN'!F34</f>
        <v>0</v>
      </c>
      <c r="BB58" s="100">
        <f>'04 - VRN'!F35</f>
        <v>0</v>
      </c>
      <c r="BC58" s="100">
        <f>'04 - VRN'!F36</f>
        <v>0</v>
      </c>
      <c r="BD58" s="102">
        <f>'04 - VRN'!F37</f>
        <v>0</v>
      </c>
      <c r="BT58" s="98" t="s">
        <v>84</v>
      </c>
      <c r="BV58" s="98" t="s">
        <v>78</v>
      </c>
      <c r="BW58" s="98" t="s">
        <v>96</v>
      </c>
      <c r="BX58" s="98" t="s">
        <v>5</v>
      </c>
      <c r="CL58" s="98" t="s">
        <v>19</v>
      </c>
      <c r="CM58" s="98" t="s">
        <v>86</v>
      </c>
    </row>
    <row r="59" spans="1:57" s="2" customFormat="1" ht="30" customHeight="1">
      <c r="A59" s="36"/>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41"/>
      <c r="AS59" s="36"/>
      <c r="AT59" s="36"/>
      <c r="AU59" s="36"/>
      <c r="AV59" s="36"/>
      <c r="AW59" s="36"/>
      <c r="AX59" s="36"/>
      <c r="AY59" s="36"/>
      <c r="AZ59" s="36"/>
      <c r="BA59" s="36"/>
      <c r="BB59" s="36"/>
      <c r="BC59" s="36"/>
      <c r="BD59" s="36"/>
      <c r="BE59" s="36"/>
    </row>
    <row r="60" spans="1:57" s="2" customFormat="1" ht="6.9" customHeight="1">
      <c r="A60" s="36"/>
      <c r="B60" s="49"/>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41"/>
      <c r="AS60" s="36"/>
      <c r="AT60" s="36"/>
      <c r="AU60" s="36"/>
      <c r="AV60" s="36"/>
      <c r="AW60" s="36"/>
      <c r="AX60" s="36"/>
      <c r="AY60" s="36"/>
      <c r="AZ60" s="36"/>
      <c r="BA60" s="36"/>
      <c r="BB60" s="36"/>
      <c r="BC60" s="36"/>
      <c r="BD60" s="36"/>
      <c r="BE60" s="36"/>
    </row>
  </sheetData>
  <sheetProtection algorithmName="SHA-512" hashValue="kLemtMlov9lYUGC6EYqKe/SB+G0iGi3apIlqtuEjQFUYtG6xFTtb1tVdqBNCnEjaC1RX9qYF236S/WLS1+djDg==" saltValue="q6sRDlrNLYeeH7I/UOgCmdxIw3UQ6noNLAcnn3ujQ3EgBgVXRLBwxWw9wuWJqlj0FRZNbfhI/2TzNMHrfBypaw==" spinCount="100000" sheet="1" objects="1" scenarios="1" formatColumns="0" formatRows="0"/>
  <mergeCells count="54">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D58:H58"/>
    <mergeCell ref="J58:AF58"/>
    <mergeCell ref="AG54:AM54"/>
    <mergeCell ref="AN54:AP54"/>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01 - KANALIZACE'!C2" display="/"/>
    <hyperlink ref="A56" location="'02 - VODOVOD'!C2" display="/"/>
    <hyperlink ref="A57" location="'03 - KOMUNIKACE'!C2" display="/"/>
    <hyperlink ref="A58" location="'04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49"/>
  <sheetViews>
    <sheetView showGridLines="0" workbookViewId="0" topLeftCell="A92"/>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74"/>
      <c r="M2" s="374"/>
      <c r="N2" s="374"/>
      <c r="O2" s="374"/>
      <c r="P2" s="374"/>
      <c r="Q2" s="374"/>
      <c r="R2" s="374"/>
      <c r="S2" s="374"/>
      <c r="T2" s="374"/>
      <c r="U2" s="374"/>
      <c r="V2" s="374"/>
      <c r="AT2" s="19" t="s">
        <v>85</v>
      </c>
    </row>
    <row r="3" spans="2:46" s="1" customFormat="1" ht="6.9" customHeight="1">
      <c r="B3" s="103"/>
      <c r="C3" s="104"/>
      <c r="D3" s="104"/>
      <c r="E3" s="104"/>
      <c r="F3" s="104"/>
      <c r="G3" s="104"/>
      <c r="H3" s="104"/>
      <c r="I3" s="104"/>
      <c r="J3" s="104"/>
      <c r="K3" s="104"/>
      <c r="L3" s="22"/>
      <c r="AT3" s="19" t="s">
        <v>86</v>
      </c>
    </row>
    <row r="4" spans="2:46" s="1" customFormat="1" ht="24.9" customHeight="1">
      <c r="B4" s="22"/>
      <c r="D4" s="105" t="s">
        <v>97</v>
      </c>
      <c r="L4" s="22"/>
      <c r="M4" s="106" t="s">
        <v>10</v>
      </c>
      <c r="AT4" s="19" t="s">
        <v>4</v>
      </c>
    </row>
    <row r="5" spans="2:12" s="1" customFormat="1" ht="6.9" customHeight="1">
      <c r="B5" s="22"/>
      <c r="L5" s="22"/>
    </row>
    <row r="6" spans="2:12" s="1" customFormat="1" ht="12" customHeight="1">
      <c r="B6" s="22"/>
      <c r="D6" s="107" t="s">
        <v>16</v>
      </c>
      <c r="L6" s="22"/>
    </row>
    <row r="7" spans="2:12" s="1" customFormat="1" ht="16.5" customHeight="1">
      <c r="B7" s="22"/>
      <c r="E7" s="375" t="str">
        <f>'Rekapitulace stavby'!K6</f>
        <v>Inženýrské sítě, přípojky a sjezdy pro 5 RD, lokalita U Školy, ul. Nová Plzeň</v>
      </c>
      <c r="F7" s="376"/>
      <c r="G7" s="376"/>
      <c r="H7" s="376"/>
      <c r="L7" s="22"/>
    </row>
    <row r="8" spans="1:31" s="2" customFormat="1" ht="12" customHeight="1">
      <c r="A8" s="36"/>
      <c r="B8" s="41"/>
      <c r="C8" s="36"/>
      <c r="D8" s="107" t="s">
        <v>98</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7" t="s">
        <v>99</v>
      </c>
      <c r="F9" s="378"/>
      <c r="G9" s="378"/>
      <c r="H9" s="378"/>
      <c r="I9" s="36"/>
      <c r="J9" s="36"/>
      <c r="K9" s="36"/>
      <c r="L9" s="108"/>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100</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26. 4. 2021</v>
      </c>
      <c r="K12" s="36"/>
      <c r="L12" s="108"/>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27</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30</v>
      </c>
      <c r="K15" s="36"/>
      <c r="L15" s="108"/>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31</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9" t="str">
        <f>'Rekapitulace stavby'!E14</f>
        <v>Vyplň údaj</v>
      </c>
      <c r="F18" s="380"/>
      <c r="G18" s="380"/>
      <c r="H18" s="380"/>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33</v>
      </c>
      <c r="E20" s="36"/>
      <c r="F20" s="36"/>
      <c r="G20" s="36"/>
      <c r="H20" s="36"/>
      <c r="I20" s="107" t="s">
        <v>26</v>
      </c>
      <c r="J20" s="109" t="s">
        <v>34</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35</v>
      </c>
      <c r="F21" s="36"/>
      <c r="G21" s="36"/>
      <c r="H21" s="36"/>
      <c r="I21" s="107" t="s">
        <v>29</v>
      </c>
      <c r="J21" s="109" t="s">
        <v>36</v>
      </c>
      <c r="K21" s="36"/>
      <c r="L21" s="108"/>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38</v>
      </c>
      <c r="E23" s="36"/>
      <c r="F23" s="36"/>
      <c r="G23" s="36"/>
      <c r="H23" s="36"/>
      <c r="I23" s="107" t="s">
        <v>26</v>
      </c>
      <c r="J23" s="109" t="s">
        <v>34</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39</v>
      </c>
      <c r="F24" s="36"/>
      <c r="G24" s="36"/>
      <c r="H24" s="36"/>
      <c r="I24" s="107" t="s">
        <v>29</v>
      </c>
      <c r="J24" s="109" t="s">
        <v>36</v>
      </c>
      <c r="K24" s="36"/>
      <c r="L24" s="108"/>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40</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1" t="s">
        <v>41</v>
      </c>
      <c r="F27" s="381"/>
      <c r="G27" s="381"/>
      <c r="H27" s="381"/>
      <c r="I27" s="111"/>
      <c r="J27" s="111"/>
      <c r="K27" s="111"/>
      <c r="L27" s="113"/>
      <c r="S27" s="111"/>
      <c r="T27" s="111"/>
      <c r="U27" s="111"/>
      <c r="V27" s="111"/>
      <c r="W27" s="111"/>
      <c r="X27" s="111"/>
      <c r="Y27" s="111"/>
      <c r="Z27" s="111"/>
      <c r="AA27" s="111"/>
      <c r="AB27" s="111"/>
      <c r="AC27" s="111"/>
      <c r="AD27" s="111"/>
      <c r="AE27" s="111"/>
    </row>
    <row r="28" spans="1:31" s="2" customFormat="1" ht="6.9"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42</v>
      </c>
      <c r="E30" s="36"/>
      <c r="F30" s="36"/>
      <c r="G30" s="36"/>
      <c r="H30" s="36"/>
      <c r="I30" s="36"/>
      <c r="J30" s="116">
        <f>ROUND(J84,2)</f>
        <v>0</v>
      </c>
      <c r="K30" s="36"/>
      <c r="L30" s="108"/>
      <c r="S30" s="36"/>
      <c r="T30" s="36"/>
      <c r="U30" s="36"/>
      <c r="V30" s="36"/>
      <c r="W30" s="36"/>
      <c r="X30" s="36"/>
      <c r="Y30" s="36"/>
      <c r="Z30" s="36"/>
      <c r="AA30" s="36"/>
      <c r="AB30" s="36"/>
      <c r="AC30" s="36"/>
      <c r="AD30" s="36"/>
      <c r="AE30" s="36"/>
    </row>
    <row r="31" spans="1:31" s="2" customFormat="1" ht="6.9"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 customHeight="1">
      <c r="A32" s="36"/>
      <c r="B32" s="41"/>
      <c r="C32" s="36"/>
      <c r="D32" s="36"/>
      <c r="E32" s="36"/>
      <c r="F32" s="117" t="s">
        <v>44</v>
      </c>
      <c r="G32" s="36"/>
      <c r="H32" s="36"/>
      <c r="I32" s="117" t="s">
        <v>43</v>
      </c>
      <c r="J32" s="117" t="s">
        <v>45</v>
      </c>
      <c r="K32" s="36"/>
      <c r="L32" s="108"/>
      <c r="S32" s="36"/>
      <c r="T32" s="36"/>
      <c r="U32" s="36"/>
      <c r="V32" s="36"/>
      <c r="W32" s="36"/>
      <c r="X32" s="36"/>
      <c r="Y32" s="36"/>
      <c r="Z32" s="36"/>
      <c r="AA32" s="36"/>
      <c r="AB32" s="36"/>
      <c r="AC32" s="36"/>
      <c r="AD32" s="36"/>
      <c r="AE32" s="36"/>
    </row>
    <row r="33" spans="1:31" s="2" customFormat="1" ht="14.4" customHeight="1">
      <c r="A33" s="36"/>
      <c r="B33" s="41"/>
      <c r="C33" s="36"/>
      <c r="D33" s="118" t="s">
        <v>46</v>
      </c>
      <c r="E33" s="107" t="s">
        <v>47</v>
      </c>
      <c r="F33" s="119">
        <f>ROUND((SUM(BE84:BE348)),2)</f>
        <v>0</v>
      </c>
      <c r="G33" s="36"/>
      <c r="H33" s="36"/>
      <c r="I33" s="120">
        <v>0.21</v>
      </c>
      <c r="J33" s="119">
        <f>ROUND(((SUM(BE84:BE348))*I33),2)</f>
        <v>0</v>
      </c>
      <c r="K33" s="36"/>
      <c r="L33" s="108"/>
      <c r="S33" s="36"/>
      <c r="T33" s="36"/>
      <c r="U33" s="36"/>
      <c r="V33" s="36"/>
      <c r="W33" s="36"/>
      <c r="X33" s="36"/>
      <c r="Y33" s="36"/>
      <c r="Z33" s="36"/>
      <c r="AA33" s="36"/>
      <c r="AB33" s="36"/>
      <c r="AC33" s="36"/>
      <c r="AD33" s="36"/>
      <c r="AE33" s="36"/>
    </row>
    <row r="34" spans="1:31" s="2" customFormat="1" ht="14.4" customHeight="1">
      <c r="A34" s="36"/>
      <c r="B34" s="41"/>
      <c r="C34" s="36"/>
      <c r="D34" s="36"/>
      <c r="E34" s="107" t="s">
        <v>48</v>
      </c>
      <c r="F34" s="119">
        <f>ROUND((SUM(BF84:BF348)),2)</f>
        <v>0</v>
      </c>
      <c r="G34" s="36"/>
      <c r="H34" s="36"/>
      <c r="I34" s="120">
        <v>0.15</v>
      </c>
      <c r="J34" s="119">
        <f>ROUND(((SUM(BF84:BF348))*I34),2)</f>
        <v>0</v>
      </c>
      <c r="K34" s="36"/>
      <c r="L34" s="108"/>
      <c r="S34" s="36"/>
      <c r="T34" s="36"/>
      <c r="U34" s="36"/>
      <c r="V34" s="36"/>
      <c r="W34" s="36"/>
      <c r="X34" s="36"/>
      <c r="Y34" s="36"/>
      <c r="Z34" s="36"/>
      <c r="AA34" s="36"/>
      <c r="AB34" s="36"/>
      <c r="AC34" s="36"/>
      <c r="AD34" s="36"/>
      <c r="AE34" s="36"/>
    </row>
    <row r="35" spans="1:31" s="2" customFormat="1" ht="14.4" customHeight="1" hidden="1">
      <c r="A35" s="36"/>
      <c r="B35" s="41"/>
      <c r="C35" s="36"/>
      <c r="D35" s="36"/>
      <c r="E35" s="107" t="s">
        <v>49</v>
      </c>
      <c r="F35" s="119">
        <f>ROUND((SUM(BG84:BG348)),2)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 customHeight="1" hidden="1">
      <c r="A36" s="36"/>
      <c r="B36" s="41"/>
      <c r="C36" s="36"/>
      <c r="D36" s="36"/>
      <c r="E36" s="107" t="s">
        <v>50</v>
      </c>
      <c r="F36" s="119">
        <f>ROUND((SUM(BH84:BH348)),2)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 customHeight="1" hidden="1">
      <c r="A37" s="36"/>
      <c r="B37" s="41"/>
      <c r="C37" s="36"/>
      <c r="D37" s="36"/>
      <c r="E37" s="107" t="s">
        <v>51</v>
      </c>
      <c r="F37" s="119">
        <f>ROUND((SUM(BI84:BI348)),2)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52</v>
      </c>
      <c r="E39" s="123"/>
      <c r="F39" s="123"/>
      <c r="G39" s="124" t="s">
        <v>53</v>
      </c>
      <c r="H39" s="125" t="s">
        <v>54</v>
      </c>
      <c r="I39" s="123"/>
      <c r="J39" s="126">
        <f>SUM(J30:J37)</f>
        <v>0</v>
      </c>
      <c r="K39" s="127"/>
      <c r="L39" s="108"/>
      <c r="S39" s="36"/>
      <c r="T39" s="36"/>
      <c r="U39" s="36"/>
      <c r="V39" s="36"/>
      <c r="W39" s="36"/>
      <c r="X39" s="36"/>
      <c r="Y39" s="36"/>
      <c r="Z39" s="36"/>
      <c r="AA39" s="36"/>
      <c r="AB39" s="36"/>
      <c r="AC39" s="36"/>
      <c r="AD39" s="36"/>
      <c r="AE39" s="36"/>
    </row>
    <row r="40" spans="1:31" s="2" customFormat="1" ht="14.4"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 customHeight="1">
      <c r="A45" s="36"/>
      <c r="B45" s="37"/>
      <c r="C45" s="25" t="s">
        <v>101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2" t="str">
        <f>E7</f>
        <v>Inženýrské sítě, přípojky a sjezdy pro 5 RD, lokalita U Školy, ul. Nová Plzeň</v>
      </c>
      <c r="F48" s="383"/>
      <c r="G48" s="383"/>
      <c r="H48" s="383"/>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98</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5" t="str">
        <f>E9</f>
        <v>01 - KANALIZACE</v>
      </c>
      <c r="F50" s="384"/>
      <c r="G50" s="384"/>
      <c r="H50" s="384"/>
      <c r="I50" s="38"/>
      <c r="J50" s="38"/>
      <c r="K50" s="38"/>
      <c r="L50" s="108"/>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Rotava</v>
      </c>
      <c r="G52" s="38"/>
      <c r="H52" s="38"/>
      <c r="I52" s="31" t="s">
        <v>23</v>
      </c>
      <c r="J52" s="61" t="str">
        <f>IF(J12="","",J12)</f>
        <v>26. 4. 2021</v>
      </c>
      <c r="K52" s="38"/>
      <c r="L52" s="108"/>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40.05" customHeight="1">
      <c r="A54" s="36"/>
      <c r="B54" s="37"/>
      <c r="C54" s="31" t="s">
        <v>25</v>
      </c>
      <c r="D54" s="38"/>
      <c r="E54" s="38"/>
      <c r="F54" s="29" t="str">
        <f>E15</f>
        <v>Město Rotava</v>
      </c>
      <c r="G54" s="38"/>
      <c r="H54" s="38"/>
      <c r="I54" s="31" t="s">
        <v>33</v>
      </c>
      <c r="J54" s="34" t="str">
        <f>E21</f>
        <v>Ing. Milan KALÁB - Projektová a inženýrská kancelá</v>
      </c>
      <c r="K54" s="38"/>
      <c r="L54" s="108"/>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38</v>
      </c>
      <c r="J55" s="34" t="str">
        <f>E24</f>
        <v>Ing. Milan KALÁB</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102</v>
      </c>
      <c r="D57" s="133"/>
      <c r="E57" s="133"/>
      <c r="F57" s="133"/>
      <c r="G57" s="133"/>
      <c r="H57" s="133"/>
      <c r="I57" s="133"/>
      <c r="J57" s="134" t="s">
        <v>103</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8" customHeight="1">
      <c r="A59" s="36"/>
      <c r="B59" s="37"/>
      <c r="C59" s="135" t="s">
        <v>74</v>
      </c>
      <c r="D59" s="38"/>
      <c r="E59" s="38"/>
      <c r="F59" s="38"/>
      <c r="G59" s="38"/>
      <c r="H59" s="38"/>
      <c r="I59" s="38"/>
      <c r="J59" s="79">
        <f>J84</f>
        <v>0</v>
      </c>
      <c r="K59" s="38"/>
      <c r="L59" s="108"/>
      <c r="S59" s="36"/>
      <c r="T59" s="36"/>
      <c r="U59" s="36"/>
      <c r="V59" s="36"/>
      <c r="W59" s="36"/>
      <c r="X59" s="36"/>
      <c r="Y59" s="36"/>
      <c r="Z59" s="36"/>
      <c r="AA59" s="36"/>
      <c r="AB59" s="36"/>
      <c r="AC59" s="36"/>
      <c r="AD59" s="36"/>
      <c r="AE59" s="36"/>
      <c r="AU59" s="19" t="s">
        <v>104</v>
      </c>
    </row>
    <row r="60" spans="2:12" s="9" customFormat="1" ht="24.9" customHeight="1">
      <c r="B60" s="136"/>
      <c r="C60" s="137"/>
      <c r="D60" s="138" t="s">
        <v>105</v>
      </c>
      <c r="E60" s="139"/>
      <c r="F60" s="139"/>
      <c r="G60" s="139"/>
      <c r="H60" s="139"/>
      <c r="I60" s="139"/>
      <c r="J60" s="140">
        <f>J85</f>
        <v>0</v>
      </c>
      <c r="K60" s="137"/>
      <c r="L60" s="141"/>
    </row>
    <row r="61" spans="2:12" s="10" customFormat="1" ht="19.95" customHeight="1">
      <c r="B61" s="142"/>
      <c r="C61" s="143"/>
      <c r="D61" s="144" t="s">
        <v>106</v>
      </c>
      <c r="E61" s="145"/>
      <c r="F61" s="145"/>
      <c r="G61" s="145"/>
      <c r="H61" s="145"/>
      <c r="I61" s="145"/>
      <c r="J61" s="146">
        <f>J86</f>
        <v>0</v>
      </c>
      <c r="K61" s="143"/>
      <c r="L61" s="147"/>
    </row>
    <row r="62" spans="2:12" s="10" customFormat="1" ht="19.95" customHeight="1">
      <c r="B62" s="142"/>
      <c r="C62" s="143"/>
      <c r="D62" s="144" t="s">
        <v>107</v>
      </c>
      <c r="E62" s="145"/>
      <c r="F62" s="145"/>
      <c r="G62" s="145"/>
      <c r="H62" s="145"/>
      <c r="I62" s="145"/>
      <c r="J62" s="146">
        <f>J222</f>
        <v>0</v>
      </c>
      <c r="K62" s="143"/>
      <c r="L62" s="147"/>
    </row>
    <row r="63" spans="2:12" s="10" customFormat="1" ht="19.95" customHeight="1">
      <c r="B63" s="142"/>
      <c r="C63" s="143"/>
      <c r="D63" s="144" t="s">
        <v>108</v>
      </c>
      <c r="E63" s="145"/>
      <c r="F63" s="145"/>
      <c r="G63" s="145"/>
      <c r="H63" s="145"/>
      <c r="I63" s="145"/>
      <c r="J63" s="146">
        <f>J233</f>
        <v>0</v>
      </c>
      <c r="K63" s="143"/>
      <c r="L63" s="147"/>
    </row>
    <row r="64" spans="2:12" s="10" customFormat="1" ht="19.95" customHeight="1">
      <c r="B64" s="142"/>
      <c r="C64" s="143"/>
      <c r="D64" s="144" t="s">
        <v>109</v>
      </c>
      <c r="E64" s="145"/>
      <c r="F64" s="145"/>
      <c r="G64" s="145"/>
      <c r="H64" s="145"/>
      <c r="I64" s="145"/>
      <c r="J64" s="146">
        <f>J345</f>
        <v>0</v>
      </c>
      <c r="K64" s="143"/>
      <c r="L64" s="147"/>
    </row>
    <row r="65" spans="1:31" s="2" customFormat="1" ht="21.75" customHeight="1">
      <c r="A65" s="36"/>
      <c r="B65" s="37"/>
      <c r="C65" s="38"/>
      <c r="D65" s="38"/>
      <c r="E65" s="38"/>
      <c r="F65" s="38"/>
      <c r="G65" s="38"/>
      <c r="H65" s="38"/>
      <c r="I65" s="38"/>
      <c r="J65" s="38"/>
      <c r="K65" s="38"/>
      <c r="L65" s="108"/>
      <c r="S65" s="36"/>
      <c r="T65" s="36"/>
      <c r="U65" s="36"/>
      <c r="V65" s="36"/>
      <c r="W65" s="36"/>
      <c r="X65" s="36"/>
      <c r="Y65" s="36"/>
      <c r="Z65" s="36"/>
      <c r="AA65" s="36"/>
      <c r="AB65" s="36"/>
      <c r="AC65" s="36"/>
      <c r="AD65" s="36"/>
      <c r="AE65" s="36"/>
    </row>
    <row r="66" spans="1:31" s="2" customFormat="1" ht="6.9" customHeight="1">
      <c r="A66" s="36"/>
      <c r="B66" s="49"/>
      <c r="C66" s="50"/>
      <c r="D66" s="50"/>
      <c r="E66" s="50"/>
      <c r="F66" s="50"/>
      <c r="G66" s="50"/>
      <c r="H66" s="50"/>
      <c r="I66" s="50"/>
      <c r="J66" s="50"/>
      <c r="K66" s="50"/>
      <c r="L66" s="108"/>
      <c r="S66" s="36"/>
      <c r="T66" s="36"/>
      <c r="U66" s="36"/>
      <c r="V66" s="36"/>
      <c r="W66" s="36"/>
      <c r="X66" s="36"/>
      <c r="Y66" s="36"/>
      <c r="Z66" s="36"/>
      <c r="AA66" s="36"/>
      <c r="AB66" s="36"/>
      <c r="AC66" s="36"/>
      <c r="AD66" s="36"/>
      <c r="AE66" s="36"/>
    </row>
    <row r="70" spans="1:31" s="2" customFormat="1" ht="6.9" customHeight="1">
      <c r="A70" s="36"/>
      <c r="B70" s="51"/>
      <c r="C70" s="52"/>
      <c r="D70" s="52"/>
      <c r="E70" s="52"/>
      <c r="F70" s="52"/>
      <c r="G70" s="52"/>
      <c r="H70" s="52"/>
      <c r="I70" s="52"/>
      <c r="J70" s="52"/>
      <c r="K70" s="52"/>
      <c r="L70" s="108"/>
      <c r="S70" s="36"/>
      <c r="T70" s="36"/>
      <c r="U70" s="36"/>
      <c r="V70" s="36"/>
      <c r="W70" s="36"/>
      <c r="X70" s="36"/>
      <c r="Y70" s="36"/>
      <c r="Z70" s="36"/>
      <c r="AA70" s="36"/>
      <c r="AB70" s="36"/>
      <c r="AC70" s="36"/>
      <c r="AD70" s="36"/>
      <c r="AE70" s="36"/>
    </row>
    <row r="71" spans="1:31" s="2" customFormat="1" ht="24.9" customHeight="1">
      <c r="A71" s="36"/>
      <c r="B71" s="37"/>
      <c r="C71" s="25" t="s">
        <v>110</v>
      </c>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6.9"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6.5" customHeight="1">
      <c r="A74" s="36"/>
      <c r="B74" s="37"/>
      <c r="C74" s="38"/>
      <c r="D74" s="38"/>
      <c r="E74" s="382" t="str">
        <f>E7</f>
        <v>Inženýrské sítě, přípojky a sjezdy pro 5 RD, lokalita U Školy, ul. Nová Plzeň</v>
      </c>
      <c r="F74" s="383"/>
      <c r="G74" s="383"/>
      <c r="H74" s="383"/>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98</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35" t="str">
        <f>E9</f>
        <v>01 - KANALIZACE</v>
      </c>
      <c r="F76" s="384"/>
      <c r="G76" s="384"/>
      <c r="H76" s="384"/>
      <c r="I76" s="38"/>
      <c r="J76" s="38"/>
      <c r="K76" s="38"/>
      <c r="L76" s="108"/>
      <c r="S76" s="36"/>
      <c r="T76" s="36"/>
      <c r="U76" s="36"/>
      <c r="V76" s="36"/>
      <c r="W76" s="36"/>
      <c r="X76" s="36"/>
      <c r="Y76" s="36"/>
      <c r="Z76" s="36"/>
      <c r="AA76" s="36"/>
      <c r="AB76" s="36"/>
      <c r="AC76" s="36"/>
      <c r="AD76" s="36"/>
      <c r="AE76" s="36"/>
    </row>
    <row r="77" spans="1:31" s="2" customFormat="1" ht="6.9"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Rotava</v>
      </c>
      <c r="G78" s="38"/>
      <c r="H78" s="38"/>
      <c r="I78" s="31" t="s">
        <v>23</v>
      </c>
      <c r="J78" s="61" t="str">
        <f>IF(J12="","",J12)</f>
        <v>26. 4. 2021</v>
      </c>
      <c r="K78" s="38"/>
      <c r="L78" s="108"/>
      <c r="S78" s="36"/>
      <c r="T78" s="36"/>
      <c r="U78" s="36"/>
      <c r="V78" s="36"/>
      <c r="W78" s="36"/>
      <c r="X78" s="36"/>
      <c r="Y78" s="36"/>
      <c r="Z78" s="36"/>
      <c r="AA78" s="36"/>
      <c r="AB78" s="36"/>
      <c r="AC78" s="36"/>
      <c r="AD78" s="36"/>
      <c r="AE78" s="36"/>
    </row>
    <row r="79" spans="1:31" s="2" customFormat="1" ht="6.9"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40.05" customHeight="1">
      <c r="A80" s="36"/>
      <c r="B80" s="37"/>
      <c r="C80" s="31" t="s">
        <v>25</v>
      </c>
      <c r="D80" s="38"/>
      <c r="E80" s="38"/>
      <c r="F80" s="29" t="str">
        <f>E15</f>
        <v>Město Rotava</v>
      </c>
      <c r="G80" s="38"/>
      <c r="H80" s="38"/>
      <c r="I80" s="31" t="s">
        <v>33</v>
      </c>
      <c r="J80" s="34" t="str">
        <f>E21</f>
        <v>Ing. Milan KALÁB - Projektová a inženýrská kancelá</v>
      </c>
      <c r="K80" s="38"/>
      <c r="L80" s="108"/>
      <c r="S80" s="36"/>
      <c r="T80" s="36"/>
      <c r="U80" s="36"/>
      <c r="V80" s="36"/>
      <c r="W80" s="36"/>
      <c r="X80" s="36"/>
      <c r="Y80" s="36"/>
      <c r="Z80" s="36"/>
      <c r="AA80" s="36"/>
      <c r="AB80" s="36"/>
      <c r="AC80" s="36"/>
      <c r="AD80" s="36"/>
      <c r="AE80" s="36"/>
    </row>
    <row r="81" spans="1:31" s="2" customFormat="1" ht="15.15" customHeight="1">
      <c r="A81" s="36"/>
      <c r="B81" s="37"/>
      <c r="C81" s="31" t="s">
        <v>31</v>
      </c>
      <c r="D81" s="38"/>
      <c r="E81" s="38"/>
      <c r="F81" s="29" t="str">
        <f>IF(E18="","",E18)</f>
        <v>Vyplň údaj</v>
      </c>
      <c r="G81" s="38"/>
      <c r="H81" s="38"/>
      <c r="I81" s="31" t="s">
        <v>38</v>
      </c>
      <c r="J81" s="34" t="str">
        <f>E24</f>
        <v>Ing. Milan KALÁB</v>
      </c>
      <c r="K81" s="38"/>
      <c r="L81" s="108"/>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11" customFormat="1" ht="29.25" customHeight="1">
      <c r="A83" s="148"/>
      <c r="B83" s="149"/>
      <c r="C83" s="150" t="s">
        <v>111</v>
      </c>
      <c r="D83" s="151" t="s">
        <v>61</v>
      </c>
      <c r="E83" s="151" t="s">
        <v>57</v>
      </c>
      <c r="F83" s="151" t="s">
        <v>58</v>
      </c>
      <c r="G83" s="151" t="s">
        <v>112</v>
      </c>
      <c r="H83" s="151" t="s">
        <v>113</v>
      </c>
      <c r="I83" s="151" t="s">
        <v>114</v>
      </c>
      <c r="J83" s="151" t="s">
        <v>103</v>
      </c>
      <c r="K83" s="152" t="s">
        <v>115</v>
      </c>
      <c r="L83" s="153"/>
      <c r="M83" s="70" t="s">
        <v>19</v>
      </c>
      <c r="N83" s="71" t="s">
        <v>46</v>
      </c>
      <c r="O83" s="71" t="s">
        <v>116</v>
      </c>
      <c r="P83" s="71" t="s">
        <v>117</v>
      </c>
      <c r="Q83" s="71" t="s">
        <v>118</v>
      </c>
      <c r="R83" s="71" t="s">
        <v>119</v>
      </c>
      <c r="S83" s="71" t="s">
        <v>120</v>
      </c>
      <c r="T83" s="72" t="s">
        <v>121</v>
      </c>
      <c r="U83" s="148"/>
      <c r="V83" s="148"/>
      <c r="W83" s="148"/>
      <c r="X83" s="148"/>
      <c r="Y83" s="148"/>
      <c r="Z83" s="148"/>
      <c r="AA83" s="148"/>
      <c r="AB83" s="148"/>
      <c r="AC83" s="148"/>
      <c r="AD83" s="148"/>
      <c r="AE83" s="148"/>
    </row>
    <row r="84" spans="1:63" s="2" customFormat="1" ht="22.8" customHeight="1">
      <c r="A84" s="36"/>
      <c r="B84" s="37"/>
      <c r="C84" s="77" t="s">
        <v>122</v>
      </c>
      <c r="D84" s="38"/>
      <c r="E84" s="38"/>
      <c r="F84" s="38"/>
      <c r="G84" s="38"/>
      <c r="H84" s="38"/>
      <c r="I84" s="38"/>
      <c r="J84" s="154">
        <f>BK84</f>
        <v>0</v>
      </c>
      <c r="K84" s="38"/>
      <c r="L84" s="41"/>
      <c r="M84" s="73"/>
      <c r="N84" s="155"/>
      <c r="O84" s="74"/>
      <c r="P84" s="156">
        <f>P85</f>
        <v>0</v>
      </c>
      <c r="Q84" s="74"/>
      <c r="R84" s="156">
        <f>R85</f>
        <v>101.032995</v>
      </c>
      <c r="S84" s="74"/>
      <c r="T84" s="157">
        <f>T85</f>
        <v>0</v>
      </c>
      <c r="U84" s="36"/>
      <c r="V84" s="36"/>
      <c r="W84" s="36"/>
      <c r="X84" s="36"/>
      <c r="Y84" s="36"/>
      <c r="Z84" s="36"/>
      <c r="AA84" s="36"/>
      <c r="AB84" s="36"/>
      <c r="AC84" s="36"/>
      <c r="AD84" s="36"/>
      <c r="AE84" s="36"/>
      <c r="AT84" s="19" t="s">
        <v>75</v>
      </c>
      <c r="AU84" s="19" t="s">
        <v>104</v>
      </c>
      <c r="BK84" s="158">
        <f>BK85</f>
        <v>0</v>
      </c>
    </row>
    <row r="85" spans="2:63" s="12" customFormat="1" ht="25.95" customHeight="1">
      <c r="B85" s="159"/>
      <c r="C85" s="160"/>
      <c r="D85" s="161" t="s">
        <v>75</v>
      </c>
      <c r="E85" s="162" t="s">
        <v>123</v>
      </c>
      <c r="F85" s="162" t="s">
        <v>124</v>
      </c>
      <c r="G85" s="160"/>
      <c r="H85" s="160"/>
      <c r="I85" s="163"/>
      <c r="J85" s="164">
        <f>BK85</f>
        <v>0</v>
      </c>
      <c r="K85" s="160"/>
      <c r="L85" s="165"/>
      <c r="M85" s="166"/>
      <c r="N85" s="167"/>
      <c r="O85" s="167"/>
      <c r="P85" s="168">
        <f>P86+P222+P233+P345</f>
        <v>0</v>
      </c>
      <c r="Q85" s="167"/>
      <c r="R85" s="168">
        <f>R86+R222+R233+R345</f>
        <v>101.032995</v>
      </c>
      <c r="S85" s="167"/>
      <c r="T85" s="169">
        <f>T86+T222+T233+T345</f>
        <v>0</v>
      </c>
      <c r="AR85" s="170" t="s">
        <v>84</v>
      </c>
      <c r="AT85" s="171" t="s">
        <v>75</v>
      </c>
      <c r="AU85" s="171" t="s">
        <v>76</v>
      </c>
      <c r="AY85" s="170" t="s">
        <v>125</v>
      </c>
      <c r="BK85" s="172">
        <f>BK86+BK222+BK233+BK345</f>
        <v>0</v>
      </c>
    </row>
    <row r="86" spans="2:63" s="12" customFormat="1" ht="22.8" customHeight="1">
      <c r="B86" s="159"/>
      <c r="C86" s="160"/>
      <c r="D86" s="161" t="s">
        <v>75</v>
      </c>
      <c r="E86" s="173" t="s">
        <v>84</v>
      </c>
      <c r="F86" s="173" t="s">
        <v>126</v>
      </c>
      <c r="G86" s="160"/>
      <c r="H86" s="160"/>
      <c r="I86" s="163"/>
      <c r="J86" s="174">
        <f>BK86</f>
        <v>0</v>
      </c>
      <c r="K86" s="160"/>
      <c r="L86" s="165"/>
      <c r="M86" s="166"/>
      <c r="N86" s="167"/>
      <c r="O86" s="167"/>
      <c r="P86" s="168">
        <f>SUM(P87:P221)</f>
        <v>0</v>
      </c>
      <c r="Q86" s="167"/>
      <c r="R86" s="168">
        <f>SUM(R87:R221)</f>
        <v>75.8704585</v>
      </c>
      <c r="S86" s="167"/>
      <c r="T86" s="169">
        <f>SUM(T87:T221)</f>
        <v>0</v>
      </c>
      <c r="AR86" s="170" t="s">
        <v>84</v>
      </c>
      <c r="AT86" s="171" t="s">
        <v>75</v>
      </c>
      <c r="AU86" s="171" t="s">
        <v>84</v>
      </c>
      <c r="AY86" s="170" t="s">
        <v>125</v>
      </c>
      <c r="BK86" s="172">
        <f>SUM(BK87:BK221)</f>
        <v>0</v>
      </c>
    </row>
    <row r="87" spans="1:65" s="2" customFormat="1" ht="14.4" customHeight="1">
      <c r="A87" s="36"/>
      <c r="B87" s="37"/>
      <c r="C87" s="175" t="s">
        <v>84</v>
      </c>
      <c r="D87" s="175" t="s">
        <v>127</v>
      </c>
      <c r="E87" s="176" t="s">
        <v>128</v>
      </c>
      <c r="F87" s="177" t="s">
        <v>129</v>
      </c>
      <c r="G87" s="178" t="s">
        <v>130</v>
      </c>
      <c r="H87" s="179">
        <v>168</v>
      </c>
      <c r="I87" s="180"/>
      <c r="J87" s="181">
        <f>ROUND(I87*H87,2)</f>
        <v>0</v>
      </c>
      <c r="K87" s="177" t="s">
        <v>131</v>
      </c>
      <c r="L87" s="41"/>
      <c r="M87" s="182" t="s">
        <v>19</v>
      </c>
      <c r="N87" s="183" t="s">
        <v>47</v>
      </c>
      <c r="O87" s="66"/>
      <c r="P87" s="184">
        <f>O87*H87</f>
        <v>0</v>
      </c>
      <c r="Q87" s="184">
        <v>3E-05</v>
      </c>
      <c r="R87" s="184">
        <f>Q87*H87</f>
        <v>0.00504</v>
      </c>
      <c r="S87" s="184">
        <v>0</v>
      </c>
      <c r="T87" s="185">
        <f>S87*H87</f>
        <v>0</v>
      </c>
      <c r="U87" s="36"/>
      <c r="V87" s="36"/>
      <c r="W87" s="36"/>
      <c r="X87" s="36"/>
      <c r="Y87" s="36"/>
      <c r="Z87" s="36"/>
      <c r="AA87" s="36"/>
      <c r="AB87" s="36"/>
      <c r="AC87" s="36"/>
      <c r="AD87" s="36"/>
      <c r="AE87" s="36"/>
      <c r="AR87" s="186" t="s">
        <v>132</v>
      </c>
      <c r="AT87" s="186" t="s">
        <v>127</v>
      </c>
      <c r="AU87" s="186" t="s">
        <v>86</v>
      </c>
      <c r="AY87" s="19" t="s">
        <v>125</v>
      </c>
      <c r="BE87" s="187">
        <f>IF(N87="základní",J87,0)</f>
        <v>0</v>
      </c>
      <c r="BF87" s="187">
        <f>IF(N87="snížená",J87,0)</f>
        <v>0</v>
      </c>
      <c r="BG87" s="187">
        <f>IF(N87="zákl. přenesená",J87,0)</f>
        <v>0</v>
      </c>
      <c r="BH87" s="187">
        <f>IF(N87="sníž. přenesená",J87,0)</f>
        <v>0</v>
      </c>
      <c r="BI87" s="187">
        <f>IF(N87="nulová",J87,0)</f>
        <v>0</v>
      </c>
      <c r="BJ87" s="19" t="s">
        <v>84</v>
      </c>
      <c r="BK87" s="187">
        <f>ROUND(I87*H87,2)</f>
        <v>0</v>
      </c>
      <c r="BL87" s="19" t="s">
        <v>132</v>
      </c>
      <c r="BM87" s="186" t="s">
        <v>133</v>
      </c>
    </row>
    <row r="88" spans="1:47" s="2" customFormat="1" ht="192">
      <c r="A88" s="36"/>
      <c r="B88" s="37"/>
      <c r="C88" s="38"/>
      <c r="D88" s="188" t="s">
        <v>134</v>
      </c>
      <c r="E88" s="38"/>
      <c r="F88" s="189" t="s">
        <v>135</v>
      </c>
      <c r="G88" s="38"/>
      <c r="H88" s="38"/>
      <c r="I88" s="190"/>
      <c r="J88" s="38"/>
      <c r="K88" s="38"/>
      <c r="L88" s="41"/>
      <c r="M88" s="191"/>
      <c r="N88" s="192"/>
      <c r="O88" s="66"/>
      <c r="P88" s="66"/>
      <c r="Q88" s="66"/>
      <c r="R88" s="66"/>
      <c r="S88" s="66"/>
      <c r="T88" s="67"/>
      <c r="U88" s="36"/>
      <c r="V88" s="36"/>
      <c r="W88" s="36"/>
      <c r="X88" s="36"/>
      <c r="Y88" s="36"/>
      <c r="Z88" s="36"/>
      <c r="AA88" s="36"/>
      <c r="AB88" s="36"/>
      <c r="AC88" s="36"/>
      <c r="AD88" s="36"/>
      <c r="AE88" s="36"/>
      <c r="AT88" s="19" t="s">
        <v>134</v>
      </c>
      <c r="AU88" s="19" t="s">
        <v>86</v>
      </c>
    </row>
    <row r="89" spans="2:51" s="13" customFormat="1" ht="10.2">
      <c r="B89" s="193"/>
      <c r="C89" s="194"/>
      <c r="D89" s="188" t="s">
        <v>136</v>
      </c>
      <c r="E89" s="195" t="s">
        <v>19</v>
      </c>
      <c r="F89" s="196" t="s">
        <v>137</v>
      </c>
      <c r="G89" s="194"/>
      <c r="H89" s="195" t="s">
        <v>19</v>
      </c>
      <c r="I89" s="197"/>
      <c r="J89" s="194"/>
      <c r="K89" s="194"/>
      <c r="L89" s="198"/>
      <c r="M89" s="199"/>
      <c r="N89" s="200"/>
      <c r="O89" s="200"/>
      <c r="P89" s="200"/>
      <c r="Q89" s="200"/>
      <c r="R89" s="200"/>
      <c r="S89" s="200"/>
      <c r="T89" s="201"/>
      <c r="AT89" s="202" t="s">
        <v>136</v>
      </c>
      <c r="AU89" s="202" t="s">
        <v>86</v>
      </c>
      <c r="AV89" s="13" t="s">
        <v>84</v>
      </c>
      <c r="AW89" s="13" t="s">
        <v>37</v>
      </c>
      <c r="AX89" s="13" t="s">
        <v>76</v>
      </c>
      <c r="AY89" s="202" t="s">
        <v>125</v>
      </c>
    </row>
    <row r="90" spans="2:51" s="14" customFormat="1" ht="10.2">
      <c r="B90" s="203"/>
      <c r="C90" s="204"/>
      <c r="D90" s="188" t="s">
        <v>136</v>
      </c>
      <c r="E90" s="205" t="s">
        <v>19</v>
      </c>
      <c r="F90" s="206" t="s">
        <v>138</v>
      </c>
      <c r="G90" s="204"/>
      <c r="H90" s="207">
        <v>168</v>
      </c>
      <c r="I90" s="208"/>
      <c r="J90" s="204"/>
      <c r="K90" s="204"/>
      <c r="L90" s="209"/>
      <c r="M90" s="210"/>
      <c r="N90" s="211"/>
      <c r="O90" s="211"/>
      <c r="P90" s="211"/>
      <c r="Q90" s="211"/>
      <c r="R90" s="211"/>
      <c r="S90" s="211"/>
      <c r="T90" s="212"/>
      <c r="AT90" s="213" t="s">
        <v>136</v>
      </c>
      <c r="AU90" s="213" t="s">
        <v>86</v>
      </c>
      <c r="AV90" s="14" t="s">
        <v>86</v>
      </c>
      <c r="AW90" s="14" t="s">
        <v>37</v>
      </c>
      <c r="AX90" s="14" t="s">
        <v>84</v>
      </c>
      <c r="AY90" s="213" t="s">
        <v>125</v>
      </c>
    </row>
    <row r="91" spans="1:65" s="2" customFormat="1" ht="24.15" customHeight="1">
      <c r="A91" s="36"/>
      <c r="B91" s="37"/>
      <c r="C91" s="175" t="s">
        <v>86</v>
      </c>
      <c r="D91" s="175" t="s">
        <v>127</v>
      </c>
      <c r="E91" s="176" t="s">
        <v>139</v>
      </c>
      <c r="F91" s="177" t="s">
        <v>140</v>
      </c>
      <c r="G91" s="178" t="s">
        <v>141</v>
      </c>
      <c r="H91" s="179">
        <v>14</v>
      </c>
      <c r="I91" s="180"/>
      <c r="J91" s="181">
        <f>ROUND(I91*H91,2)</f>
        <v>0</v>
      </c>
      <c r="K91" s="177" t="s">
        <v>131</v>
      </c>
      <c r="L91" s="41"/>
      <c r="M91" s="182" t="s">
        <v>19</v>
      </c>
      <c r="N91" s="183" t="s">
        <v>47</v>
      </c>
      <c r="O91" s="66"/>
      <c r="P91" s="184">
        <f>O91*H91</f>
        <v>0</v>
      </c>
      <c r="Q91" s="184">
        <v>0</v>
      </c>
      <c r="R91" s="184">
        <f>Q91*H91</f>
        <v>0</v>
      </c>
      <c r="S91" s="184">
        <v>0</v>
      </c>
      <c r="T91" s="185">
        <f>S91*H91</f>
        <v>0</v>
      </c>
      <c r="U91" s="36"/>
      <c r="V91" s="36"/>
      <c r="W91" s="36"/>
      <c r="X91" s="36"/>
      <c r="Y91" s="36"/>
      <c r="Z91" s="36"/>
      <c r="AA91" s="36"/>
      <c r="AB91" s="36"/>
      <c r="AC91" s="36"/>
      <c r="AD91" s="36"/>
      <c r="AE91" s="36"/>
      <c r="AR91" s="186" t="s">
        <v>132</v>
      </c>
      <c r="AT91" s="186" t="s">
        <v>127</v>
      </c>
      <c r="AU91" s="186" t="s">
        <v>86</v>
      </c>
      <c r="AY91" s="19" t="s">
        <v>125</v>
      </c>
      <c r="BE91" s="187">
        <f>IF(N91="základní",J91,0)</f>
        <v>0</v>
      </c>
      <c r="BF91" s="187">
        <f>IF(N91="snížená",J91,0)</f>
        <v>0</v>
      </c>
      <c r="BG91" s="187">
        <f>IF(N91="zákl. přenesená",J91,0)</f>
        <v>0</v>
      </c>
      <c r="BH91" s="187">
        <f>IF(N91="sníž. přenesená",J91,0)</f>
        <v>0</v>
      </c>
      <c r="BI91" s="187">
        <f>IF(N91="nulová",J91,0)</f>
        <v>0</v>
      </c>
      <c r="BJ91" s="19" t="s">
        <v>84</v>
      </c>
      <c r="BK91" s="187">
        <f>ROUND(I91*H91,2)</f>
        <v>0</v>
      </c>
      <c r="BL91" s="19" t="s">
        <v>132</v>
      </c>
      <c r="BM91" s="186" t="s">
        <v>142</v>
      </c>
    </row>
    <row r="92" spans="1:47" s="2" customFormat="1" ht="124.8">
      <c r="A92" s="36"/>
      <c r="B92" s="37"/>
      <c r="C92" s="38"/>
      <c r="D92" s="188" t="s">
        <v>134</v>
      </c>
      <c r="E92" s="38"/>
      <c r="F92" s="189" t="s">
        <v>143</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134</v>
      </c>
      <c r="AU92" s="19" t="s">
        <v>86</v>
      </c>
    </row>
    <row r="93" spans="2:51" s="13" customFormat="1" ht="10.2">
      <c r="B93" s="193"/>
      <c r="C93" s="194"/>
      <c r="D93" s="188" t="s">
        <v>136</v>
      </c>
      <c r="E93" s="195" t="s">
        <v>19</v>
      </c>
      <c r="F93" s="196" t="s">
        <v>144</v>
      </c>
      <c r="G93" s="194"/>
      <c r="H93" s="195" t="s">
        <v>19</v>
      </c>
      <c r="I93" s="197"/>
      <c r="J93" s="194"/>
      <c r="K93" s="194"/>
      <c r="L93" s="198"/>
      <c r="M93" s="199"/>
      <c r="N93" s="200"/>
      <c r="O93" s="200"/>
      <c r="P93" s="200"/>
      <c r="Q93" s="200"/>
      <c r="R93" s="200"/>
      <c r="S93" s="200"/>
      <c r="T93" s="201"/>
      <c r="AT93" s="202" t="s">
        <v>136</v>
      </c>
      <c r="AU93" s="202" t="s">
        <v>86</v>
      </c>
      <c r="AV93" s="13" t="s">
        <v>84</v>
      </c>
      <c r="AW93" s="13" t="s">
        <v>37</v>
      </c>
      <c r="AX93" s="13" t="s">
        <v>76</v>
      </c>
      <c r="AY93" s="202" t="s">
        <v>125</v>
      </c>
    </row>
    <row r="94" spans="2:51" s="14" customFormat="1" ht="10.2">
      <c r="B94" s="203"/>
      <c r="C94" s="204"/>
      <c r="D94" s="188" t="s">
        <v>136</v>
      </c>
      <c r="E94" s="205" t="s">
        <v>19</v>
      </c>
      <c r="F94" s="206" t="s">
        <v>145</v>
      </c>
      <c r="G94" s="204"/>
      <c r="H94" s="207">
        <v>14</v>
      </c>
      <c r="I94" s="208"/>
      <c r="J94" s="204"/>
      <c r="K94" s="204"/>
      <c r="L94" s="209"/>
      <c r="M94" s="210"/>
      <c r="N94" s="211"/>
      <c r="O94" s="211"/>
      <c r="P94" s="211"/>
      <c r="Q94" s="211"/>
      <c r="R94" s="211"/>
      <c r="S94" s="211"/>
      <c r="T94" s="212"/>
      <c r="AT94" s="213" t="s">
        <v>136</v>
      </c>
      <c r="AU94" s="213" t="s">
        <v>86</v>
      </c>
      <c r="AV94" s="14" t="s">
        <v>86</v>
      </c>
      <c r="AW94" s="14" t="s">
        <v>37</v>
      </c>
      <c r="AX94" s="14" t="s">
        <v>84</v>
      </c>
      <c r="AY94" s="213" t="s">
        <v>125</v>
      </c>
    </row>
    <row r="95" spans="1:65" s="2" customFormat="1" ht="14.4" customHeight="1">
      <c r="A95" s="36"/>
      <c r="B95" s="37"/>
      <c r="C95" s="175" t="s">
        <v>146</v>
      </c>
      <c r="D95" s="175" t="s">
        <v>127</v>
      </c>
      <c r="E95" s="176" t="s">
        <v>147</v>
      </c>
      <c r="F95" s="177" t="s">
        <v>148</v>
      </c>
      <c r="G95" s="178" t="s">
        <v>149</v>
      </c>
      <c r="H95" s="179">
        <v>10.4</v>
      </c>
      <c r="I95" s="180"/>
      <c r="J95" s="181">
        <f>ROUND(I95*H95,2)</f>
        <v>0</v>
      </c>
      <c r="K95" s="177" t="s">
        <v>131</v>
      </c>
      <c r="L95" s="41"/>
      <c r="M95" s="182" t="s">
        <v>19</v>
      </c>
      <c r="N95" s="183" t="s">
        <v>47</v>
      </c>
      <c r="O95" s="66"/>
      <c r="P95" s="184">
        <f>O95*H95</f>
        <v>0</v>
      </c>
      <c r="Q95" s="184">
        <v>0</v>
      </c>
      <c r="R95" s="184">
        <f>Q95*H95</f>
        <v>0</v>
      </c>
      <c r="S95" s="184">
        <v>0</v>
      </c>
      <c r="T95" s="185">
        <f>S95*H95</f>
        <v>0</v>
      </c>
      <c r="U95" s="36"/>
      <c r="V95" s="36"/>
      <c r="W95" s="36"/>
      <c r="X95" s="36"/>
      <c r="Y95" s="36"/>
      <c r="Z95" s="36"/>
      <c r="AA95" s="36"/>
      <c r="AB95" s="36"/>
      <c r="AC95" s="36"/>
      <c r="AD95" s="36"/>
      <c r="AE95" s="36"/>
      <c r="AR95" s="186" t="s">
        <v>132</v>
      </c>
      <c r="AT95" s="186" t="s">
        <v>127</v>
      </c>
      <c r="AU95" s="186" t="s">
        <v>86</v>
      </c>
      <c r="AY95" s="19" t="s">
        <v>125</v>
      </c>
      <c r="BE95" s="187">
        <f>IF(N95="základní",J95,0)</f>
        <v>0</v>
      </c>
      <c r="BF95" s="187">
        <f>IF(N95="snížená",J95,0)</f>
        <v>0</v>
      </c>
      <c r="BG95" s="187">
        <f>IF(N95="zákl. přenesená",J95,0)</f>
        <v>0</v>
      </c>
      <c r="BH95" s="187">
        <f>IF(N95="sníž. přenesená",J95,0)</f>
        <v>0</v>
      </c>
      <c r="BI95" s="187">
        <f>IF(N95="nulová",J95,0)</f>
        <v>0</v>
      </c>
      <c r="BJ95" s="19" t="s">
        <v>84</v>
      </c>
      <c r="BK95" s="187">
        <f>ROUND(I95*H95,2)</f>
        <v>0</v>
      </c>
      <c r="BL95" s="19" t="s">
        <v>132</v>
      </c>
      <c r="BM95" s="186" t="s">
        <v>150</v>
      </c>
    </row>
    <row r="96" spans="1:47" s="2" customFormat="1" ht="48">
      <c r="A96" s="36"/>
      <c r="B96" s="37"/>
      <c r="C96" s="38"/>
      <c r="D96" s="188" t="s">
        <v>134</v>
      </c>
      <c r="E96" s="38"/>
      <c r="F96" s="189" t="s">
        <v>151</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134</v>
      </c>
      <c r="AU96" s="19" t="s">
        <v>86</v>
      </c>
    </row>
    <row r="97" spans="2:51" s="13" customFormat="1" ht="10.2">
      <c r="B97" s="193"/>
      <c r="C97" s="194"/>
      <c r="D97" s="188" t="s">
        <v>136</v>
      </c>
      <c r="E97" s="195" t="s">
        <v>19</v>
      </c>
      <c r="F97" s="196" t="s">
        <v>152</v>
      </c>
      <c r="G97" s="194"/>
      <c r="H97" s="195" t="s">
        <v>19</v>
      </c>
      <c r="I97" s="197"/>
      <c r="J97" s="194"/>
      <c r="K97" s="194"/>
      <c r="L97" s="198"/>
      <c r="M97" s="199"/>
      <c r="N97" s="200"/>
      <c r="O97" s="200"/>
      <c r="P97" s="200"/>
      <c r="Q97" s="200"/>
      <c r="R97" s="200"/>
      <c r="S97" s="200"/>
      <c r="T97" s="201"/>
      <c r="AT97" s="202" t="s">
        <v>136</v>
      </c>
      <c r="AU97" s="202" t="s">
        <v>86</v>
      </c>
      <c r="AV97" s="13" t="s">
        <v>84</v>
      </c>
      <c r="AW97" s="13" t="s">
        <v>37</v>
      </c>
      <c r="AX97" s="13" t="s">
        <v>76</v>
      </c>
      <c r="AY97" s="202" t="s">
        <v>125</v>
      </c>
    </row>
    <row r="98" spans="2:51" s="13" customFormat="1" ht="10.2">
      <c r="B98" s="193"/>
      <c r="C98" s="194"/>
      <c r="D98" s="188" t="s">
        <v>136</v>
      </c>
      <c r="E98" s="195" t="s">
        <v>19</v>
      </c>
      <c r="F98" s="196" t="s">
        <v>153</v>
      </c>
      <c r="G98" s="194"/>
      <c r="H98" s="195" t="s">
        <v>19</v>
      </c>
      <c r="I98" s="197"/>
      <c r="J98" s="194"/>
      <c r="K98" s="194"/>
      <c r="L98" s="198"/>
      <c r="M98" s="199"/>
      <c r="N98" s="200"/>
      <c r="O98" s="200"/>
      <c r="P98" s="200"/>
      <c r="Q98" s="200"/>
      <c r="R98" s="200"/>
      <c r="S98" s="200"/>
      <c r="T98" s="201"/>
      <c r="AT98" s="202" t="s">
        <v>136</v>
      </c>
      <c r="AU98" s="202" t="s">
        <v>86</v>
      </c>
      <c r="AV98" s="13" t="s">
        <v>84</v>
      </c>
      <c r="AW98" s="13" t="s">
        <v>37</v>
      </c>
      <c r="AX98" s="13" t="s">
        <v>76</v>
      </c>
      <c r="AY98" s="202" t="s">
        <v>125</v>
      </c>
    </row>
    <row r="99" spans="2:51" s="14" customFormat="1" ht="10.2">
      <c r="B99" s="203"/>
      <c r="C99" s="204"/>
      <c r="D99" s="188" t="s">
        <v>136</v>
      </c>
      <c r="E99" s="205" t="s">
        <v>19</v>
      </c>
      <c r="F99" s="206" t="s">
        <v>154</v>
      </c>
      <c r="G99" s="204"/>
      <c r="H99" s="207">
        <v>0</v>
      </c>
      <c r="I99" s="208"/>
      <c r="J99" s="204"/>
      <c r="K99" s="204"/>
      <c r="L99" s="209"/>
      <c r="M99" s="210"/>
      <c r="N99" s="211"/>
      <c r="O99" s="211"/>
      <c r="P99" s="211"/>
      <c r="Q99" s="211"/>
      <c r="R99" s="211"/>
      <c r="S99" s="211"/>
      <c r="T99" s="212"/>
      <c r="AT99" s="213" t="s">
        <v>136</v>
      </c>
      <c r="AU99" s="213" t="s">
        <v>86</v>
      </c>
      <c r="AV99" s="14" t="s">
        <v>86</v>
      </c>
      <c r="AW99" s="14" t="s">
        <v>37</v>
      </c>
      <c r="AX99" s="14" t="s">
        <v>76</v>
      </c>
      <c r="AY99" s="213" t="s">
        <v>125</v>
      </c>
    </row>
    <row r="100" spans="2:51" s="14" customFormat="1" ht="10.2">
      <c r="B100" s="203"/>
      <c r="C100" s="204"/>
      <c r="D100" s="188" t="s">
        <v>136</v>
      </c>
      <c r="E100" s="205" t="s">
        <v>19</v>
      </c>
      <c r="F100" s="206" t="s">
        <v>155</v>
      </c>
      <c r="G100" s="204"/>
      <c r="H100" s="207">
        <v>2.8</v>
      </c>
      <c r="I100" s="208"/>
      <c r="J100" s="204"/>
      <c r="K100" s="204"/>
      <c r="L100" s="209"/>
      <c r="M100" s="210"/>
      <c r="N100" s="211"/>
      <c r="O100" s="211"/>
      <c r="P100" s="211"/>
      <c r="Q100" s="211"/>
      <c r="R100" s="211"/>
      <c r="S100" s="211"/>
      <c r="T100" s="212"/>
      <c r="AT100" s="213" t="s">
        <v>136</v>
      </c>
      <c r="AU100" s="213" t="s">
        <v>86</v>
      </c>
      <c r="AV100" s="14" t="s">
        <v>86</v>
      </c>
      <c r="AW100" s="14" t="s">
        <v>37</v>
      </c>
      <c r="AX100" s="14" t="s">
        <v>76</v>
      </c>
      <c r="AY100" s="213" t="s">
        <v>125</v>
      </c>
    </row>
    <row r="101" spans="2:51" s="14" customFormat="1" ht="10.2">
      <c r="B101" s="203"/>
      <c r="C101" s="204"/>
      <c r="D101" s="188" t="s">
        <v>136</v>
      </c>
      <c r="E101" s="205" t="s">
        <v>19</v>
      </c>
      <c r="F101" s="206" t="s">
        <v>156</v>
      </c>
      <c r="G101" s="204"/>
      <c r="H101" s="207">
        <v>2.8</v>
      </c>
      <c r="I101" s="208"/>
      <c r="J101" s="204"/>
      <c r="K101" s="204"/>
      <c r="L101" s="209"/>
      <c r="M101" s="210"/>
      <c r="N101" s="211"/>
      <c r="O101" s="211"/>
      <c r="P101" s="211"/>
      <c r="Q101" s="211"/>
      <c r="R101" s="211"/>
      <c r="S101" s="211"/>
      <c r="T101" s="212"/>
      <c r="AT101" s="213" t="s">
        <v>136</v>
      </c>
      <c r="AU101" s="213" t="s">
        <v>86</v>
      </c>
      <c r="AV101" s="14" t="s">
        <v>86</v>
      </c>
      <c r="AW101" s="14" t="s">
        <v>37</v>
      </c>
      <c r="AX101" s="14" t="s">
        <v>76</v>
      </c>
      <c r="AY101" s="213" t="s">
        <v>125</v>
      </c>
    </row>
    <row r="102" spans="2:51" s="14" customFormat="1" ht="10.2">
      <c r="B102" s="203"/>
      <c r="C102" s="204"/>
      <c r="D102" s="188" t="s">
        <v>136</v>
      </c>
      <c r="E102" s="205" t="s">
        <v>19</v>
      </c>
      <c r="F102" s="206" t="s">
        <v>157</v>
      </c>
      <c r="G102" s="204"/>
      <c r="H102" s="207">
        <v>2</v>
      </c>
      <c r="I102" s="208"/>
      <c r="J102" s="204"/>
      <c r="K102" s="204"/>
      <c r="L102" s="209"/>
      <c r="M102" s="210"/>
      <c r="N102" s="211"/>
      <c r="O102" s="211"/>
      <c r="P102" s="211"/>
      <c r="Q102" s="211"/>
      <c r="R102" s="211"/>
      <c r="S102" s="211"/>
      <c r="T102" s="212"/>
      <c r="AT102" s="213" t="s">
        <v>136</v>
      </c>
      <c r="AU102" s="213" t="s">
        <v>86</v>
      </c>
      <c r="AV102" s="14" t="s">
        <v>86</v>
      </c>
      <c r="AW102" s="14" t="s">
        <v>37</v>
      </c>
      <c r="AX102" s="14" t="s">
        <v>76</v>
      </c>
      <c r="AY102" s="213" t="s">
        <v>125</v>
      </c>
    </row>
    <row r="103" spans="2:51" s="14" customFormat="1" ht="10.2">
      <c r="B103" s="203"/>
      <c r="C103" s="204"/>
      <c r="D103" s="188" t="s">
        <v>136</v>
      </c>
      <c r="E103" s="205" t="s">
        <v>19</v>
      </c>
      <c r="F103" s="206" t="s">
        <v>158</v>
      </c>
      <c r="G103" s="204"/>
      <c r="H103" s="207">
        <v>2.8</v>
      </c>
      <c r="I103" s="208"/>
      <c r="J103" s="204"/>
      <c r="K103" s="204"/>
      <c r="L103" s="209"/>
      <c r="M103" s="210"/>
      <c r="N103" s="211"/>
      <c r="O103" s="211"/>
      <c r="P103" s="211"/>
      <c r="Q103" s="211"/>
      <c r="R103" s="211"/>
      <c r="S103" s="211"/>
      <c r="T103" s="212"/>
      <c r="AT103" s="213" t="s">
        <v>136</v>
      </c>
      <c r="AU103" s="213" t="s">
        <v>86</v>
      </c>
      <c r="AV103" s="14" t="s">
        <v>86</v>
      </c>
      <c r="AW103" s="14" t="s">
        <v>37</v>
      </c>
      <c r="AX103" s="14" t="s">
        <v>76</v>
      </c>
      <c r="AY103" s="213" t="s">
        <v>125</v>
      </c>
    </row>
    <row r="104" spans="2:51" s="15" customFormat="1" ht="10.2">
      <c r="B104" s="214"/>
      <c r="C104" s="215"/>
      <c r="D104" s="188" t="s">
        <v>136</v>
      </c>
      <c r="E104" s="216" t="s">
        <v>19</v>
      </c>
      <c r="F104" s="217" t="s">
        <v>159</v>
      </c>
      <c r="G104" s="215"/>
      <c r="H104" s="218">
        <v>10.399999999999999</v>
      </c>
      <c r="I104" s="219"/>
      <c r="J104" s="215"/>
      <c r="K104" s="215"/>
      <c r="L104" s="220"/>
      <c r="M104" s="221"/>
      <c r="N104" s="222"/>
      <c r="O104" s="222"/>
      <c r="P104" s="222"/>
      <c r="Q104" s="222"/>
      <c r="R104" s="222"/>
      <c r="S104" s="222"/>
      <c r="T104" s="223"/>
      <c r="AT104" s="224" t="s">
        <v>136</v>
      </c>
      <c r="AU104" s="224" t="s">
        <v>86</v>
      </c>
      <c r="AV104" s="15" t="s">
        <v>132</v>
      </c>
      <c r="AW104" s="15" t="s">
        <v>37</v>
      </c>
      <c r="AX104" s="15" t="s">
        <v>84</v>
      </c>
      <c r="AY104" s="224" t="s">
        <v>125</v>
      </c>
    </row>
    <row r="105" spans="1:65" s="2" customFormat="1" ht="24.15" customHeight="1">
      <c r="A105" s="36"/>
      <c r="B105" s="37"/>
      <c r="C105" s="175" t="s">
        <v>132</v>
      </c>
      <c r="D105" s="175" t="s">
        <v>127</v>
      </c>
      <c r="E105" s="176" t="s">
        <v>160</v>
      </c>
      <c r="F105" s="177" t="s">
        <v>161</v>
      </c>
      <c r="G105" s="178" t="s">
        <v>162</v>
      </c>
      <c r="H105" s="179">
        <v>180.08</v>
      </c>
      <c r="I105" s="180"/>
      <c r="J105" s="181">
        <f>ROUND(I105*H105,2)</f>
        <v>0</v>
      </c>
      <c r="K105" s="177" t="s">
        <v>131</v>
      </c>
      <c r="L105" s="41"/>
      <c r="M105" s="182" t="s">
        <v>19</v>
      </c>
      <c r="N105" s="183" t="s">
        <v>47</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132</v>
      </c>
      <c r="AT105" s="186" t="s">
        <v>127</v>
      </c>
      <c r="AU105" s="186" t="s">
        <v>86</v>
      </c>
      <c r="AY105" s="19" t="s">
        <v>125</v>
      </c>
      <c r="BE105" s="187">
        <f>IF(N105="základní",J105,0)</f>
        <v>0</v>
      </c>
      <c r="BF105" s="187">
        <f>IF(N105="snížená",J105,0)</f>
        <v>0</v>
      </c>
      <c r="BG105" s="187">
        <f>IF(N105="zákl. přenesená",J105,0)</f>
        <v>0</v>
      </c>
      <c r="BH105" s="187">
        <f>IF(N105="sníž. přenesená",J105,0)</f>
        <v>0</v>
      </c>
      <c r="BI105" s="187">
        <f>IF(N105="nulová",J105,0)</f>
        <v>0</v>
      </c>
      <c r="BJ105" s="19" t="s">
        <v>84</v>
      </c>
      <c r="BK105" s="187">
        <f>ROUND(I105*H105,2)</f>
        <v>0</v>
      </c>
      <c r="BL105" s="19" t="s">
        <v>132</v>
      </c>
      <c r="BM105" s="186" t="s">
        <v>163</v>
      </c>
    </row>
    <row r="106" spans="1:47" s="2" customFormat="1" ht="38.4">
      <c r="A106" s="36"/>
      <c r="B106" s="37"/>
      <c r="C106" s="38"/>
      <c r="D106" s="188" t="s">
        <v>134</v>
      </c>
      <c r="E106" s="38"/>
      <c r="F106" s="189" t="s">
        <v>164</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134</v>
      </c>
      <c r="AU106" s="19" t="s">
        <v>86</v>
      </c>
    </row>
    <row r="107" spans="2:51" s="13" customFormat="1" ht="10.2">
      <c r="B107" s="193"/>
      <c r="C107" s="194"/>
      <c r="D107" s="188" t="s">
        <v>136</v>
      </c>
      <c r="E107" s="195" t="s">
        <v>19</v>
      </c>
      <c r="F107" s="196" t="s">
        <v>152</v>
      </c>
      <c r="G107" s="194"/>
      <c r="H107" s="195" t="s">
        <v>19</v>
      </c>
      <c r="I107" s="197"/>
      <c r="J107" s="194"/>
      <c r="K107" s="194"/>
      <c r="L107" s="198"/>
      <c r="M107" s="199"/>
      <c r="N107" s="200"/>
      <c r="O107" s="200"/>
      <c r="P107" s="200"/>
      <c r="Q107" s="200"/>
      <c r="R107" s="200"/>
      <c r="S107" s="200"/>
      <c r="T107" s="201"/>
      <c r="AT107" s="202" t="s">
        <v>136</v>
      </c>
      <c r="AU107" s="202" t="s">
        <v>86</v>
      </c>
      <c r="AV107" s="13" t="s">
        <v>84</v>
      </c>
      <c r="AW107" s="13" t="s">
        <v>37</v>
      </c>
      <c r="AX107" s="13" t="s">
        <v>76</v>
      </c>
      <c r="AY107" s="202" t="s">
        <v>125</v>
      </c>
    </row>
    <row r="108" spans="2:51" s="13" customFormat="1" ht="10.2">
      <c r="B108" s="193"/>
      <c r="C108" s="194"/>
      <c r="D108" s="188" t="s">
        <v>136</v>
      </c>
      <c r="E108" s="195" t="s">
        <v>19</v>
      </c>
      <c r="F108" s="196" t="s">
        <v>165</v>
      </c>
      <c r="G108" s="194"/>
      <c r="H108" s="195" t="s">
        <v>19</v>
      </c>
      <c r="I108" s="197"/>
      <c r="J108" s="194"/>
      <c r="K108" s="194"/>
      <c r="L108" s="198"/>
      <c r="M108" s="199"/>
      <c r="N108" s="200"/>
      <c r="O108" s="200"/>
      <c r="P108" s="200"/>
      <c r="Q108" s="200"/>
      <c r="R108" s="200"/>
      <c r="S108" s="200"/>
      <c r="T108" s="201"/>
      <c r="AT108" s="202" t="s">
        <v>136</v>
      </c>
      <c r="AU108" s="202" t="s">
        <v>86</v>
      </c>
      <c r="AV108" s="13" t="s">
        <v>84</v>
      </c>
      <c r="AW108" s="13" t="s">
        <v>37</v>
      </c>
      <c r="AX108" s="13" t="s">
        <v>76</v>
      </c>
      <c r="AY108" s="202" t="s">
        <v>125</v>
      </c>
    </row>
    <row r="109" spans="2:51" s="13" customFormat="1" ht="10.2">
      <c r="B109" s="193"/>
      <c r="C109" s="194"/>
      <c r="D109" s="188" t="s">
        <v>136</v>
      </c>
      <c r="E109" s="195" t="s">
        <v>19</v>
      </c>
      <c r="F109" s="196" t="s">
        <v>166</v>
      </c>
      <c r="G109" s="194"/>
      <c r="H109" s="195" t="s">
        <v>19</v>
      </c>
      <c r="I109" s="197"/>
      <c r="J109" s="194"/>
      <c r="K109" s="194"/>
      <c r="L109" s="198"/>
      <c r="M109" s="199"/>
      <c r="N109" s="200"/>
      <c r="O109" s="200"/>
      <c r="P109" s="200"/>
      <c r="Q109" s="200"/>
      <c r="R109" s="200"/>
      <c r="S109" s="200"/>
      <c r="T109" s="201"/>
      <c r="AT109" s="202" t="s">
        <v>136</v>
      </c>
      <c r="AU109" s="202" t="s">
        <v>86</v>
      </c>
      <c r="AV109" s="13" t="s">
        <v>84</v>
      </c>
      <c r="AW109" s="13" t="s">
        <v>37</v>
      </c>
      <c r="AX109" s="13" t="s">
        <v>76</v>
      </c>
      <c r="AY109" s="202" t="s">
        <v>125</v>
      </c>
    </row>
    <row r="110" spans="2:51" s="13" customFormat="1" ht="10.2">
      <c r="B110" s="193"/>
      <c r="C110" s="194"/>
      <c r="D110" s="188" t="s">
        <v>136</v>
      </c>
      <c r="E110" s="195" t="s">
        <v>19</v>
      </c>
      <c r="F110" s="196" t="s">
        <v>167</v>
      </c>
      <c r="G110" s="194"/>
      <c r="H110" s="195" t="s">
        <v>19</v>
      </c>
      <c r="I110" s="197"/>
      <c r="J110" s="194"/>
      <c r="K110" s="194"/>
      <c r="L110" s="198"/>
      <c r="M110" s="199"/>
      <c r="N110" s="200"/>
      <c r="O110" s="200"/>
      <c r="P110" s="200"/>
      <c r="Q110" s="200"/>
      <c r="R110" s="200"/>
      <c r="S110" s="200"/>
      <c r="T110" s="201"/>
      <c r="AT110" s="202" t="s">
        <v>136</v>
      </c>
      <c r="AU110" s="202" t="s">
        <v>86</v>
      </c>
      <c r="AV110" s="13" t="s">
        <v>84</v>
      </c>
      <c r="AW110" s="13" t="s">
        <v>37</v>
      </c>
      <c r="AX110" s="13" t="s">
        <v>76</v>
      </c>
      <c r="AY110" s="202" t="s">
        <v>125</v>
      </c>
    </row>
    <row r="111" spans="2:51" s="13" customFormat="1" ht="10.2">
      <c r="B111" s="193"/>
      <c r="C111" s="194"/>
      <c r="D111" s="188" t="s">
        <v>136</v>
      </c>
      <c r="E111" s="195" t="s">
        <v>19</v>
      </c>
      <c r="F111" s="196" t="s">
        <v>168</v>
      </c>
      <c r="G111" s="194"/>
      <c r="H111" s="195" t="s">
        <v>19</v>
      </c>
      <c r="I111" s="197"/>
      <c r="J111" s="194"/>
      <c r="K111" s="194"/>
      <c r="L111" s="198"/>
      <c r="M111" s="199"/>
      <c r="N111" s="200"/>
      <c r="O111" s="200"/>
      <c r="P111" s="200"/>
      <c r="Q111" s="200"/>
      <c r="R111" s="200"/>
      <c r="S111" s="200"/>
      <c r="T111" s="201"/>
      <c r="AT111" s="202" t="s">
        <v>136</v>
      </c>
      <c r="AU111" s="202" t="s">
        <v>86</v>
      </c>
      <c r="AV111" s="13" t="s">
        <v>84</v>
      </c>
      <c r="AW111" s="13" t="s">
        <v>37</v>
      </c>
      <c r="AX111" s="13" t="s">
        <v>76</v>
      </c>
      <c r="AY111" s="202" t="s">
        <v>125</v>
      </c>
    </row>
    <row r="112" spans="2:51" s="13" customFormat="1" ht="10.2">
      <c r="B112" s="193"/>
      <c r="C112" s="194"/>
      <c r="D112" s="188" t="s">
        <v>136</v>
      </c>
      <c r="E112" s="195" t="s">
        <v>19</v>
      </c>
      <c r="F112" s="196" t="s">
        <v>169</v>
      </c>
      <c r="G112" s="194"/>
      <c r="H112" s="195" t="s">
        <v>19</v>
      </c>
      <c r="I112" s="197"/>
      <c r="J112" s="194"/>
      <c r="K112" s="194"/>
      <c r="L112" s="198"/>
      <c r="M112" s="199"/>
      <c r="N112" s="200"/>
      <c r="O112" s="200"/>
      <c r="P112" s="200"/>
      <c r="Q112" s="200"/>
      <c r="R112" s="200"/>
      <c r="S112" s="200"/>
      <c r="T112" s="201"/>
      <c r="AT112" s="202" t="s">
        <v>136</v>
      </c>
      <c r="AU112" s="202" t="s">
        <v>86</v>
      </c>
      <c r="AV112" s="13" t="s">
        <v>84</v>
      </c>
      <c r="AW112" s="13" t="s">
        <v>37</v>
      </c>
      <c r="AX112" s="13" t="s">
        <v>76</v>
      </c>
      <c r="AY112" s="202" t="s">
        <v>125</v>
      </c>
    </row>
    <row r="113" spans="2:51" s="14" customFormat="1" ht="10.2">
      <c r="B113" s="203"/>
      <c r="C113" s="204"/>
      <c r="D113" s="188" t="s">
        <v>136</v>
      </c>
      <c r="E113" s="205" t="s">
        <v>19</v>
      </c>
      <c r="F113" s="206" t="s">
        <v>170</v>
      </c>
      <c r="G113" s="204"/>
      <c r="H113" s="207">
        <v>0</v>
      </c>
      <c r="I113" s="208"/>
      <c r="J113" s="204"/>
      <c r="K113" s="204"/>
      <c r="L113" s="209"/>
      <c r="M113" s="210"/>
      <c r="N113" s="211"/>
      <c r="O113" s="211"/>
      <c r="P113" s="211"/>
      <c r="Q113" s="211"/>
      <c r="R113" s="211"/>
      <c r="S113" s="211"/>
      <c r="T113" s="212"/>
      <c r="AT113" s="213" t="s">
        <v>136</v>
      </c>
      <c r="AU113" s="213" t="s">
        <v>86</v>
      </c>
      <c r="AV113" s="14" t="s">
        <v>86</v>
      </c>
      <c r="AW113" s="14" t="s">
        <v>37</v>
      </c>
      <c r="AX113" s="14" t="s">
        <v>76</v>
      </c>
      <c r="AY113" s="213" t="s">
        <v>125</v>
      </c>
    </row>
    <row r="114" spans="2:51" s="13" customFormat="1" ht="10.2">
      <c r="B114" s="193"/>
      <c r="C114" s="194"/>
      <c r="D114" s="188" t="s">
        <v>136</v>
      </c>
      <c r="E114" s="195" t="s">
        <v>19</v>
      </c>
      <c r="F114" s="196" t="s">
        <v>171</v>
      </c>
      <c r="G114" s="194"/>
      <c r="H114" s="195" t="s">
        <v>19</v>
      </c>
      <c r="I114" s="197"/>
      <c r="J114" s="194"/>
      <c r="K114" s="194"/>
      <c r="L114" s="198"/>
      <c r="M114" s="199"/>
      <c r="N114" s="200"/>
      <c r="O114" s="200"/>
      <c r="P114" s="200"/>
      <c r="Q114" s="200"/>
      <c r="R114" s="200"/>
      <c r="S114" s="200"/>
      <c r="T114" s="201"/>
      <c r="AT114" s="202" t="s">
        <v>136</v>
      </c>
      <c r="AU114" s="202" t="s">
        <v>86</v>
      </c>
      <c r="AV114" s="13" t="s">
        <v>84</v>
      </c>
      <c r="AW114" s="13" t="s">
        <v>37</v>
      </c>
      <c r="AX114" s="13" t="s">
        <v>76</v>
      </c>
      <c r="AY114" s="202" t="s">
        <v>125</v>
      </c>
    </row>
    <row r="115" spans="2:51" s="14" customFormat="1" ht="10.2">
      <c r="B115" s="203"/>
      <c r="C115" s="204"/>
      <c r="D115" s="188" t="s">
        <v>136</v>
      </c>
      <c r="E115" s="205" t="s">
        <v>19</v>
      </c>
      <c r="F115" s="206" t="s">
        <v>172</v>
      </c>
      <c r="G115" s="204"/>
      <c r="H115" s="207">
        <v>0</v>
      </c>
      <c r="I115" s="208"/>
      <c r="J115" s="204"/>
      <c r="K115" s="204"/>
      <c r="L115" s="209"/>
      <c r="M115" s="210"/>
      <c r="N115" s="211"/>
      <c r="O115" s="211"/>
      <c r="P115" s="211"/>
      <c r="Q115" s="211"/>
      <c r="R115" s="211"/>
      <c r="S115" s="211"/>
      <c r="T115" s="212"/>
      <c r="AT115" s="213" t="s">
        <v>136</v>
      </c>
      <c r="AU115" s="213" t="s">
        <v>86</v>
      </c>
      <c r="AV115" s="14" t="s">
        <v>86</v>
      </c>
      <c r="AW115" s="14" t="s">
        <v>37</v>
      </c>
      <c r="AX115" s="14" t="s">
        <v>76</v>
      </c>
      <c r="AY115" s="213" t="s">
        <v>125</v>
      </c>
    </row>
    <row r="116" spans="2:51" s="13" customFormat="1" ht="10.2">
      <c r="B116" s="193"/>
      <c r="C116" s="194"/>
      <c r="D116" s="188" t="s">
        <v>136</v>
      </c>
      <c r="E116" s="195" t="s">
        <v>19</v>
      </c>
      <c r="F116" s="196" t="s">
        <v>173</v>
      </c>
      <c r="G116" s="194"/>
      <c r="H116" s="195" t="s">
        <v>19</v>
      </c>
      <c r="I116" s="197"/>
      <c r="J116" s="194"/>
      <c r="K116" s="194"/>
      <c r="L116" s="198"/>
      <c r="M116" s="199"/>
      <c r="N116" s="200"/>
      <c r="O116" s="200"/>
      <c r="P116" s="200"/>
      <c r="Q116" s="200"/>
      <c r="R116" s="200"/>
      <c r="S116" s="200"/>
      <c r="T116" s="201"/>
      <c r="AT116" s="202" t="s">
        <v>136</v>
      </c>
      <c r="AU116" s="202" t="s">
        <v>86</v>
      </c>
      <c r="AV116" s="13" t="s">
        <v>84</v>
      </c>
      <c r="AW116" s="13" t="s">
        <v>37</v>
      </c>
      <c r="AX116" s="13" t="s">
        <v>76</v>
      </c>
      <c r="AY116" s="202" t="s">
        <v>125</v>
      </c>
    </row>
    <row r="117" spans="2:51" s="13" customFormat="1" ht="10.2">
      <c r="B117" s="193"/>
      <c r="C117" s="194"/>
      <c r="D117" s="188" t="s">
        <v>136</v>
      </c>
      <c r="E117" s="195" t="s">
        <v>19</v>
      </c>
      <c r="F117" s="196" t="s">
        <v>165</v>
      </c>
      <c r="G117" s="194"/>
      <c r="H117" s="195" t="s">
        <v>19</v>
      </c>
      <c r="I117" s="197"/>
      <c r="J117" s="194"/>
      <c r="K117" s="194"/>
      <c r="L117" s="198"/>
      <c r="M117" s="199"/>
      <c r="N117" s="200"/>
      <c r="O117" s="200"/>
      <c r="P117" s="200"/>
      <c r="Q117" s="200"/>
      <c r="R117" s="200"/>
      <c r="S117" s="200"/>
      <c r="T117" s="201"/>
      <c r="AT117" s="202" t="s">
        <v>136</v>
      </c>
      <c r="AU117" s="202" t="s">
        <v>86</v>
      </c>
      <c r="AV117" s="13" t="s">
        <v>84</v>
      </c>
      <c r="AW117" s="13" t="s">
        <v>37</v>
      </c>
      <c r="AX117" s="13" t="s">
        <v>76</v>
      </c>
      <c r="AY117" s="202" t="s">
        <v>125</v>
      </c>
    </row>
    <row r="118" spans="2:51" s="14" customFormat="1" ht="10.2">
      <c r="B118" s="203"/>
      <c r="C118" s="204"/>
      <c r="D118" s="188" t="s">
        <v>136</v>
      </c>
      <c r="E118" s="205" t="s">
        <v>19</v>
      </c>
      <c r="F118" s="206" t="s">
        <v>174</v>
      </c>
      <c r="G118" s="204"/>
      <c r="H118" s="207">
        <v>36.792</v>
      </c>
      <c r="I118" s="208"/>
      <c r="J118" s="204"/>
      <c r="K118" s="204"/>
      <c r="L118" s="209"/>
      <c r="M118" s="210"/>
      <c r="N118" s="211"/>
      <c r="O118" s="211"/>
      <c r="P118" s="211"/>
      <c r="Q118" s="211"/>
      <c r="R118" s="211"/>
      <c r="S118" s="211"/>
      <c r="T118" s="212"/>
      <c r="AT118" s="213" t="s">
        <v>136</v>
      </c>
      <c r="AU118" s="213" t="s">
        <v>86</v>
      </c>
      <c r="AV118" s="14" t="s">
        <v>86</v>
      </c>
      <c r="AW118" s="14" t="s">
        <v>37</v>
      </c>
      <c r="AX118" s="14" t="s">
        <v>76</v>
      </c>
      <c r="AY118" s="213" t="s">
        <v>125</v>
      </c>
    </row>
    <row r="119" spans="2:51" s="13" customFormat="1" ht="10.2">
      <c r="B119" s="193"/>
      <c r="C119" s="194"/>
      <c r="D119" s="188" t="s">
        <v>136</v>
      </c>
      <c r="E119" s="195" t="s">
        <v>19</v>
      </c>
      <c r="F119" s="196" t="s">
        <v>175</v>
      </c>
      <c r="G119" s="194"/>
      <c r="H119" s="195" t="s">
        <v>19</v>
      </c>
      <c r="I119" s="197"/>
      <c r="J119" s="194"/>
      <c r="K119" s="194"/>
      <c r="L119" s="198"/>
      <c r="M119" s="199"/>
      <c r="N119" s="200"/>
      <c r="O119" s="200"/>
      <c r="P119" s="200"/>
      <c r="Q119" s="200"/>
      <c r="R119" s="200"/>
      <c r="S119" s="200"/>
      <c r="T119" s="201"/>
      <c r="AT119" s="202" t="s">
        <v>136</v>
      </c>
      <c r="AU119" s="202" t="s">
        <v>86</v>
      </c>
      <c r="AV119" s="13" t="s">
        <v>84</v>
      </c>
      <c r="AW119" s="13" t="s">
        <v>37</v>
      </c>
      <c r="AX119" s="13" t="s">
        <v>76</v>
      </c>
      <c r="AY119" s="202" t="s">
        <v>125</v>
      </c>
    </row>
    <row r="120" spans="2:51" s="13" customFormat="1" ht="10.2">
      <c r="B120" s="193"/>
      <c r="C120" s="194"/>
      <c r="D120" s="188" t="s">
        <v>136</v>
      </c>
      <c r="E120" s="195" t="s">
        <v>19</v>
      </c>
      <c r="F120" s="196" t="s">
        <v>176</v>
      </c>
      <c r="G120" s="194"/>
      <c r="H120" s="195" t="s">
        <v>19</v>
      </c>
      <c r="I120" s="197"/>
      <c r="J120" s="194"/>
      <c r="K120" s="194"/>
      <c r="L120" s="198"/>
      <c r="M120" s="199"/>
      <c r="N120" s="200"/>
      <c r="O120" s="200"/>
      <c r="P120" s="200"/>
      <c r="Q120" s="200"/>
      <c r="R120" s="200"/>
      <c r="S120" s="200"/>
      <c r="T120" s="201"/>
      <c r="AT120" s="202" t="s">
        <v>136</v>
      </c>
      <c r="AU120" s="202" t="s">
        <v>86</v>
      </c>
      <c r="AV120" s="13" t="s">
        <v>84</v>
      </c>
      <c r="AW120" s="13" t="s">
        <v>37</v>
      </c>
      <c r="AX120" s="13" t="s">
        <v>76</v>
      </c>
      <c r="AY120" s="202" t="s">
        <v>125</v>
      </c>
    </row>
    <row r="121" spans="2:51" s="14" customFormat="1" ht="10.2">
      <c r="B121" s="203"/>
      <c r="C121" s="204"/>
      <c r="D121" s="188" t="s">
        <v>136</v>
      </c>
      <c r="E121" s="205" t="s">
        <v>19</v>
      </c>
      <c r="F121" s="206" t="s">
        <v>177</v>
      </c>
      <c r="G121" s="204"/>
      <c r="H121" s="207">
        <v>25.776</v>
      </c>
      <c r="I121" s="208"/>
      <c r="J121" s="204"/>
      <c r="K121" s="204"/>
      <c r="L121" s="209"/>
      <c r="M121" s="210"/>
      <c r="N121" s="211"/>
      <c r="O121" s="211"/>
      <c r="P121" s="211"/>
      <c r="Q121" s="211"/>
      <c r="R121" s="211"/>
      <c r="S121" s="211"/>
      <c r="T121" s="212"/>
      <c r="AT121" s="213" t="s">
        <v>136</v>
      </c>
      <c r="AU121" s="213" t="s">
        <v>86</v>
      </c>
      <c r="AV121" s="14" t="s">
        <v>86</v>
      </c>
      <c r="AW121" s="14" t="s">
        <v>37</v>
      </c>
      <c r="AX121" s="14" t="s">
        <v>76</v>
      </c>
      <c r="AY121" s="213" t="s">
        <v>125</v>
      </c>
    </row>
    <row r="122" spans="2:51" s="13" customFormat="1" ht="10.2">
      <c r="B122" s="193"/>
      <c r="C122" s="194"/>
      <c r="D122" s="188" t="s">
        <v>136</v>
      </c>
      <c r="E122" s="195" t="s">
        <v>19</v>
      </c>
      <c r="F122" s="196" t="s">
        <v>178</v>
      </c>
      <c r="G122" s="194"/>
      <c r="H122" s="195" t="s">
        <v>19</v>
      </c>
      <c r="I122" s="197"/>
      <c r="J122" s="194"/>
      <c r="K122" s="194"/>
      <c r="L122" s="198"/>
      <c r="M122" s="199"/>
      <c r="N122" s="200"/>
      <c r="O122" s="200"/>
      <c r="P122" s="200"/>
      <c r="Q122" s="200"/>
      <c r="R122" s="200"/>
      <c r="S122" s="200"/>
      <c r="T122" s="201"/>
      <c r="AT122" s="202" t="s">
        <v>136</v>
      </c>
      <c r="AU122" s="202" t="s">
        <v>86</v>
      </c>
      <c r="AV122" s="13" t="s">
        <v>84</v>
      </c>
      <c r="AW122" s="13" t="s">
        <v>37</v>
      </c>
      <c r="AX122" s="13" t="s">
        <v>76</v>
      </c>
      <c r="AY122" s="202" t="s">
        <v>125</v>
      </c>
    </row>
    <row r="123" spans="2:51" s="13" customFormat="1" ht="10.2">
      <c r="B123" s="193"/>
      <c r="C123" s="194"/>
      <c r="D123" s="188" t="s">
        <v>136</v>
      </c>
      <c r="E123" s="195" t="s">
        <v>19</v>
      </c>
      <c r="F123" s="196" t="s">
        <v>179</v>
      </c>
      <c r="G123" s="194"/>
      <c r="H123" s="195" t="s">
        <v>19</v>
      </c>
      <c r="I123" s="197"/>
      <c r="J123" s="194"/>
      <c r="K123" s="194"/>
      <c r="L123" s="198"/>
      <c r="M123" s="199"/>
      <c r="N123" s="200"/>
      <c r="O123" s="200"/>
      <c r="P123" s="200"/>
      <c r="Q123" s="200"/>
      <c r="R123" s="200"/>
      <c r="S123" s="200"/>
      <c r="T123" s="201"/>
      <c r="AT123" s="202" t="s">
        <v>136</v>
      </c>
      <c r="AU123" s="202" t="s">
        <v>86</v>
      </c>
      <c r="AV123" s="13" t="s">
        <v>84</v>
      </c>
      <c r="AW123" s="13" t="s">
        <v>37</v>
      </c>
      <c r="AX123" s="13" t="s">
        <v>76</v>
      </c>
      <c r="AY123" s="202" t="s">
        <v>125</v>
      </c>
    </row>
    <row r="124" spans="2:51" s="14" customFormat="1" ht="10.2">
      <c r="B124" s="203"/>
      <c r="C124" s="204"/>
      <c r="D124" s="188" t="s">
        <v>136</v>
      </c>
      <c r="E124" s="205" t="s">
        <v>19</v>
      </c>
      <c r="F124" s="206" t="s">
        <v>180</v>
      </c>
      <c r="G124" s="204"/>
      <c r="H124" s="207">
        <v>22.308</v>
      </c>
      <c r="I124" s="208"/>
      <c r="J124" s="204"/>
      <c r="K124" s="204"/>
      <c r="L124" s="209"/>
      <c r="M124" s="210"/>
      <c r="N124" s="211"/>
      <c r="O124" s="211"/>
      <c r="P124" s="211"/>
      <c r="Q124" s="211"/>
      <c r="R124" s="211"/>
      <c r="S124" s="211"/>
      <c r="T124" s="212"/>
      <c r="AT124" s="213" t="s">
        <v>136</v>
      </c>
      <c r="AU124" s="213" t="s">
        <v>86</v>
      </c>
      <c r="AV124" s="14" t="s">
        <v>86</v>
      </c>
      <c r="AW124" s="14" t="s">
        <v>37</v>
      </c>
      <c r="AX124" s="14" t="s">
        <v>76</v>
      </c>
      <c r="AY124" s="213" t="s">
        <v>125</v>
      </c>
    </row>
    <row r="125" spans="2:51" s="13" customFormat="1" ht="10.2">
      <c r="B125" s="193"/>
      <c r="C125" s="194"/>
      <c r="D125" s="188" t="s">
        <v>136</v>
      </c>
      <c r="E125" s="195" t="s">
        <v>19</v>
      </c>
      <c r="F125" s="196" t="s">
        <v>181</v>
      </c>
      <c r="G125" s="194"/>
      <c r="H125" s="195" t="s">
        <v>19</v>
      </c>
      <c r="I125" s="197"/>
      <c r="J125" s="194"/>
      <c r="K125" s="194"/>
      <c r="L125" s="198"/>
      <c r="M125" s="199"/>
      <c r="N125" s="200"/>
      <c r="O125" s="200"/>
      <c r="P125" s="200"/>
      <c r="Q125" s="200"/>
      <c r="R125" s="200"/>
      <c r="S125" s="200"/>
      <c r="T125" s="201"/>
      <c r="AT125" s="202" t="s">
        <v>136</v>
      </c>
      <c r="AU125" s="202" t="s">
        <v>86</v>
      </c>
      <c r="AV125" s="13" t="s">
        <v>84</v>
      </c>
      <c r="AW125" s="13" t="s">
        <v>37</v>
      </c>
      <c r="AX125" s="13" t="s">
        <v>76</v>
      </c>
      <c r="AY125" s="202" t="s">
        <v>125</v>
      </c>
    </row>
    <row r="126" spans="2:51" s="13" customFormat="1" ht="10.2">
      <c r="B126" s="193"/>
      <c r="C126" s="194"/>
      <c r="D126" s="188" t="s">
        <v>136</v>
      </c>
      <c r="E126" s="195" t="s">
        <v>19</v>
      </c>
      <c r="F126" s="196" t="s">
        <v>182</v>
      </c>
      <c r="G126" s="194"/>
      <c r="H126" s="195" t="s">
        <v>19</v>
      </c>
      <c r="I126" s="197"/>
      <c r="J126" s="194"/>
      <c r="K126" s="194"/>
      <c r="L126" s="198"/>
      <c r="M126" s="199"/>
      <c r="N126" s="200"/>
      <c r="O126" s="200"/>
      <c r="P126" s="200"/>
      <c r="Q126" s="200"/>
      <c r="R126" s="200"/>
      <c r="S126" s="200"/>
      <c r="T126" s="201"/>
      <c r="AT126" s="202" t="s">
        <v>136</v>
      </c>
      <c r="AU126" s="202" t="s">
        <v>86</v>
      </c>
      <c r="AV126" s="13" t="s">
        <v>84</v>
      </c>
      <c r="AW126" s="13" t="s">
        <v>37</v>
      </c>
      <c r="AX126" s="13" t="s">
        <v>76</v>
      </c>
      <c r="AY126" s="202" t="s">
        <v>125</v>
      </c>
    </row>
    <row r="127" spans="2:51" s="14" customFormat="1" ht="10.2">
      <c r="B127" s="203"/>
      <c r="C127" s="204"/>
      <c r="D127" s="188" t="s">
        <v>136</v>
      </c>
      <c r="E127" s="205" t="s">
        <v>19</v>
      </c>
      <c r="F127" s="206" t="s">
        <v>183</v>
      </c>
      <c r="G127" s="204"/>
      <c r="H127" s="207">
        <v>22.308</v>
      </c>
      <c r="I127" s="208"/>
      <c r="J127" s="204"/>
      <c r="K127" s="204"/>
      <c r="L127" s="209"/>
      <c r="M127" s="210"/>
      <c r="N127" s="211"/>
      <c r="O127" s="211"/>
      <c r="P127" s="211"/>
      <c r="Q127" s="211"/>
      <c r="R127" s="211"/>
      <c r="S127" s="211"/>
      <c r="T127" s="212"/>
      <c r="AT127" s="213" t="s">
        <v>136</v>
      </c>
      <c r="AU127" s="213" t="s">
        <v>86</v>
      </c>
      <c r="AV127" s="14" t="s">
        <v>86</v>
      </c>
      <c r="AW127" s="14" t="s">
        <v>37</v>
      </c>
      <c r="AX127" s="14" t="s">
        <v>76</v>
      </c>
      <c r="AY127" s="213" t="s">
        <v>125</v>
      </c>
    </row>
    <row r="128" spans="2:51" s="13" customFormat="1" ht="10.2">
      <c r="B128" s="193"/>
      <c r="C128" s="194"/>
      <c r="D128" s="188" t="s">
        <v>136</v>
      </c>
      <c r="E128" s="195" t="s">
        <v>19</v>
      </c>
      <c r="F128" s="196" t="s">
        <v>184</v>
      </c>
      <c r="G128" s="194"/>
      <c r="H128" s="195" t="s">
        <v>19</v>
      </c>
      <c r="I128" s="197"/>
      <c r="J128" s="194"/>
      <c r="K128" s="194"/>
      <c r="L128" s="198"/>
      <c r="M128" s="199"/>
      <c r="N128" s="200"/>
      <c r="O128" s="200"/>
      <c r="P128" s="200"/>
      <c r="Q128" s="200"/>
      <c r="R128" s="200"/>
      <c r="S128" s="200"/>
      <c r="T128" s="201"/>
      <c r="AT128" s="202" t="s">
        <v>136</v>
      </c>
      <c r="AU128" s="202" t="s">
        <v>86</v>
      </c>
      <c r="AV128" s="13" t="s">
        <v>84</v>
      </c>
      <c r="AW128" s="13" t="s">
        <v>37</v>
      </c>
      <c r="AX128" s="13" t="s">
        <v>76</v>
      </c>
      <c r="AY128" s="202" t="s">
        <v>125</v>
      </c>
    </row>
    <row r="129" spans="2:51" s="16" customFormat="1" ht="10.2">
      <c r="B129" s="225"/>
      <c r="C129" s="226"/>
      <c r="D129" s="188" t="s">
        <v>136</v>
      </c>
      <c r="E129" s="227" t="s">
        <v>19</v>
      </c>
      <c r="F129" s="228" t="s">
        <v>185</v>
      </c>
      <c r="G129" s="226"/>
      <c r="H129" s="229">
        <v>107.184</v>
      </c>
      <c r="I129" s="230"/>
      <c r="J129" s="226"/>
      <c r="K129" s="226"/>
      <c r="L129" s="231"/>
      <c r="M129" s="232"/>
      <c r="N129" s="233"/>
      <c r="O129" s="233"/>
      <c r="P129" s="233"/>
      <c r="Q129" s="233"/>
      <c r="R129" s="233"/>
      <c r="S129" s="233"/>
      <c r="T129" s="234"/>
      <c r="AT129" s="235" t="s">
        <v>136</v>
      </c>
      <c r="AU129" s="235" t="s">
        <v>86</v>
      </c>
      <c r="AV129" s="16" t="s">
        <v>146</v>
      </c>
      <c r="AW129" s="16" t="s">
        <v>37</v>
      </c>
      <c r="AX129" s="16" t="s">
        <v>76</v>
      </c>
      <c r="AY129" s="235" t="s">
        <v>125</v>
      </c>
    </row>
    <row r="130" spans="2:51" s="13" customFormat="1" ht="10.2">
      <c r="B130" s="193"/>
      <c r="C130" s="194"/>
      <c r="D130" s="188" t="s">
        <v>136</v>
      </c>
      <c r="E130" s="195" t="s">
        <v>19</v>
      </c>
      <c r="F130" s="196" t="s">
        <v>186</v>
      </c>
      <c r="G130" s="194"/>
      <c r="H130" s="195" t="s">
        <v>19</v>
      </c>
      <c r="I130" s="197"/>
      <c r="J130" s="194"/>
      <c r="K130" s="194"/>
      <c r="L130" s="198"/>
      <c r="M130" s="199"/>
      <c r="N130" s="200"/>
      <c r="O130" s="200"/>
      <c r="P130" s="200"/>
      <c r="Q130" s="200"/>
      <c r="R130" s="200"/>
      <c r="S130" s="200"/>
      <c r="T130" s="201"/>
      <c r="AT130" s="202" t="s">
        <v>136</v>
      </c>
      <c r="AU130" s="202" t="s">
        <v>86</v>
      </c>
      <c r="AV130" s="13" t="s">
        <v>84</v>
      </c>
      <c r="AW130" s="13" t="s">
        <v>37</v>
      </c>
      <c r="AX130" s="13" t="s">
        <v>76</v>
      </c>
      <c r="AY130" s="202" t="s">
        <v>125</v>
      </c>
    </row>
    <row r="131" spans="2:51" s="14" customFormat="1" ht="10.2">
      <c r="B131" s="203"/>
      <c r="C131" s="204"/>
      <c r="D131" s="188" t="s">
        <v>136</v>
      </c>
      <c r="E131" s="205" t="s">
        <v>19</v>
      </c>
      <c r="F131" s="206" t="s">
        <v>154</v>
      </c>
      <c r="G131" s="204"/>
      <c r="H131" s="207">
        <v>0</v>
      </c>
      <c r="I131" s="208"/>
      <c r="J131" s="204"/>
      <c r="K131" s="204"/>
      <c r="L131" s="209"/>
      <c r="M131" s="210"/>
      <c r="N131" s="211"/>
      <c r="O131" s="211"/>
      <c r="P131" s="211"/>
      <c r="Q131" s="211"/>
      <c r="R131" s="211"/>
      <c r="S131" s="211"/>
      <c r="T131" s="212"/>
      <c r="AT131" s="213" t="s">
        <v>136</v>
      </c>
      <c r="AU131" s="213" t="s">
        <v>86</v>
      </c>
      <c r="AV131" s="14" t="s">
        <v>86</v>
      </c>
      <c r="AW131" s="14" t="s">
        <v>37</v>
      </c>
      <c r="AX131" s="14" t="s">
        <v>76</v>
      </c>
      <c r="AY131" s="213" t="s">
        <v>125</v>
      </c>
    </row>
    <row r="132" spans="2:51" s="14" customFormat="1" ht="10.2">
      <c r="B132" s="203"/>
      <c r="C132" s="204"/>
      <c r="D132" s="188" t="s">
        <v>136</v>
      </c>
      <c r="E132" s="205" t="s">
        <v>19</v>
      </c>
      <c r="F132" s="206" t="s">
        <v>187</v>
      </c>
      <c r="G132" s="204"/>
      <c r="H132" s="207">
        <v>9.04</v>
      </c>
      <c r="I132" s="208"/>
      <c r="J132" s="204"/>
      <c r="K132" s="204"/>
      <c r="L132" s="209"/>
      <c r="M132" s="210"/>
      <c r="N132" s="211"/>
      <c r="O132" s="211"/>
      <c r="P132" s="211"/>
      <c r="Q132" s="211"/>
      <c r="R132" s="211"/>
      <c r="S132" s="211"/>
      <c r="T132" s="212"/>
      <c r="AT132" s="213" t="s">
        <v>136</v>
      </c>
      <c r="AU132" s="213" t="s">
        <v>86</v>
      </c>
      <c r="AV132" s="14" t="s">
        <v>86</v>
      </c>
      <c r="AW132" s="14" t="s">
        <v>37</v>
      </c>
      <c r="AX132" s="14" t="s">
        <v>76</v>
      </c>
      <c r="AY132" s="213" t="s">
        <v>125</v>
      </c>
    </row>
    <row r="133" spans="2:51" s="14" customFormat="1" ht="10.2">
      <c r="B133" s="203"/>
      <c r="C133" s="204"/>
      <c r="D133" s="188" t="s">
        <v>136</v>
      </c>
      <c r="E133" s="205" t="s">
        <v>19</v>
      </c>
      <c r="F133" s="206" t="s">
        <v>188</v>
      </c>
      <c r="G133" s="204"/>
      <c r="H133" s="207">
        <v>10.192</v>
      </c>
      <c r="I133" s="208"/>
      <c r="J133" s="204"/>
      <c r="K133" s="204"/>
      <c r="L133" s="209"/>
      <c r="M133" s="210"/>
      <c r="N133" s="211"/>
      <c r="O133" s="211"/>
      <c r="P133" s="211"/>
      <c r="Q133" s="211"/>
      <c r="R133" s="211"/>
      <c r="S133" s="211"/>
      <c r="T133" s="212"/>
      <c r="AT133" s="213" t="s">
        <v>136</v>
      </c>
      <c r="AU133" s="213" t="s">
        <v>86</v>
      </c>
      <c r="AV133" s="14" t="s">
        <v>86</v>
      </c>
      <c r="AW133" s="14" t="s">
        <v>37</v>
      </c>
      <c r="AX133" s="14" t="s">
        <v>76</v>
      </c>
      <c r="AY133" s="213" t="s">
        <v>125</v>
      </c>
    </row>
    <row r="134" spans="2:51" s="14" customFormat="1" ht="10.2">
      <c r="B134" s="203"/>
      <c r="C134" s="204"/>
      <c r="D134" s="188" t="s">
        <v>136</v>
      </c>
      <c r="E134" s="205" t="s">
        <v>19</v>
      </c>
      <c r="F134" s="206" t="s">
        <v>189</v>
      </c>
      <c r="G134" s="204"/>
      <c r="H134" s="207">
        <v>7.28</v>
      </c>
      <c r="I134" s="208"/>
      <c r="J134" s="204"/>
      <c r="K134" s="204"/>
      <c r="L134" s="209"/>
      <c r="M134" s="210"/>
      <c r="N134" s="211"/>
      <c r="O134" s="211"/>
      <c r="P134" s="211"/>
      <c r="Q134" s="211"/>
      <c r="R134" s="211"/>
      <c r="S134" s="211"/>
      <c r="T134" s="212"/>
      <c r="AT134" s="213" t="s">
        <v>136</v>
      </c>
      <c r="AU134" s="213" t="s">
        <v>86</v>
      </c>
      <c r="AV134" s="14" t="s">
        <v>86</v>
      </c>
      <c r="AW134" s="14" t="s">
        <v>37</v>
      </c>
      <c r="AX134" s="14" t="s">
        <v>76</v>
      </c>
      <c r="AY134" s="213" t="s">
        <v>125</v>
      </c>
    </row>
    <row r="135" spans="2:51" s="14" customFormat="1" ht="10.2">
      <c r="B135" s="203"/>
      <c r="C135" s="204"/>
      <c r="D135" s="188" t="s">
        <v>136</v>
      </c>
      <c r="E135" s="205" t="s">
        <v>19</v>
      </c>
      <c r="F135" s="206" t="s">
        <v>190</v>
      </c>
      <c r="G135" s="204"/>
      <c r="H135" s="207">
        <v>10.192</v>
      </c>
      <c r="I135" s="208"/>
      <c r="J135" s="204"/>
      <c r="K135" s="204"/>
      <c r="L135" s="209"/>
      <c r="M135" s="210"/>
      <c r="N135" s="211"/>
      <c r="O135" s="211"/>
      <c r="P135" s="211"/>
      <c r="Q135" s="211"/>
      <c r="R135" s="211"/>
      <c r="S135" s="211"/>
      <c r="T135" s="212"/>
      <c r="AT135" s="213" t="s">
        <v>136</v>
      </c>
      <c r="AU135" s="213" t="s">
        <v>86</v>
      </c>
      <c r="AV135" s="14" t="s">
        <v>86</v>
      </c>
      <c r="AW135" s="14" t="s">
        <v>37</v>
      </c>
      <c r="AX135" s="14" t="s">
        <v>76</v>
      </c>
      <c r="AY135" s="213" t="s">
        <v>125</v>
      </c>
    </row>
    <row r="136" spans="2:51" s="16" customFormat="1" ht="10.2">
      <c r="B136" s="225"/>
      <c r="C136" s="226"/>
      <c r="D136" s="188" t="s">
        <v>136</v>
      </c>
      <c r="E136" s="227" t="s">
        <v>19</v>
      </c>
      <c r="F136" s="228" t="s">
        <v>185</v>
      </c>
      <c r="G136" s="226"/>
      <c r="H136" s="229">
        <v>36.704</v>
      </c>
      <c r="I136" s="230"/>
      <c r="J136" s="226"/>
      <c r="K136" s="226"/>
      <c r="L136" s="231"/>
      <c r="M136" s="232"/>
      <c r="N136" s="233"/>
      <c r="O136" s="233"/>
      <c r="P136" s="233"/>
      <c r="Q136" s="233"/>
      <c r="R136" s="233"/>
      <c r="S136" s="233"/>
      <c r="T136" s="234"/>
      <c r="AT136" s="235" t="s">
        <v>136</v>
      </c>
      <c r="AU136" s="235" t="s">
        <v>86</v>
      </c>
      <c r="AV136" s="16" t="s">
        <v>146</v>
      </c>
      <c r="AW136" s="16" t="s">
        <v>37</v>
      </c>
      <c r="AX136" s="16" t="s">
        <v>76</v>
      </c>
      <c r="AY136" s="235" t="s">
        <v>125</v>
      </c>
    </row>
    <row r="137" spans="2:51" s="13" customFormat="1" ht="10.2">
      <c r="B137" s="193"/>
      <c r="C137" s="194"/>
      <c r="D137" s="188" t="s">
        <v>136</v>
      </c>
      <c r="E137" s="195" t="s">
        <v>19</v>
      </c>
      <c r="F137" s="196" t="s">
        <v>191</v>
      </c>
      <c r="G137" s="194"/>
      <c r="H137" s="195" t="s">
        <v>19</v>
      </c>
      <c r="I137" s="197"/>
      <c r="J137" s="194"/>
      <c r="K137" s="194"/>
      <c r="L137" s="198"/>
      <c r="M137" s="199"/>
      <c r="N137" s="200"/>
      <c r="O137" s="200"/>
      <c r="P137" s="200"/>
      <c r="Q137" s="200"/>
      <c r="R137" s="200"/>
      <c r="S137" s="200"/>
      <c r="T137" s="201"/>
      <c r="AT137" s="202" t="s">
        <v>136</v>
      </c>
      <c r="AU137" s="202" t="s">
        <v>86</v>
      </c>
      <c r="AV137" s="13" t="s">
        <v>84</v>
      </c>
      <c r="AW137" s="13" t="s">
        <v>37</v>
      </c>
      <c r="AX137" s="13" t="s">
        <v>76</v>
      </c>
      <c r="AY137" s="202" t="s">
        <v>125</v>
      </c>
    </row>
    <row r="138" spans="2:51" s="14" customFormat="1" ht="10.2">
      <c r="B138" s="203"/>
      <c r="C138" s="204"/>
      <c r="D138" s="188" t="s">
        <v>136</v>
      </c>
      <c r="E138" s="205" t="s">
        <v>19</v>
      </c>
      <c r="F138" s="206" t="s">
        <v>192</v>
      </c>
      <c r="G138" s="204"/>
      <c r="H138" s="207">
        <v>5.292</v>
      </c>
      <c r="I138" s="208"/>
      <c r="J138" s="204"/>
      <c r="K138" s="204"/>
      <c r="L138" s="209"/>
      <c r="M138" s="210"/>
      <c r="N138" s="211"/>
      <c r="O138" s="211"/>
      <c r="P138" s="211"/>
      <c r="Q138" s="211"/>
      <c r="R138" s="211"/>
      <c r="S138" s="211"/>
      <c r="T138" s="212"/>
      <c r="AT138" s="213" t="s">
        <v>136</v>
      </c>
      <c r="AU138" s="213" t="s">
        <v>86</v>
      </c>
      <c r="AV138" s="14" t="s">
        <v>86</v>
      </c>
      <c r="AW138" s="14" t="s">
        <v>37</v>
      </c>
      <c r="AX138" s="14" t="s">
        <v>76</v>
      </c>
      <c r="AY138" s="213" t="s">
        <v>125</v>
      </c>
    </row>
    <row r="139" spans="2:51" s="14" customFormat="1" ht="10.2">
      <c r="B139" s="203"/>
      <c r="C139" s="204"/>
      <c r="D139" s="188" t="s">
        <v>136</v>
      </c>
      <c r="E139" s="205" t="s">
        <v>19</v>
      </c>
      <c r="F139" s="206" t="s">
        <v>193</v>
      </c>
      <c r="G139" s="204"/>
      <c r="H139" s="207">
        <v>3.38</v>
      </c>
      <c r="I139" s="208"/>
      <c r="J139" s="204"/>
      <c r="K139" s="204"/>
      <c r="L139" s="209"/>
      <c r="M139" s="210"/>
      <c r="N139" s="211"/>
      <c r="O139" s="211"/>
      <c r="P139" s="211"/>
      <c r="Q139" s="211"/>
      <c r="R139" s="211"/>
      <c r="S139" s="211"/>
      <c r="T139" s="212"/>
      <c r="AT139" s="213" t="s">
        <v>136</v>
      </c>
      <c r="AU139" s="213" t="s">
        <v>86</v>
      </c>
      <c r="AV139" s="14" t="s">
        <v>86</v>
      </c>
      <c r="AW139" s="14" t="s">
        <v>37</v>
      </c>
      <c r="AX139" s="14" t="s">
        <v>76</v>
      </c>
      <c r="AY139" s="213" t="s">
        <v>125</v>
      </c>
    </row>
    <row r="140" spans="2:51" s="16" customFormat="1" ht="10.2">
      <c r="B140" s="225"/>
      <c r="C140" s="226"/>
      <c r="D140" s="188" t="s">
        <v>136</v>
      </c>
      <c r="E140" s="227" t="s">
        <v>19</v>
      </c>
      <c r="F140" s="228" t="s">
        <v>185</v>
      </c>
      <c r="G140" s="226"/>
      <c r="H140" s="229">
        <v>8.672</v>
      </c>
      <c r="I140" s="230"/>
      <c r="J140" s="226"/>
      <c r="K140" s="226"/>
      <c r="L140" s="231"/>
      <c r="M140" s="232"/>
      <c r="N140" s="233"/>
      <c r="O140" s="233"/>
      <c r="P140" s="233"/>
      <c r="Q140" s="233"/>
      <c r="R140" s="233"/>
      <c r="S140" s="233"/>
      <c r="T140" s="234"/>
      <c r="AT140" s="235" t="s">
        <v>136</v>
      </c>
      <c r="AU140" s="235" t="s">
        <v>86</v>
      </c>
      <c r="AV140" s="16" t="s">
        <v>146</v>
      </c>
      <c r="AW140" s="16" t="s">
        <v>37</v>
      </c>
      <c r="AX140" s="16" t="s">
        <v>76</v>
      </c>
      <c r="AY140" s="235" t="s">
        <v>125</v>
      </c>
    </row>
    <row r="141" spans="2:51" s="13" customFormat="1" ht="10.2">
      <c r="B141" s="193"/>
      <c r="C141" s="194"/>
      <c r="D141" s="188" t="s">
        <v>136</v>
      </c>
      <c r="E141" s="195" t="s">
        <v>19</v>
      </c>
      <c r="F141" s="196" t="s">
        <v>194</v>
      </c>
      <c r="G141" s="194"/>
      <c r="H141" s="195" t="s">
        <v>19</v>
      </c>
      <c r="I141" s="197"/>
      <c r="J141" s="194"/>
      <c r="K141" s="194"/>
      <c r="L141" s="198"/>
      <c r="M141" s="199"/>
      <c r="N141" s="200"/>
      <c r="O141" s="200"/>
      <c r="P141" s="200"/>
      <c r="Q141" s="200"/>
      <c r="R141" s="200"/>
      <c r="S141" s="200"/>
      <c r="T141" s="201"/>
      <c r="AT141" s="202" t="s">
        <v>136</v>
      </c>
      <c r="AU141" s="202" t="s">
        <v>86</v>
      </c>
      <c r="AV141" s="13" t="s">
        <v>84</v>
      </c>
      <c r="AW141" s="13" t="s">
        <v>37</v>
      </c>
      <c r="AX141" s="13" t="s">
        <v>76</v>
      </c>
      <c r="AY141" s="202" t="s">
        <v>125</v>
      </c>
    </row>
    <row r="142" spans="2:51" s="14" customFormat="1" ht="10.2">
      <c r="B142" s="203"/>
      <c r="C142" s="204"/>
      <c r="D142" s="188" t="s">
        <v>136</v>
      </c>
      <c r="E142" s="205" t="s">
        <v>19</v>
      </c>
      <c r="F142" s="206" t="s">
        <v>195</v>
      </c>
      <c r="G142" s="204"/>
      <c r="H142" s="207">
        <v>7.36</v>
      </c>
      <c r="I142" s="208"/>
      <c r="J142" s="204"/>
      <c r="K142" s="204"/>
      <c r="L142" s="209"/>
      <c r="M142" s="210"/>
      <c r="N142" s="211"/>
      <c r="O142" s="211"/>
      <c r="P142" s="211"/>
      <c r="Q142" s="211"/>
      <c r="R142" s="211"/>
      <c r="S142" s="211"/>
      <c r="T142" s="212"/>
      <c r="AT142" s="213" t="s">
        <v>136</v>
      </c>
      <c r="AU142" s="213" t="s">
        <v>86</v>
      </c>
      <c r="AV142" s="14" t="s">
        <v>86</v>
      </c>
      <c r="AW142" s="14" t="s">
        <v>37</v>
      </c>
      <c r="AX142" s="14" t="s">
        <v>76</v>
      </c>
      <c r="AY142" s="213" t="s">
        <v>125</v>
      </c>
    </row>
    <row r="143" spans="2:51" s="14" customFormat="1" ht="10.2">
      <c r="B143" s="203"/>
      <c r="C143" s="204"/>
      <c r="D143" s="188" t="s">
        <v>136</v>
      </c>
      <c r="E143" s="205" t="s">
        <v>19</v>
      </c>
      <c r="F143" s="206" t="s">
        <v>196</v>
      </c>
      <c r="G143" s="204"/>
      <c r="H143" s="207">
        <v>6.72</v>
      </c>
      <c r="I143" s="208"/>
      <c r="J143" s="204"/>
      <c r="K143" s="204"/>
      <c r="L143" s="209"/>
      <c r="M143" s="210"/>
      <c r="N143" s="211"/>
      <c r="O143" s="211"/>
      <c r="P143" s="211"/>
      <c r="Q143" s="211"/>
      <c r="R143" s="211"/>
      <c r="S143" s="211"/>
      <c r="T143" s="212"/>
      <c r="AT143" s="213" t="s">
        <v>136</v>
      </c>
      <c r="AU143" s="213" t="s">
        <v>86</v>
      </c>
      <c r="AV143" s="14" t="s">
        <v>86</v>
      </c>
      <c r="AW143" s="14" t="s">
        <v>37</v>
      </c>
      <c r="AX143" s="14" t="s">
        <v>76</v>
      </c>
      <c r="AY143" s="213" t="s">
        <v>125</v>
      </c>
    </row>
    <row r="144" spans="2:51" s="14" customFormat="1" ht="10.2">
      <c r="B144" s="203"/>
      <c r="C144" s="204"/>
      <c r="D144" s="188" t="s">
        <v>136</v>
      </c>
      <c r="E144" s="205" t="s">
        <v>19</v>
      </c>
      <c r="F144" s="206" t="s">
        <v>197</v>
      </c>
      <c r="G144" s="204"/>
      <c r="H144" s="207">
        <v>6.72</v>
      </c>
      <c r="I144" s="208"/>
      <c r="J144" s="204"/>
      <c r="K144" s="204"/>
      <c r="L144" s="209"/>
      <c r="M144" s="210"/>
      <c r="N144" s="211"/>
      <c r="O144" s="211"/>
      <c r="P144" s="211"/>
      <c r="Q144" s="211"/>
      <c r="R144" s="211"/>
      <c r="S144" s="211"/>
      <c r="T144" s="212"/>
      <c r="AT144" s="213" t="s">
        <v>136</v>
      </c>
      <c r="AU144" s="213" t="s">
        <v>86</v>
      </c>
      <c r="AV144" s="14" t="s">
        <v>86</v>
      </c>
      <c r="AW144" s="14" t="s">
        <v>37</v>
      </c>
      <c r="AX144" s="14" t="s">
        <v>76</v>
      </c>
      <c r="AY144" s="213" t="s">
        <v>125</v>
      </c>
    </row>
    <row r="145" spans="2:51" s="14" customFormat="1" ht="10.2">
      <c r="B145" s="203"/>
      <c r="C145" s="204"/>
      <c r="D145" s="188" t="s">
        <v>136</v>
      </c>
      <c r="E145" s="205" t="s">
        <v>19</v>
      </c>
      <c r="F145" s="206" t="s">
        <v>198</v>
      </c>
      <c r="G145" s="204"/>
      <c r="H145" s="207">
        <v>6.72</v>
      </c>
      <c r="I145" s="208"/>
      <c r="J145" s="204"/>
      <c r="K145" s="204"/>
      <c r="L145" s="209"/>
      <c r="M145" s="210"/>
      <c r="N145" s="211"/>
      <c r="O145" s="211"/>
      <c r="P145" s="211"/>
      <c r="Q145" s="211"/>
      <c r="R145" s="211"/>
      <c r="S145" s="211"/>
      <c r="T145" s="212"/>
      <c r="AT145" s="213" t="s">
        <v>136</v>
      </c>
      <c r="AU145" s="213" t="s">
        <v>86</v>
      </c>
      <c r="AV145" s="14" t="s">
        <v>86</v>
      </c>
      <c r="AW145" s="14" t="s">
        <v>37</v>
      </c>
      <c r="AX145" s="14" t="s">
        <v>76</v>
      </c>
      <c r="AY145" s="213" t="s">
        <v>125</v>
      </c>
    </row>
    <row r="146" spans="2:51" s="16" customFormat="1" ht="10.2">
      <c r="B146" s="225"/>
      <c r="C146" s="226"/>
      <c r="D146" s="188" t="s">
        <v>136</v>
      </c>
      <c r="E146" s="227" t="s">
        <v>19</v>
      </c>
      <c r="F146" s="228" t="s">
        <v>185</v>
      </c>
      <c r="G146" s="226"/>
      <c r="H146" s="229">
        <v>27.52</v>
      </c>
      <c r="I146" s="230"/>
      <c r="J146" s="226"/>
      <c r="K146" s="226"/>
      <c r="L146" s="231"/>
      <c r="M146" s="232"/>
      <c r="N146" s="233"/>
      <c r="O146" s="233"/>
      <c r="P146" s="233"/>
      <c r="Q146" s="233"/>
      <c r="R146" s="233"/>
      <c r="S146" s="233"/>
      <c r="T146" s="234"/>
      <c r="AT146" s="235" t="s">
        <v>136</v>
      </c>
      <c r="AU146" s="235" t="s">
        <v>86</v>
      </c>
      <c r="AV146" s="16" t="s">
        <v>146</v>
      </c>
      <c r="AW146" s="16" t="s">
        <v>37</v>
      </c>
      <c r="AX146" s="16" t="s">
        <v>76</v>
      </c>
      <c r="AY146" s="235" t="s">
        <v>125</v>
      </c>
    </row>
    <row r="147" spans="2:51" s="15" customFormat="1" ht="10.2">
      <c r="B147" s="214"/>
      <c r="C147" s="215"/>
      <c r="D147" s="188" t="s">
        <v>136</v>
      </c>
      <c r="E147" s="216" t="s">
        <v>19</v>
      </c>
      <c r="F147" s="217" t="s">
        <v>159</v>
      </c>
      <c r="G147" s="215"/>
      <c r="H147" s="218">
        <v>180.08</v>
      </c>
      <c r="I147" s="219"/>
      <c r="J147" s="215"/>
      <c r="K147" s="215"/>
      <c r="L147" s="220"/>
      <c r="M147" s="221"/>
      <c r="N147" s="222"/>
      <c r="O147" s="222"/>
      <c r="P147" s="222"/>
      <c r="Q147" s="222"/>
      <c r="R147" s="222"/>
      <c r="S147" s="222"/>
      <c r="T147" s="223"/>
      <c r="AT147" s="224" t="s">
        <v>136</v>
      </c>
      <c r="AU147" s="224" t="s">
        <v>86</v>
      </c>
      <c r="AV147" s="15" t="s">
        <v>132</v>
      </c>
      <c r="AW147" s="15" t="s">
        <v>37</v>
      </c>
      <c r="AX147" s="15" t="s">
        <v>84</v>
      </c>
      <c r="AY147" s="224" t="s">
        <v>125</v>
      </c>
    </row>
    <row r="148" spans="1:65" s="2" customFormat="1" ht="14.4" customHeight="1">
      <c r="A148" s="36"/>
      <c r="B148" s="37"/>
      <c r="C148" s="175" t="s">
        <v>199</v>
      </c>
      <c r="D148" s="175" t="s">
        <v>127</v>
      </c>
      <c r="E148" s="176" t="s">
        <v>200</v>
      </c>
      <c r="F148" s="177" t="s">
        <v>201</v>
      </c>
      <c r="G148" s="178" t="s">
        <v>149</v>
      </c>
      <c r="H148" s="179">
        <v>321.05</v>
      </c>
      <c r="I148" s="180"/>
      <c r="J148" s="181">
        <f>ROUND(I148*H148,2)</f>
        <v>0</v>
      </c>
      <c r="K148" s="177" t="s">
        <v>131</v>
      </c>
      <c r="L148" s="41"/>
      <c r="M148" s="182" t="s">
        <v>19</v>
      </c>
      <c r="N148" s="183" t="s">
        <v>47</v>
      </c>
      <c r="O148" s="66"/>
      <c r="P148" s="184">
        <f>O148*H148</f>
        <v>0</v>
      </c>
      <c r="Q148" s="184">
        <v>0.00085</v>
      </c>
      <c r="R148" s="184">
        <f>Q148*H148</f>
        <v>0.2728925</v>
      </c>
      <c r="S148" s="184">
        <v>0</v>
      </c>
      <c r="T148" s="185">
        <f>S148*H148</f>
        <v>0</v>
      </c>
      <c r="U148" s="36"/>
      <c r="V148" s="36"/>
      <c r="W148" s="36"/>
      <c r="X148" s="36"/>
      <c r="Y148" s="36"/>
      <c r="Z148" s="36"/>
      <c r="AA148" s="36"/>
      <c r="AB148" s="36"/>
      <c r="AC148" s="36"/>
      <c r="AD148" s="36"/>
      <c r="AE148" s="36"/>
      <c r="AR148" s="186" t="s">
        <v>132</v>
      </c>
      <c r="AT148" s="186" t="s">
        <v>127</v>
      </c>
      <c r="AU148" s="186" t="s">
        <v>86</v>
      </c>
      <c r="AY148" s="19" t="s">
        <v>125</v>
      </c>
      <c r="BE148" s="187">
        <f>IF(N148="základní",J148,0)</f>
        <v>0</v>
      </c>
      <c r="BF148" s="187">
        <f>IF(N148="snížená",J148,0)</f>
        <v>0</v>
      </c>
      <c r="BG148" s="187">
        <f>IF(N148="zákl. přenesená",J148,0)</f>
        <v>0</v>
      </c>
      <c r="BH148" s="187">
        <f>IF(N148="sníž. přenesená",J148,0)</f>
        <v>0</v>
      </c>
      <c r="BI148" s="187">
        <f>IF(N148="nulová",J148,0)</f>
        <v>0</v>
      </c>
      <c r="BJ148" s="19" t="s">
        <v>84</v>
      </c>
      <c r="BK148" s="187">
        <f>ROUND(I148*H148,2)</f>
        <v>0</v>
      </c>
      <c r="BL148" s="19" t="s">
        <v>132</v>
      </c>
      <c r="BM148" s="186" t="s">
        <v>202</v>
      </c>
    </row>
    <row r="149" spans="1:47" s="2" customFormat="1" ht="115.2">
      <c r="A149" s="36"/>
      <c r="B149" s="37"/>
      <c r="C149" s="38"/>
      <c r="D149" s="188" t="s">
        <v>134</v>
      </c>
      <c r="E149" s="38"/>
      <c r="F149" s="189" t="s">
        <v>203</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134</v>
      </c>
      <c r="AU149" s="19" t="s">
        <v>86</v>
      </c>
    </row>
    <row r="150" spans="2:51" s="13" customFormat="1" ht="10.2">
      <c r="B150" s="193"/>
      <c r="C150" s="194"/>
      <c r="D150" s="188" t="s">
        <v>136</v>
      </c>
      <c r="E150" s="195" t="s">
        <v>19</v>
      </c>
      <c r="F150" s="196" t="s">
        <v>152</v>
      </c>
      <c r="G150" s="194"/>
      <c r="H150" s="195" t="s">
        <v>19</v>
      </c>
      <c r="I150" s="197"/>
      <c r="J150" s="194"/>
      <c r="K150" s="194"/>
      <c r="L150" s="198"/>
      <c r="M150" s="199"/>
      <c r="N150" s="200"/>
      <c r="O150" s="200"/>
      <c r="P150" s="200"/>
      <c r="Q150" s="200"/>
      <c r="R150" s="200"/>
      <c r="S150" s="200"/>
      <c r="T150" s="201"/>
      <c r="AT150" s="202" t="s">
        <v>136</v>
      </c>
      <c r="AU150" s="202" t="s">
        <v>86</v>
      </c>
      <c r="AV150" s="13" t="s">
        <v>84</v>
      </c>
      <c r="AW150" s="13" t="s">
        <v>37</v>
      </c>
      <c r="AX150" s="13" t="s">
        <v>76</v>
      </c>
      <c r="AY150" s="202" t="s">
        <v>125</v>
      </c>
    </row>
    <row r="151" spans="2:51" s="13" customFormat="1" ht="10.2">
      <c r="B151" s="193"/>
      <c r="C151" s="194"/>
      <c r="D151" s="188" t="s">
        <v>136</v>
      </c>
      <c r="E151" s="195" t="s">
        <v>19</v>
      </c>
      <c r="F151" s="196" t="s">
        <v>165</v>
      </c>
      <c r="G151" s="194"/>
      <c r="H151" s="195" t="s">
        <v>19</v>
      </c>
      <c r="I151" s="197"/>
      <c r="J151" s="194"/>
      <c r="K151" s="194"/>
      <c r="L151" s="198"/>
      <c r="M151" s="199"/>
      <c r="N151" s="200"/>
      <c r="O151" s="200"/>
      <c r="P151" s="200"/>
      <c r="Q151" s="200"/>
      <c r="R151" s="200"/>
      <c r="S151" s="200"/>
      <c r="T151" s="201"/>
      <c r="AT151" s="202" t="s">
        <v>136</v>
      </c>
      <c r="AU151" s="202" t="s">
        <v>86</v>
      </c>
      <c r="AV151" s="13" t="s">
        <v>84</v>
      </c>
      <c r="AW151" s="13" t="s">
        <v>37</v>
      </c>
      <c r="AX151" s="13" t="s">
        <v>76</v>
      </c>
      <c r="AY151" s="202" t="s">
        <v>125</v>
      </c>
    </row>
    <row r="152" spans="2:51" s="13" customFormat="1" ht="10.2">
      <c r="B152" s="193"/>
      <c r="C152" s="194"/>
      <c r="D152" s="188" t="s">
        <v>136</v>
      </c>
      <c r="E152" s="195" t="s">
        <v>19</v>
      </c>
      <c r="F152" s="196" t="s">
        <v>166</v>
      </c>
      <c r="G152" s="194"/>
      <c r="H152" s="195" t="s">
        <v>19</v>
      </c>
      <c r="I152" s="197"/>
      <c r="J152" s="194"/>
      <c r="K152" s="194"/>
      <c r="L152" s="198"/>
      <c r="M152" s="199"/>
      <c r="N152" s="200"/>
      <c r="O152" s="200"/>
      <c r="P152" s="200"/>
      <c r="Q152" s="200"/>
      <c r="R152" s="200"/>
      <c r="S152" s="200"/>
      <c r="T152" s="201"/>
      <c r="AT152" s="202" t="s">
        <v>136</v>
      </c>
      <c r="AU152" s="202" t="s">
        <v>86</v>
      </c>
      <c r="AV152" s="13" t="s">
        <v>84</v>
      </c>
      <c r="AW152" s="13" t="s">
        <v>37</v>
      </c>
      <c r="AX152" s="13" t="s">
        <v>76</v>
      </c>
      <c r="AY152" s="202" t="s">
        <v>125</v>
      </c>
    </row>
    <row r="153" spans="2:51" s="14" customFormat="1" ht="10.2">
      <c r="B153" s="203"/>
      <c r="C153" s="204"/>
      <c r="D153" s="188" t="s">
        <v>136</v>
      </c>
      <c r="E153" s="205" t="s">
        <v>19</v>
      </c>
      <c r="F153" s="206" t="s">
        <v>170</v>
      </c>
      <c r="G153" s="204"/>
      <c r="H153" s="207">
        <v>0</v>
      </c>
      <c r="I153" s="208"/>
      <c r="J153" s="204"/>
      <c r="K153" s="204"/>
      <c r="L153" s="209"/>
      <c r="M153" s="210"/>
      <c r="N153" s="211"/>
      <c r="O153" s="211"/>
      <c r="P153" s="211"/>
      <c r="Q153" s="211"/>
      <c r="R153" s="211"/>
      <c r="S153" s="211"/>
      <c r="T153" s="212"/>
      <c r="AT153" s="213" t="s">
        <v>136</v>
      </c>
      <c r="AU153" s="213" t="s">
        <v>86</v>
      </c>
      <c r="AV153" s="14" t="s">
        <v>86</v>
      </c>
      <c r="AW153" s="14" t="s">
        <v>37</v>
      </c>
      <c r="AX153" s="14" t="s">
        <v>76</v>
      </c>
      <c r="AY153" s="213" t="s">
        <v>125</v>
      </c>
    </row>
    <row r="154" spans="2:51" s="14" customFormat="1" ht="10.2">
      <c r="B154" s="203"/>
      <c r="C154" s="204"/>
      <c r="D154" s="188" t="s">
        <v>136</v>
      </c>
      <c r="E154" s="205" t="s">
        <v>19</v>
      </c>
      <c r="F154" s="206" t="s">
        <v>172</v>
      </c>
      <c r="G154" s="204"/>
      <c r="H154" s="207">
        <v>0</v>
      </c>
      <c r="I154" s="208"/>
      <c r="J154" s="204"/>
      <c r="K154" s="204"/>
      <c r="L154" s="209"/>
      <c r="M154" s="210"/>
      <c r="N154" s="211"/>
      <c r="O154" s="211"/>
      <c r="P154" s="211"/>
      <c r="Q154" s="211"/>
      <c r="R154" s="211"/>
      <c r="S154" s="211"/>
      <c r="T154" s="212"/>
      <c r="AT154" s="213" t="s">
        <v>136</v>
      </c>
      <c r="AU154" s="213" t="s">
        <v>86</v>
      </c>
      <c r="AV154" s="14" t="s">
        <v>86</v>
      </c>
      <c r="AW154" s="14" t="s">
        <v>37</v>
      </c>
      <c r="AX154" s="14" t="s">
        <v>76</v>
      </c>
      <c r="AY154" s="213" t="s">
        <v>125</v>
      </c>
    </row>
    <row r="155" spans="2:51" s="13" customFormat="1" ht="10.2">
      <c r="B155" s="193"/>
      <c r="C155" s="194"/>
      <c r="D155" s="188" t="s">
        <v>136</v>
      </c>
      <c r="E155" s="195" t="s">
        <v>19</v>
      </c>
      <c r="F155" s="196" t="s">
        <v>165</v>
      </c>
      <c r="G155" s="194"/>
      <c r="H155" s="195" t="s">
        <v>19</v>
      </c>
      <c r="I155" s="197"/>
      <c r="J155" s="194"/>
      <c r="K155" s="194"/>
      <c r="L155" s="198"/>
      <c r="M155" s="199"/>
      <c r="N155" s="200"/>
      <c r="O155" s="200"/>
      <c r="P155" s="200"/>
      <c r="Q155" s="200"/>
      <c r="R155" s="200"/>
      <c r="S155" s="200"/>
      <c r="T155" s="201"/>
      <c r="AT155" s="202" t="s">
        <v>136</v>
      </c>
      <c r="AU155" s="202" t="s">
        <v>86</v>
      </c>
      <c r="AV155" s="13" t="s">
        <v>84</v>
      </c>
      <c r="AW155" s="13" t="s">
        <v>37</v>
      </c>
      <c r="AX155" s="13" t="s">
        <v>76</v>
      </c>
      <c r="AY155" s="202" t="s">
        <v>125</v>
      </c>
    </row>
    <row r="156" spans="2:51" s="13" customFormat="1" ht="10.2">
      <c r="B156" s="193"/>
      <c r="C156" s="194"/>
      <c r="D156" s="188" t="s">
        <v>136</v>
      </c>
      <c r="E156" s="195" t="s">
        <v>19</v>
      </c>
      <c r="F156" s="196" t="s">
        <v>204</v>
      </c>
      <c r="G156" s="194"/>
      <c r="H156" s="195" t="s">
        <v>19</v>
      </c>
      <c r="I156" s="197"/>
      <c r="J156" s="194"/>
      <c r="K156" s="194"/>
      <c r="L156" s="198"/>
      <c r="M156" s="199"/>
      <c r="N156" s="200"/>
      <c r="O156" s="200"/>
      <c r="P156" s="200"/>
      <c r="Q156" s="200"/>
      <c r="R156" s="200"/>
      <c r="S156" s="200"/>
      <c r="T156" s="201"/>
      <c r="AT156" s="202" t="s">
        <v>136</v>
      </c>
      <c r="AU156" s="202" t="s">
        <v>86</v>
      </c>
      <c r="AV156" s="13" t="s">
        <v>84</v>
      </c>
      <c r="AW156" s="13" t="s">
        <v>37</v>
      </c>
      <c r="AX156" s="13" t="s">
        <v>76</v>
      </c>
      <c r="AY156" s="202" t="s">
        <v>125</v>
      </c>
    </row>
    <row r="157" spans="2:51" s="14" customFormat="1" ht="10.2">
      <c r="B157" s="203"/>
      <c r="C157" s="204"/>
      <c r="D157" s="188" t="s">
        <v>136</v>
      </c>
      <c r="E157" s="205" t="s">
        <v>19</v>
      </c>
      <c r="F157" s="206" t="s">
        <v>205</v>
      </c>
      <c r="G157" s="204"/>
      <c r="H157" s="207">
        <v>58.8</v>
      </c>
      <c r="I157" s="208"/>
      <c r="J157" s="204"/>
      <c r="K157" s="204"/>
      <c r="L157" s="209"/>
      <c r="M157" s="210"/>
      <c r="N157" s="211"/>
      <c r="O157" s="211"/>
      <c r="P157" s="211"/>
      <c r="Q157" s="211"/>
      <c r="R157" s="211"/>
      <c r="S157" s="211"/>
      <c r="T157" s="212"/>
      <c r="AT157" s="213" t="s">
        <v>136</v>
      </c>
      <c r="AU157" s="213" t="s">
        <v>86</v>
      </c>
      <c r="AV157" s="14" t="s">
        <v>86</v>
      </c>
      <c r="AW157" s="14" t="s">
        <v>37</v>
      </c>
      <c r="AX157" s="14" t="s">
        <v>76</v>
      </c>
      <c r="AY157" s="213" t="s">
        <v>125</v>
      </c>
    </row>
    <row r="158" spans="2:51" s="14" customFormat="1" ht="10.2">
      <c r="B158" s="203"/>
      <c r="C158" s="204"/>
      <c r="D158" s="188" t="s">
        <v>136</v>
      </c>
      <c r="E158" s="205" t="s">
        <v>19</v>
      </c>
      <c r="F158" s="206" t="s">
        <v>206</v>
      </c>
      <c r="G158" s="204"/>
      <c r="H158" s="207">
        <v>43.2</v>
      </c>
      <c r="I158" s="208"/>
      <c r="J158" s="204"/>
      <c r="K158" s="204"/>
      <c r="L158" s="209"/>
      <c r="M158" s="210"/>
      <c r="N158" s="211"/>
      <c r="O158" s="211"/>
      <c r="P158" s="211"/>
      <c r="Q158" s="211"/>
      <c r="R158" s="211"/>
      <c r="S158" s="211"/>
      <c r="T158" s="212"/>
      <c r="AT158" s="213" t="s">
        <v>136</v>
      </c>
      <c r="AU158" s="213" t="s">
        <v>86</v>
      </c>
      <c r="AV158" s="14" t="s">
        <v>86</v>
      </c>
      <c r="AW158" s="14" t="s">
        <v>37</v>
      </c>
      <c r="AX158" s="14" t="s">
        <v>76</v>
      </c>
      <c r="AY158" s="213" t="s">
        <v>125</v>
      </c>
    </row>
    <row r="159" spans="2:51" s="14" customFormat="1" ht="10.2">
      <c r="B159" s="203"/>
      <c r="C159" s="204"/>
      <c r="D159" s="188" t="s">
        <v>136</v>
      </c>
      <c r="E159" s="205" t="s">
        <v>19</v>
      </c>
      <c r="F159" s="206" t="s">
        <v>207</v>
      </c>
      <c r="G159" s="204"/>
      <c r="H159" s="207">
        <v>37.95</v>
      </c>
      <c r="I159" s="208"/>
      <c r="J159" s="204"/>
      <c r="K159" s="204"/>
      <c r="L159" s="209"/>
      <c r="M159" s="210"/>
      <c r="N159" s="211"/>
      <c r="O159" s="211"/>
      <c r="P159" s="211"/>
      <c r="Q159" s="211"/>
      <c r="R159" s="211"/>
      <c r="S159" s="211"/>
      <c r="T159" s="212"/>
      <c r="AT159" s="213" t="s">
        <v>136</v>
      </c>
      <c r="AU159" s="213" t="s">
        <v>86</v>
      </c>
      <c r="AV159" s="14" t="s">
        <v>86</v>
      </c>
      <c r="AW159" s="14" t="s">
        <v>37</v>
      </c>
      <c r="AX159" s="14" t="s">
        <v>76</v>
      </c>
      <c r="AY159" s="213" t="s">
        <v>125</v>
      </c>
    </row>
    <row r="160" spans="2:51" s="14" customFormat="1" ht="10.2">
      <c r="B160" s="203"/>
      <c r="C160" s="204"/>
      <c r="D160" s="188" t="s">
        <v>136</v>
      </c>
      <c r="E160" s="205" t="s">
        <v>19</v>
      </c>
      <c r="F160" s="206" t="s">
        <v>208</v>
      </c>
      <c r="G160" s="204"/>
      <c r="H160" s="207">
        <v>37.95</v>
      </c>
      <c r="I160" s="208"/>
      <c r="J160" s="204"/>
      <c r="K160" s="204"/>
      <c r="L160" s="209"/>
      <c r="M160" s="210"/>
      <c r="N160" s="211"/>
      <c r="O160" s="211"/>
      <c r="P160" s="211"/>
      <c r="Q160" s="211"/>
      <c r="R160" s="211"/>
      <c r="S160" s="211"/>
      <c r="T160" s="212"/>
      <c r="AT160" s="213" t="s">
        <v>136</v>
      </c>
      <c r="AU160" s="213" t="s">
        <v>86</v>
      </c>
      <c r="AV160" s="14" t="s">
        <v>86</v>
      </c>
      <c r="AW160" s="14" t="s">
        <v>37</v>
      </c>
      <c r="AX160" s="14" t="s">
        <v>76</v>
      </c>
      <c r="AY160" s="213" t="s">
        <v>125</v>
      </c>
    </row>
    <row r="161" spans="2:51" s="16" customFormat="1" ht="10.2">
      <c r="B161" s="225"/>
      <c r="C161" s="226"/>
      <c r="D161" s="188" t="s">
        <v>136</v>
      </c>
      <c r="E161" s="227" t="s">
        <v>19</v>
      </c>
      <c r="F161" s="228" t="s">
        <v>185</v>
      </c>
      <c r="G161" s="226"/>
      <c r="H161" s="229">
        <v>177.89999999999998</v>
      </c>
      <c r="I161" s="230"/>
      <c r="J161" s="226"/>
      <c r="K161" s="226"/>
      <c r="L161" s="231"/>
      <c r="M161" s="232"/>
      <c r="N161" s="233"/>
      <c r="O161" s="233"/>
      <c r="P161" s="233"/>
      <c r="Q161" s="233"/>
      <c r="R161" s="233"/>
      <c r="S161" s="233"/>
      <c r="T161" s="234"/>
      <c r="AT161" s="235" t="s">
        <v>136</v>
      </c>
      <c r="AU161" s="235" t="s">
        <v>86</v>
      </c>
      <c r="AV161" s="16" t="s">
        <v>146</v>
      </c>
      <c r="AW161" s="16" t="s">
        <v>37</v>
      </c>
      <c r="AX161" s="16" t="s">
        <v>76</v>
      </c>
      <c r="AY161" s="235" t="s">
        <v>125</v>
      </c>
    </row>
    <row r="162" spans="2:51" s="13" customFormat="1" ht="10.2">
      <c r="B162" s="193"/>
      <c r="C162" s="194"/>
      <c r="D162" s="188" t="s">
        <v>136</v>
      </c>
      <c r="E162" s="195" t="s">
        <v>19</v>
      </c>
      <c r="F162" s="196" t="s">
        <v>186</v>
      </c>
      <c r="G162" s="194"/>
      <c r="H162" s="195" t="s">
        <v>19</v>
      </c>
      <c r="I162" s="197"/>
      <c r="J162" s="194"/>
      <c r="K162" s="194"/>
      <c r="L162" s="198"/>
      <c r="M162" s="199"/>
      <c r="N162" s="200"/>
      <c r="O162" s="200"/>
      <c r="P162" s="200"/>
      <c r="Q162" s="200"/>
      <c r="R162" s="200"/>
      <c r="S162" s="200"/>
      <c r="T162" s="201"/>
      <c r="AT162" s="202" t="s">
        <v>136</v>
      </c>
      <c r="AU162" s="202" t="s">
        <v>86</v>
      </c>
      <c r="AV162" s="13" t="s">
        <v>84</v>
      </c>
      <c r="AW162" s="13" t="s">
        <v>37</v>
      </c>
      <c r="AX162" s="13" t="s">
        <v>76</v>
      </c>
      <c r="AY162" s="202" t="s">
        <v>125</v>
      </c>
    </row>
    <row r="163" spans="2:51" s="14" customFormat="1" ht="10.2">
      <c r="B163" s="203"/>
      <c r="C163" s="204"/>
      <c r="D163" s="188" t="s">
        <v>136</v>
      </c>
      <c r="E163" s="205" t="s">
        <v>19</v>
      </c>
      <c r="F163" s="206" t="s">
        <v>154</v>
      </c>
      <c r="G163" s="204"/>
      <c r="H163" s="207">
        <v>0</v>
      </c>
      <c r="I163" s="208"/>
      <c r="J163" s="204"/>
      <c r="K163" s="204"/>
      <c r="L163" s="209"/>
      <c r="M163" s="210"/>
      <c r="N163" s="211"/>
      <c r="O163" s="211"/>
      <c r="P163" s="211"/>
      <c r="Q163" s="211"/>
      <c r="R163" s="211"/>
      <c r="S163" s="211"/>
      <c r="T163" s="212"/>
      <c r="AT163" s="213" t="s">
        <v>136</v>
      </c>
      <c r="AU163" s="213" t="s">
        <v>86</v>
      </c>
      <c r="AV163" s="14" t="s">
        <v>86</v>
      </c>
      <c r="AW163" s="14" t="s">
        <v>37</v>
      </c>
      <c r="AX163" s="14" t="s">
        <v>76</v>
      </c>
      <c r="AY163" s="213" t="s">
        <v>125</v>
      </c>
    </row>
    <row r="164" spans="2:51" s="14" customFormat="1" ht="10.2">
      <c r="B164" s="203"/>
      <c r="C164" s="204"/>
      <c r="D164" s="188" t="s">
        <v>136</v>
      </c>
      <c r="E164" s="205" t="s">
        <v>19</v>
      </c>
      <c r="F164" s="206" t="s">
        <v>209</v>
      </c>
      <c r="G164" s="204"/>
      <c r="H164" s="207">
        <v>14.05</v>
      </c>
      <c r="I164" s="208"/>
      <c r="J164" s="204"/>
      <c r="K164" s="204"/>
      <c r="L164" s="209"/>
      <c r="M164" s="210"/>
      <c r="N164" s="211"/>
      <c r="O164" s="211"/>
      <c r="P164" s="211"/>
      <c r="Q164" s="211"/>
      <c r="R164" s="211"/>
      <c r="S164" s="211"/>
      <c r="T164" s="212"/>
      <c r="AT164" s="213" t="s">
        <v>136</v>
      </c>
      <c r="AU164" s="213" t="s">
        <v>86</v>
      </c>
      <c r="AV164" s="14" t="s">
        <v>86</v>
      </c>
      <c r="AW164" s="14" t="s">
        <v>37</v>
      </c>
      <c r="AX164" s="14" t="s">
        <v>76</v>
      </c>
      <c r="AY164" s="213" t="s">
        <v>125</v>
      </c>
    </row>
    <row r="165" spans="2:51" s="14" customFormat="1" ht="10.2">
      <c r="B165" s="203"/>
      <c r="C165" s="204"/>
      <c r="D165" s="188" t="s">
        <v>136</v>
      </c>
      <c r="E165" s="205" t="s">
        <v>19</v>
      </c>
      <c r="F165" s="206" t="s">
        <v>210</v>
      </c>
      <c r="G165" s="204"/>
      <c r="H165" s="207">
        <v>16.1</v>
      </c>
      <c r="I165" s="208"/>
      <c r="J165" s="204"/>
      <c r="K165" s="204"/>
      <c r="L165" s="209"/>
      <c r="M165" s="210"/>
      <c r="N165" s="211"/>
      <c r="O165" s="211"/>
      <c r="P165" s="211"/>
      <c r="Q165" s="211"/>
      <c r="R165" s="211"/>
      <c r="S165" s="211"/>
      <c r="T165" s="212"/>
      <c r="AT165" s="213" t="s">
        <v>136</v>
      </c>
      <c r="AU165" s="213" t="s">
        <v>86</v>
      </c>
      <c r="AV165" s="14" t="s">
        <v>86</v>
      </c>
      <c r="AW165" s="14" t="s">
        <v>37</v>
      </c>
      <c r="AX165" s="14" t="s">
        <v>76</v>
      </c>
      <c r="AY165" s="213" t="s">
        <v>125</v>
      </c>
    </row>
    <row r="166" spans="2:51" s="14" customFormat="1" ht="10.2">
      <c r="B166" s="203"/>
      <c r="C166" s="204"/>
      <c r="D166" s="188" t="s">
        <v>136</v>
      </c>
      <c r="E166" s="205" t="s">
        <v>19</v>
      </c>
      <c r="F166" s="206" t="s">
        <v>211</v>
      </c>
      <c r="G166" s="204"/>
      <c r="H166" s="207">
        <v>11.5</v>
      </c>
      <c r="I166" s="208"/>
      <c r="J166" s="204"/>
      <c r="K166" s="204"/>
      <c r="L166" s="209"/>
      <c r="M166" s="210"/>
      <c r="N166" s="211"/>
      <c r="O166" s="211"/>
      <c r="P166" s="211"/>
      <c r="Q166" s="211"/>
      <c r="R166" s="211"/>
      <c r="S166" s="211"/>
      <c r="T166" s="212"/>
      <c r="AT166" s="213" t="s">
        <v>136</v>
      </c>
      <c r="AU166" s="213" t="s">
        <v>86</v>
      </c>
      <c r="AV166" s="14" t="s">
        <v>86</v>
      </c>
      <c r="AW166" s="14" t="s">
        <v>37</v>
      </c>
      <c r="AX166" s="14" t="s">
        <v>76</v>
      </c>
      <c r="AY166" s="213" t="s">
        <v>125</v>
      </c>
    </row>
    <row r="167" spans="2:51" s="14" customFormat="1" ht="10.2">
      <c r="B167" s="203"/>
      <c r="C167" s="204"/>
      <c r="D167" s="188" t="s">
        <v>136</v>
      </c>
      <c r="E167" s="205" t="s">
        <v>19</v>
      </c>
      <c r="F167" s="206" t="s">
        <v>212</v>
      </c>
      <c r="G167" s="204"/>
      <c r="H167" s="207">
        <v>16.1</v>
      </c>
      <c r="I167" s="208"/>
      <c r="J167" s="204"/>
      <c r="K167" s="204"/>
      <c r="L167" s="209"/>
      <c r="M167" s="210"/>
      <c r="N167" s="211"/>
      <c r="O167" s="211"/>
      <c r="P167" s="211"/>
      <c r="Q167" s="211"/>
      <c r="R167" s="211"/>
      <c r="S167" s="211"/>
      <c r="T167" s="212"/>
      <c r="AT167" s="213" t="s">
        <v>136</v>
      </c>
      <c r="AU167" s="213" t="s">
        <v>86</v>
      </c>
      <c r="AV167" s="14" t="s">
        <v>86</v>
      </c>
      <c r="AW167" s="14" t="s">
        <v>37</v>
      </c>
      <c r="AX167" s="14" t="s">
        <v>76</v>
      </c>
      <c r="AY167" s="213" t="s">
        <v>125</v>
      </c>
    </row>
    <row r="168" spans="2:51" s="16" customFormat="1" ht="10.2">
      <c r="B168" s="225"/>
      <c r="C168" s="226"/>
      <c r="D168" s="188" t="s">
        <v>136</v>
      </c>
      <c r="E168" s="227" t="s">
        <v>19</v>
      </c>
      <c r="F168" s="228" t="s">
        <v>185</v>
      </c>
      <c r="G168" s="226"/>
      <c r="H168" s="229">
        <v>57.75000000000001</v>
      </c>
      <c r="I168" s="230"/>
      <c r="J168" s="226"/>
      <c r="K168" s="226"/>
      <c r="L168" s="231"/>
      <c r="M168" s="232"/>
      <c r="N168" s="233"/>
      <c r="O168" s="233"/>
      <c r="P168" s="233"/>
      <c r="Q168" s="233"/>
      <c r="R168" s="233"/>
      <c r="S168" s="233"/>
      <c r="T168" s="234"/>
      <c r="AT168" s="235" t="s">
        <v>136</v>
      </c>
      <c r="AU168" s="235" t="s">
        <v>86</v>
      </c>
      <c r="AV168" s="16" t="s">
        <v>146</v>
      </c>
      <c r="AW168" s="16" t="s">
        <v>37</v>
      </c>
      <c r="AX168" s="16" t="s">
        <v>76</v>
      </c>
      <c r="AY168" s="235" t="s">
        <v>125</v>
      </c>
    </row>
    <row r="169" spans="2:51" s="13" customFormat="1" ht="10.2">
      <c r="B169" s="193"/>
      <c r="C169" s="194"/>
      <c r="D169" s="188" t="s">
        <v>136</v>
      </c>
      <c r="E169" s="195" t="s">
        <v>19</v>
      </c>
      <c r="F169" s="196" t="s">
        <v>191</v>
      </c>
      <c r="G169" s="194"/>
      <c r="H169" s="195" t="s">
        <v>19</v>
      </c>
      <c r="I169" s="197"/>
      <c r="J169" s="194"/>
      <c r="K169" s="194"/>
      <c r="L169" s="198"/>
      <c r="M169" s="199"/>
      <c r="N169" s="200"/>
      <c r="O169" s="200"/>
      <c r="P169" s="200"/>
      <c r="Q169" s="200"/>
      <c r="R169" s="200"/>
      <c r="S169" s="200"/>
      <c r="T169" s="201"/>
      <c r="AT169" s="202" t="s">
        <v>136</v>
      </c>
      <c r="AU169" s="202" t="s">
        <v>86</v>
      </c>
      <c r="AV169" s="13" t="s">
        <v>84</v>
      </c>
      <c r="AW169" s="13" t="s">
        <v>37</v>
      </c>
      <c r="AX169" s="13" t="s">
        <v>76</v>
      </c>
      <c r="AY169" s="202" t="s">
        <v>125</v>
      </c>
    </row>
    <row r="170" spans="2:51" s="14" customFormat="1" ht="10.2">
      <c r="B170" s="203"/>
      <c r="C170" s="204"/>
      <c r="D170" s="188" t="s">
        <v>136</v>
      </c>
      <c r="E170" s="205" t="s">
        <v>19</v>
      </c>
      <c r="F170" s="206" t="s">
        <v>213</v>
      </c>
      <c r="G170" s="204"/>
      <c r="H170" s="207">
        <v>17.5</v>
      </c>
      <c r="I170" s="208"/>
      <c r="J170" s="204"/>
      <c r="K170" s="204"/>
      <c r="L170" s="209"/>
      <c r="M170" s="210"/>
      <c r="N170" s="211"/>
      <c r="O170" s="211"/>
      <c r="P170" s="211"/>
      <c r="Q170" s="211"/>
      <c r="R170" s="211"/>
      <c r="S170" s="211"/>
      <c r="T170" s="212"/>
      <c r="AT170" s="213" t="s">
        <v>136</v>
      </c>
      <c r="AU170" s="213" t="s">
        <v>86</v>
      </c>
      <c r="AV170" s="14" t="s">
        <v>86</v>
      </c>
      <c r="AW170" s="14" t="s">
        <v>37</v>
      </c>
      <c r="AX170" s="14" t="s">
        <v>76</v>
      </c>
      <c r="AY170" s="213" t="s">
        <v>125</v>
      </c>
    </row>
    <row r="171" spans="2:51" s="14" customFormat="1" ht="10.2">
      <c r="B171" s="203"/>
      <c r="C171" s="204"/>
      <c r="D171" s="188" t="s">
        <v>136</v>
      </c>
      <c r="E171" s="205" t="s">
        <v>19</v>
      </c>
      <c r="F171" s="206" t="s">
        <v>214</v>
      </c>
      <c r="G171" s="204"/>
      <c r="H171" s="207">
        <v>11.5</v>
      </c>
      <c r="I171" s="208"/>
      <c r="J171" s="204"/>
      <c r="K171" s="204"/>
      <c r="L171" s="209"/>
      <c r="M171" s="210"/>
      <c r="N171" s="211"/>
      <c r="O171" s="211"/>
      <c r="P171" s="211"/>
      <c r="Q171" s="211"/>
      <c r="R171" s="211"/>
      <c r="S171" s="211"/>
      <c r="T171" s="212"/>
      <c r="AT171" s="213" t="s">
        <v>136</v>
      </c>
      <c r="AU171" s="213" t="s">
        <v>86</v>
      </c>
      <c r="AV171" s="14" t="s">
        <v>86</v>
      </c>
      <c r="AW171" s="14" t="s">
        <v>37</v>
      </c>
      <c r="AX171" s="14" t="s">
        <v>76</v>
      </c>
      <c r="AY171" s="213" t="s">
        <v>125</v>
      </c>
    </row>
    <row r="172" spans="2:51" s="16" customFormat="1" ht="10.2">
      <c r="B172" s="225"/>
      <c r="C172" s="226"/>
      <c r="D172" s="188" t="s">
        <v>136</v>
      </c>
      <c r="E172" s="227" t="s">
        <v>19</v>
      </c>
      <c r="F172" s="228" t="s">
        <v>185</v>
      </c>
      <c r="G172" s="226"/>
      <c r="H172" s="229">
        <v>29</v>
      </c>
      <c r="I172" s="230"/>
      <c r="J172" s="226"/>
      <c r="K172" s="226"/>
      <c r="L172" s="231"/>
      <c r="M172" s="232"/>
      <c r="N172" s="233"/>
      <c r="O172" s="233"/>
      <c r="P172" s="233"/>
      <c r="Q172" s="233"/>
      <c r="R172" s="233"/>
      <c r="S172" s="233"/>
      <c r="T172" s="234"/>
      <c r="AT172" s="235" t="s">
        <v>136</v>
      </c>
      <c r="AU172" s="235" t="s">
        <v>86</v>
      </c>
      <c r="AV172" s="16" t="s">
        <v>146</v>
      </c>
      <c r="AW172" s="16" t="s">
        <v>37</v>
      </c>
      <c r="AX172" s="16" t="s">
        <v>76</v>
      </c>
      <c r="AY172" s="235" t="s">
        <v>125</v>
      </c>
    </row>
    <row r="173" spans="2:51" s="13" customFormat="1" ht="10.2">
      <c r="B173" s="193"/>
      <c r="C173" s="194"/>
      <c r="D173" s="188" t="s">
        <v>136</v>
      </c>
      <c r="E173" s="195" t="s">
        <v>19</v>
      </c>
      <c r="F173" s="196" t="s">
        <v>194</v>
      </c>
      <c r="G173" s="194"/>
      <c r="H173" s="195" t="s">
        <v>19</v>
      </c>
      <c r="I173" s="197"/>
      <c r="J173" s="194"/>
      <c r="K173" s="194"/>
      <c r="L173" s="198"/>
      <c r="M173" s="199"/>
      <c r="N173" s="200"/>
      <c r="O173" s="200"/>
      <c r="P173" s="200"/>
      <c r="Q173" s="200"/>
      <c r="R173" s="200"/>
      <c r="S173" s="200"/>
      <c r="T173" s="201"/>
      <c r="AT173" s="202" t="s">
        <v>136</v>
      </c>
      <c r="AU173" s="202" t="s">
        <v>86</v>
      </c>
      <c r="AV173" s="13" t="s">
        <v>84</v>
      </c>
      <c r="AW173" s="13" t="s">
        <v>37</v>
      </c>
      <c r="AX173" s="13" t="s">
        <v>76</v>
      </c>
      <c r="AY173" s="202" t="s">
        <v>125</v>
      </c>
    </row>
    <row r="174" spans="2:51" s="14" customFormat="1" ht="10.2">
      <c r="B174" s="203"/>
      <c r="C174" s="204"/>
      <c r="D174" s="188" t="s">
        <v>136</v>
      </c>
      <c r="E174" s="205" t="s">
        <v>19</v>
      </c>
      <c r="F174" s="206" t="s">
        <v>215</v>
      </c>
      <c r="G174" s="204"/>
      <c r="H174" s="207">
        <v>15</v>
      </c>
      <c r="I174" s="208"/>
      <c r="J174" s="204"/>
      <c r="K174" s="204"/>
      <c r="L174" s="209"/>
      <c r="M174" s="210"/>
      <c r="N174" s="211"/>
      <c r="O174" s="211"/>
      <c r="P174" s="211"/>
      <c r="Q174" s="211"/>
      <c r="R174" s="211"/>
      <c r="S174" s="211"/>
      <c r="T174" s="212"/>
      <c r="AT174" s="213" t="s">
        <v>136</v>
      </c>
      <c r="AU174" s="213" t="s">
        <v>86</v>
      </c>
      <c r="AV174" s="14" t="s">
        <v>86</v>
      </c>
      <c r="AW174" s="14" t="s">
        <v>37</v>
      </c>
      <c r="AX174" s="14" t="s">
        <v>76</v>
      </c>
      <c r="AY174" s="213" t="s">
        <v>125</v>
      </c>
    </row>
    <row r="175" spans="2:51" s="14" customFormat="1" ht="10.2">
      <c r="B175" s="203"/>
      <c r="C175" s="204"/>
      <c r="D175" s="188" t="s">
        <v>136</v>
      </c>
      <c r="E175" s="205" t="s">
        <v>19</v>
      </c>
      <c r="F175" s="206" t="s">
        <v>216</v>
      </c>
      <c r="G175" s="204"/>
      <c r="H175" s="207">
        <v>13.8</v>
      </c>
      <c r="I175" s="208"/>
      <c r="J175" s="204"/>
      <c r="K175" s="204"/>
      <c r="L175" s="209"/>
      <c r="M175" s="210"/>
      <c r="N175" s="211"/>
      <c r="O175" s="211"/>
      <c r="P175" s="211"/>
      <c r="Q175" s="211"/>
      <c r="R175" s="211"/>
      <c r="S175" s="211"/>
      <c r="T175" s="212"/>
      <c r="AT175" s="213" t="s">
        <v>136</v>
      </c>
      <c r="AU175" s="213" t="s">
        <v>86</v>
      </c>
      <c r="AV175" s="14" t="s">
        <v>86</v>
      </c>
      <c r="AW175" s="14" t="s">
        <v>37</v>
      </c>
      <c r="AX175" s="14" t="s">
        <v>76</v>
      </c>
      <c r="AY175" s="213" t="s">
        <v>125</v>
      </c>
    </row>
    <row r="176" spans="2:51" s="14" customFormat="1" ht="10.2">
      <c r="B176" s="203"/>
      <c r="C176" s="204"/>
      <c r="D176" s="188" t="s">
        <v>136</v>
      </c>
      <c r="E176" s="205" t="s">
        <v>19</v>
      </c>
      <c r="F176" s="206" t="s">
        <v>217</v>
      </c>
      <c r="G176" s="204"/>
      <c r="H176" s="207">
        <v>13.8</v>
      </c>
      <c r="I176" s="208"/>
      <c r="J176" s="204"/>
      <c r="K176" s="204"/>
      <c r="L176" s="209"/>
      <c r="M176" s="210"/>
      <c r="N176" s="211"/>
      <c r="O176" s="211"/>
      <c r="P176" s="211"/>
      <c r="Q176" s="211"/>
      <c r="R176" s="211"/>
      <c r="S176" s="211"/>
      <c r="T176" s="212"/>
      <c r="AT176" s="213" t="s">
        <v>136</v>
      </c>
      <c r="AU176" s="213" t="s">
        <v>86</v>
      </c>
      <c r="AV176" s="14" t="s">
        <v>86</v>
      </c>
      <c r="AW176" s="14" t="s">
        <v>37</v>
      </c>
      <c r="AX176" s="14" t="s">
        <v>76</v>
      </c>
      <c r="AY176" s="213" t="s">
        <v>125</v>
      </c>
    </row>
    <row r="177" spans="2:51" s="14" customFormat="1" ht="10.2">
      <c r="B177" s="203"/>
      <c r="C177" s="204"/>
      <c r="D177" s="188" t="s">
        <v>136</v>
      </c>
      <c r="E177" s="205" t="s">
        <v>19</v>
      </c>
      <c r="F177" s="206" t="s">
        <v>218</v>
      </c>
      <c r="G177" s="204"/>
      <c r="H177" s="207">
        <v>13.8</v>
      </c>
      <c r="I177" s="208"/>
      <c r="J177" s="204"/>
      <c r="K177" s="204"/>
      <c r="L177" s="209"/>
      <c r="M177" s="210"/>
      <c r="N177" s="211"/>
      <c r="O177" s="211"/>
      <c r="P177" s="211"/>
      <c r="Q177" s="211"/>
      <c r="R177" s="211"/>
      <c r="S177" s="211"/>
      <c r="T177" s="212"/>
      <c r="AT177" s="213" t="s">
        <v>136</v>
      </c>
      <c r="AU177" s="213" t="s">
        <v>86</v>
      </c>
      <c r="AV177" s="14" t="s">
        <v>86</v>
      </c>
      <c r="AW177" s="14" t="s">
        <v>37</v>
      </c>
      <c r="AX177" s="14" t="s">
        <v>76</v>
      </c>
      <c r="AY177" s="213" t="s">
        <v>125</v>
      </c>
    </row>
    <row r="178" spans="2:51" s="16" customFormat="1" ht="10.2">
      <c r="B178" s="225"/>
      <c r="C178" s="226"/>
      <c r="D178" s="188" t="s">
        <v>136</v>
      </c>
      <c r="E178" s="227" t="s">
        <v>19</v>
      </c>
      <c r="F178" s="228" t="s">
        <v>185</v>
      </c>
      <c r="G178" s="226"/>
      <c r="H178" s="229">
        <v>56.400000000000006</v>
      </c>
      <c r="I178" s="230"/>
      <c r="J178" s="226"/>
      <c r="K178" s="226"/>
      <c r="L178" s="231"/>
      <c r="M178" s="232"/>
      <c r="N178" s="233"/>
      <c r="O178" s="233"/>
      <c r="P178" s="233"/>
      <c r="Q178" s="233"/>
      <c r="R178" s="233"/>
      <c r="S178" s="233"/>
      <c r="T178" s="234"/>
      <c r="AT178" s="235" t="s">
        <v>136</v>
      </c>
      <c r="AU178" s="235" t="s">
        <v>86</v>
      </c>
      <c r="AV178" s="16" t="s">
        <v>146</v>
      </c>
      <c r="AW178" s="16" t="s">
        <v>37</v>
      </c>
      <c r="AX178" s="16" t="s">
        <v>76</v>
      </c>
      <c r="AY178" s="235" t="s">
        <v>125</v>
      </c>
    </row>
    <row r="179" spans="2:51" s="15" customFormat="1" ht="10.2">
      <c r="B179" s="214"/>
      <c r="C179" s="215"/>
      <c r="D179" s="188" t="s">
        <v>136</v>
      </c>
      <c r="E179" s="216" t="s">
        <v>19</v>
      </c>
      <c r="F179" s="217" t="s">
        <v>159</v>
      </c>
      <c r="G179" s="215"/>
      <c r="H179" s="218">
        <v>321.05</v>
      </c>
      <c r="I179" s="219"/>
      <c r="J179" s="215"/>
      <c r="K179" s="215"/>
      <c r="L179" s="220"/>
      <c r="M179" s="221"/>
      <c r="N179" s="222"/>
      <c r="O179" s="222"/>
      <c r="P179" s="222"/>
      <c r="Q179" s="222"/>
      <c r="R179" s="222"/>
      <c r="S179" s="222"/>
      <c r="T179" s="223"/>
      <c r="AT179" s="224" t="s">
        <v>136</v>
      </c>
      <c r="AU179" s="224" t="s">
        <v>86</v>
      </c>
      <c r="AV179" s="15" t="s">
        <v>132</v>
      </c>
      <c r="AW179" s="15" t="s">
        <v>37</v>
      </c>
      <c r="AX179" s="15" t="s">
        <v>84</v>
      </c>
      <c r="AY179" s="224" t="s">
        <v>125</v>
      </c>
    </row>
    <row r="180" spans="1:65" s="2" customFormat="1" ht="24.15" customHeight="1">
      <c r="A180" s="36"/>
      <c r="B180" s="37"/>
      <c r="C180" s="175" t="s">
        <v>219</v>
      </c>
      <c r="D180" s="175" t="s">
        <v>127</v>
      </c>
      <c r="E180" s="176" t="s">
        <v>220</v>
      </c>
      <c r="F180" s="177" t="s">
        <v>221</v>
      </c>
      <c r="G180" s="178" t="s">
        <v>149</v>
      </c>
      <c r="H180" s="179">
        <v>321.05</v>
      </c>
      <c r="I180" s="180"/>
      <c r="J180" s="181">
        <f>ROUND(I180*H180,2)</f>
        <v>0</v>
      </c>
      <c r="K180" s="177" t="s">
        <v>131</v>
      </c>
      <c r="L180" s="41"/>
      <c r="M180" s="182" t="s">
        <v>19</v>
      </c>
      <c r="N180" s="183" t="s">
        <v>47</v>
      </c>
      <c r="O180" s="66"/>
      <c r="P180" s="184">
        <f>O180*H180</f>
        <v>0</v>
      </c>
      <c r="Q180" s="184">
        <v>0</v>
      </c>
      <c r="R180" s="184">
        <f>Q180*H180</f>
        <v>0</v>
      </c>
      <c r="S180" s="184">
        <v>0</v>
      </c>
      <c r="T180" s="185">
        <f>S180*H180</f>
        <v>0</v>
      </c>
      <c r="U180" s="36"/>
      <c r="V180" s="36"/>
      <c r="W180" s="36"/>
      <c r="X180" s="36"/>
      <c r="Y180" s="36"/>
      <c r="Z180" s="36"/>
      <c r="AA180" s="36"/>
      <c r="AB180" s="36"/>
      <c r="AC180" s="36"/>
      <c r="AD180" s="36"/>
      <c r="AE180" s="36"/>
      <c r="AR180" s="186" t="s">
        <v>132</v>
      </c>
      <c r="AT180" s="186" t="s">
        <v>127</v>
      </c>
      <c r="AU180" s="186" t="s">
        <v>86</v>
      </c>
      <c r="AY180" s="19" t="s">
        <v>125</v>
      </c>
      <c r="BE180" s="187">
        <f>IF(N180="základní",J180,0)</f>
        <v>0</v>
      </c>
      <c r="BF180" s="187">
        <f>IF(N180="snížená",J180,0)</f>
        <v>0</v>
      </c>
      <c r="BG180" s="187">
        <f>IF(N180="zákl. přenesená",J180,0)</f>
        <v>0</v>
      </c>
      <c r="BH180" s="187">
        <f>IF(N180="sníž. přenesená",J180,0)</f>
        <v>0</v>
      </c>
      <c r="BI180" s="187">
        <f>IF(N180="nulová",J180,0)</f>
        <v>0</v>
      </c>
      <c r="BJ180" s="19" t="s">
        <v>84</v>
      </c>
      <c r="BK180" s="187">
        <f>ROUND(I180*H180,2)</f>
        <v>0</v>
      </c>
      <c r="BL180" s="19" t="s">
        <v>132</v>
      </c>
      <c r="BM180" s="186" t="s">
        <v>222</v>
      </c>
    </row>
    <row r="181" spans="1:65" s="2" customFormat="1" ht="37.8" customHeight="1">
      <c r="A181" s="36"/>
      <c r="B181" s="37"/>
      <c r="C181" s="175" t="s">
        <v>223</v>
      </c>
      <c r="D181" s="175" t="s">
        <v>127</v>
      </c>
      <c r="E181" s="176" t="s">
        <v>224</v>
      </c>
      <c r="F181" s="177" t="s">
        <v>225</v>
      </c>
      <c r="G181" s="178" t="s">
        <v>162</v>
      </c>
      <c r="H181" s="179">
        <v>50.88</v>
      </c>
      <c r="I181" s="180"/>
      <c r="J181" s="181">
        <f>ROUND(I181*H181,2)</f>
        <v>0</v>
      </c>
      <c r="K181" s="177" t="s">
        <v>131</v>
      </c>
      <c r="L181" s="41"/>
      <c r="M181" s="182" t="s">
        <v>19</v>
      </c>
      <c r="N181" s="183" t="s">
        <v>47</v>
      </c>
      <c r="O181" s="66"/>
      <c r="P181" s="184">
        <f>O181*H181</f>
        <v>0</v>
      </c>
      <c r="Q181" s="184">
        <v>0</v>
      </c>
      <c r="R181" s="184">
        <f>Q181*H181</f>
        <v>0</v>
      </c>
      <c r="S181" s="184">
        <v>0</v>
      </c>
      <c r="T181" s="185">
        <f>S181*H181</f>
        <v>0</v>
      </c>
      <c r="U181" s="36"/>
      <c r="V181" s="36"/>
      <c r="W181" s="36"/>
      <c r="X181" s="36"/>
      <c r="Y181" s="36"/>
      <c r="Z181" s="36"/>
      <c r="AA181" s="36"/>
      <c r="AB181" s="36"/>
      <c r="AC181" s="36"/>
      <c r="AD181" s="36"/>
      <c r="AE181" s="36"/>
      <c r="AR181" s="186" t="s">
        <v>132</v>
      </c>
      <c r="AT181" s="186" t="s">
        <v>127</v>
      </c>
      <c r="AU181" s="186" t="s">
        <v>86</v>
      </c>
      <c r="AY181" s="19" t="s">
        <v>125</v>
      </c>
      <c r="BE181" s="187">
        <f>IF(N181="základní",J181,0)</f>
        <v>0</v>
      </c>
      <c r="BF181" s="187">
        <f>IF(N181="snížená",J181,0)</f>
        <v>0</v>
      </c>
      <c r="BG181" s="187">
        <f>IF(N181="zákl. přenesená",J181,0)</f>
        <v>0</v>
      </c>
      <c r="BH181" s="187">
        <f>IF(N181="sníž. přenesená",J181,0)</f>
        <v>0</v>
      </c>
      <c r="BI181" s="187">
        <f>IF(N181="nulová",J181,0)</f>
        <v>0</v>
      </c>
      <c r="BJ181" s="19" t="s">
        <v>84</v>
      </c>
      <c r="BK181" s="187">
        <f>ROUND(I181*H181,2)</f>
        <v>0</v>
      </c>
      <c r="BL181" s="19" t="s">
        <v>132</v>
      </c>
      <c r="BM181" s="186" t="s">
        <v>226</v>
      </c>
    </row>
    <row r="182" spans="1:47" s="2" customFormat="1" ht="57.6">
      <c r="A182" s="36"/>
      <c r="B182" s="37"/>
      <c r="C182" s="38"/>
      <c r="D182" s="188" t="s">
        <v>134</v>
      </c>
      <c r="E182" s="38"/>
      <c r="F182" s="189" t="s">
        <v>227</v>
      </c>
      <c r="G182" s="38"/>
      <c r="H182" s="38"/>
      <c r="I182" s="190"/>
      <c r="J182" s="38"/>
      <c r="K182" s="38"/>
      <c r="L182" s="41"/>
      <c r="M182" s="191"/>
      <c r="N182" s="192"/>
      <c r="O182" s="66"/>
      <c r="P182" s="66"/>
      <c r="Q182" s="66"/>
      <c r="R182" s="66"/>
      <c r="S182" s="66"/>
      <c r="T182" s="67"/>
      <c r="U182" s="36"/>
      <c r="V182" s="36"/>
      <c r="W182" s="36"/>
      <c r="X182" s="36"/>
      <c r="Y182" s="36"/>
      <c r="Z182" s="36"/>
      <c r="AA182" s="36"/>
      <c r="AB182" s="36"/>
      <c r="AC182" s="36"/>
      <c r="AD182" s="36"/>
      <c r="AE182" s="36"/>
      <c r="AT182" s="19" t="s">
        <v>134</v>
      </c>
      <c r="AU182" s="19" t="s">
        <v>86</v>
      </c>
    </row>
    <row r="183" spans="1:47" s="2" customFormat="1" ht="19.2">
      <c r="A183" s="36"/>
      <c r="B183" s="37"/>
      <c r="C183" s="38"/>
      <c r="D183" s="188" t="s">
        <v>228</v>
      </c>
      <c r="E183" s="38"/>
      <c r="F183" s="189" t="s">
        <v>229</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228</v>
      </c>
      <c r="AU183" s="19" t="s">
        <v>86</v>
      </c>
    </row>
    <row r="184" spans="2:51" s="13" customFormat="1" ht="10.2">
      <c r="B184" s="193"/>
      <c r="C184" s="194"/>
      <c r="D184" s="188" t="s">
        <v>136</v>
      </c>
      <c r="E184" s="195" t="s">
        <v>19</v>
      </c>
      <c r="F184" s="196" t="s">
        <v>230</v>
      </c>
      <c r="G184" s="194"/>
      <c r="H184" s="195" t="s">
        <v>19</v>
      </c>
      <c r="I184" s="197"/>
      <c r="J184" s="194"/>
      <c r="K184" s="194"/>
      <c r="L184" s="198"/>
      <c r="M184" s="199"/>
      <c r="N184" s="200"/>
      <c r="O184" s="200"/>
      <c r="P184" s="200"/>
      <c r="Q184" s="200"/>
      <c r="R184" s="200"/>
      <c r="S184" s="200"/>
      <c r="T184" s="201"/>
      <c r="AT184" s="202" t="s">
        <v>136</v>
      </c>
      <c r="AU184" s="202" t="s">
        <v>86</v>
      </c>
      <c r="AV184" s="13" t="s">
        <v>84</v>
      </c>
      <c r="AW184" s="13" t="s">
        <v>37</v>
      </c>
      <c r="AX184" s="13" t="s">
        <v>76</v>
      </c>
      <c r="AY184" s="202" t="s">
        <v>125</v>
      </c>
    </row>
    <row r="185" spans="2:51" s="14" customFormat="1" ht="10.2">
      <c r="B185" s="203"/>
      <c r="C185" s="204"/>
      <c r="D185" s="188" t="s">
        <v>136</v>
      </c>
      <c r="E185" s="205" t="s">
        <v>19</v>
      </c>
      <c r="F185" s="206" t="s">
        <v>231</v>
      </c>
      <c r="G185" s="204"/>
      <c r="H185" s="207">
        <v>50.88</v>
      </c>
      <c r="I185" s="208"/>
      <c r="J185" s="204"/>
      <c r="K185" s="204"/>
      <c r="L185" s="209"/>
      <c r="M185" s="210"/>
      <c r="N185" s="211"/>
      <c r="O185" s="211"/>
      <c r="P185" s="211"/>
      <c r="Q185" s="211"/>
      <c r="R185" s="211"/>
      <c r="S185" s="211"/>
      <c r="T185" s="212"/>
      <c r="AT185" s="213" t="s">
        <v>136</v>
      </c>
      <c r="AU185" s="213" t="s">
        <v>86</v>
      </c>
      <c r="AV185" s="14" t="s">
        <v>86</v>
      </c>
      <c r="AW185" s="14" t="s">
        <v>37</v>
      </c>
      <c r="AX185" s="14" t="s">
        <v>84</v>
      </c>
      <c r="AY185" s="213" t="s">
        <v>125</v>
      </c>
    </row>
    <row r="186" spans="1:65" s="2" customFormat="1" ht="24.15" customHeight="1">
      <c r="A186" s="36"/>
      <c r="B186" s="37"/>
      <c r="C186" s="175" t="s">
        <v>232</v>
      </c>
      <c r="D186" s="175" t="s">
        <v>127</v>
      </c>
      <c r="E186" s="176" t="s">
        <v>233</v>
      </c>
      <c r="F186" s="177" t="s">
        <v>234</v>
      </c>
      <c r="G186" s="178" t="s">
        <v>162</v>
      </c>
      <c r="H186" s="179">
        <v>129.2</v>
      </c>
      <c r="I186" s="180"/>
      <c r="J186" s="181">
        <f>ROUND(I186*H186,2)</f>
        <v>0</v>
      </c>
      <c r="K186" s="177" t="s">
        <v>131</v>
      </c>
      <c r="L186" s="41"/>
      <c r="M186" s="182" t="s">
        <v>19</v>
      </c>
      <c r="N186" s="183" t="s">
        <v>47</v>
      </c>
      <c r="O186" s="66"/>
      <c r="P186" s="184">
        <f>O186*H186</f>
        <v>0</v>
      </c>
      <c r="Q186" s="184">
        <v>0</v>
      </c>
      <c r="R186" s="184">
        <f>Q186*H186</f>
        <v>0</v>
      </c>
      <c r="S186" s="184">
        <v>0</v>
      </c>
      <c r="T186" s="185">
        <f>S186*H186</f>
        <v>0</v>
      </c>
      <c r="U186" s="36"/>
      <c r="V186" s="36"/>
      <c r="W186" s="36"/>
      <c r="X186" s="36"/>
      <c r="Y186" s="36"/>
      <c r="Z186" s="36"/>
      <c r="AA186" s="36"/>
      <c r="AB186" s="36"/>
      <c r="AC186" s="36"/>
      <c r="AD186" s="36"/>
      <c r="AE186" s="36"/>
      <c r="AR186" s="186" t="s">
        <v>132</v>
      </c>
      <c r="AT186" s="186" t="s">
        <v>127</v>
      </c>
      <c r="AU186" s="186" t="s">
        <v>86</v>
      </c>
      <c r="AY186" s="19" t="s">
        <v>125</v>
      </c>
      <c r="BE186" s="187">
        <f>IF(N186="základní",J186,0)</f>
        <v>0</v>
      </c>
      <c r="BF186" s="187">
        <f>IF(N186="snížená",J186,0)</f>
        <v>0</v>
      </c>
      <c r="BG186" s="187">
        <f>IF(N186="zákl. přenesená",J186,0)</f>
        <v>0</v>
      </c>
      <c r="BH186" s="187">
        <f>IF(N186="sníž. přenesená",J186,0)</f>
        <v>0</v>
      </c>
      <c r="BI186" s="187">
        <f>IF(N186="nulová",J186,0)</f>
        <v>0</v>
      </c>
      <c r="BJ186" s="19" t="s">
        <v>84</v>
      </c>
      <c r="BK186" s="187">
        <f>ROUND(I186*H186,2)</f>
        <v>0</v>
      </c>
      <c r="BL186" s="19" t="s">
        <v>132</v>
      </c>
      <c r="BM186" s="186" t="s">
        <v>235</v>
      </c>
    </row>
    <row r="187" spans="1:47" s="2" customFormat="1" ht="172.8">
      <c r="A187" s="36"/>
      <c r="B187" s="37"/>
      <c r="C187" s="38"/>
      <c r="D187" s="188" t="s">
        <v>134</v>
      </c>
      <c r="E187" s="38"/>
      <c r="F187" s="189" t="s">
        <v>236</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134</v>
      </c>
      <c r="AU187" s="19" t="s">
        <v>86</v>
      </c>
    </row>
    <row r="188" spans="2:51" s="13" customFormat="1" ht="10.2">
      <c r="B188" s="193"/>
      <c r="C188" s="194"/>
      <c r="D188" s="188" t="s">
        <v>136</v>
      </c>
      <c r="E188" s="195" t="s">
        <v>19</v>
      </c>
      <c r="F188" s="196" t="s">
        <v>230</v>
      </c>
      <c r="G188" s="194"/>
      <c r="H188" s="195" t="s">
        <v>19</v>
      </c>
      <c r="I188" s="197"/>
      <c r="J188" s="194"/>
      <c r="K188" s="194"/>
      <c r="L188" s="198"/>
      <c r="M188" s="199"/>
      <c r="N188" s="200"/>
      <c r="O188" s="200"/>
      <c r="P188" s="200"/>
      <c r="Q188" s="200"/>
      <c r="R188" s="200"/>
      <c r="S188" s="200"/>
      <c r="T188" s="201"/>
      <c r="AT188" s="202" t="s">
        <v>136</v>
      </c>
      <c r="AU188" s="202" t="s">
        <v>86</v>
      </c>
      <c r="AV188" s="13" t="s">
        <v>84</v>
      </c>
      <c r="AW188" s="13" t="s">
        <v>37</v>
      </c>
      <c r="AX188" s="13" t="s">
        <v>76</v>
      </c>
      <c r="AY188" s="202" t="s">
        <v>125</v>
      </c>
    </row>
    <row r="189" spans="2:51" s="14" customFormat="1" ht="10.2">
      <c r="B189" s="203"/>
      <c r="C189" s="204"/>
      <c r="D189" s="188" t="s">
        <v>136</v>
      </c>
      <c r="E189" s="205" t="s">
        <v>19</v>
      </c>
      <c r="F189" s="206" t="s">
        <v>237</v>
      </c>
      <c r="G189" s="204"/>
      <c r="H189" s="207">
        <v>129.2</v>
      </c>
      <c r="I189" s="208"/>
      <c r="J189" s="204"/>
      <c r="K189" s="204"/>
      <c r="L189" s="209"/>
      <c r="M189" s="210"/>
      <c r="N189" s="211"/>
      <c r="O189" s="211"/>
      <c r="P189" s="211"/>
      <c r="Q189" s="211"/>
      <c r="R189" s="211"/>
      <c r="S189" s="211"/>
      <c r="T189" s="212"/>
      <c r="AT189" s="213" t="s">
        <v>136</v>
      </c>
      <c r="AU189" s="213" t="s">
        <v>86</v>
      </c>
      <c r="AV189" s="14" t="s">
        <v>86</v>
      </c>
      <c r="AW189" s="14" t="s">
        <v>37</v>
      </c>
      <c r="AX189" s="14" t="s">
        <v>84</v>
      </c>
      <c r="AY189" s="213" t="s">
        <v>125</v>
      </c>
    </row>
    <row r="190" spans="1:65" s="2" customFormat="1" ht="37.8" customHeight="1">
      <c r="A190" s="36"/>
      <c r="B190" s="37"/>
      <c r="C190" s="175" t="s">
        <v>238</v>
      </c>
      <c r="D190" s="175" t="s">
        <v>127</v>
      </c>
      <c r="E190" s="176" t="s">
        <v>239</v>
      </c>
      <c r="F190" s="177" t="s">
        <v>240</v>
      </c>
      <c r="G190" s="178" t="s">
        <v>162</v>
      </c>
      <c r="H190" s="179">
        <v>37.687</v>
      </c>
      <c r="I190" s="180"/>
      <c r="J190" s="181">
        <f>ROUND(I190*H190,2)</f>
        <v>0</v>
      </c>
      <c r="K190" s="177" t="s">
        <v>131</v>
      </c>
      <c r="L190" s="41"/>
      <c r="M190" s="182" t="s">
        <v>19</v>
      </c>
      <c r="N190" s="183" t="s">
        <v>47</v>
      </c>
      <c r="O190" s="66"/>
      <c r="P190" s="184">
        <f>O190*H190</f>
        <v>0</v>
      </c>
      <c r="Q190" s="184">
        <v>0</v>
      </c>
      <c r="R190" s="184">
        <f>Q190*H190</f>
        <v>0</v>
      </c>
      <c r="S190" s="184">
        <v>0</v>
      </c>
      <c r="T190" s="185">
        <f>S190*H190</f>
        <v>0</v>
      </c>
      <c r="U190" s="36"/>
      <c r="V190" s="36"/>
      <c r="W190" s="36"/>
      <c r="X190" s="36"/>
      <c r="Y190" s="36"/>
      <c r="Z190" s="36"/>
      <c r="AA190" s="36"/>
      <c r="AB190" s="36"/>
      <c r="AC190" s="36"/>
      <c r="AD190" s="36"/>
      <c r="AE190" s="36"/>
      <c r="AR190" s="186" t="s">
        <v>132</v>
      </c>
      <c r="AT190" s="186" t="s">
        <v>127</v>
      </c>
      <c r="AU190" s="186" t="s">
        <v>86</v>
      </c>
      <c r="AY190" s="19" t="s">
        <v>125</v>
      </c>
      <c r="BE190" s="187">
        <f>IF(N190="základní",J190,0)</f>
        <v>0</v>
      </c>
      <c r="BF190" s="187">
        <f>IF(N190="snížená",J190,0)</f>
        <v>0</v>
      </c>
      <c r="BG190" s="187">
        <f>IF(N190="zákl. přenesená",J190,0)</f>
        <v>0</v>
      </c>
      <c r="BH190" s="187">
        <f>IF(N190="sníž. přenesená",J190,0)</f>
        <v>0</v>
      </c>
      <c r="BI190" s="187">
        <f>IF(N190="nulová",J190,0)</f>
        <v>0</v>
      </c>
      <c r="BJ190" s="19" t="s">
        <v>84</v>
      </c>
      <c r="BK190" s="187">
        <f>ROUND(I190*H190,2)</f>
        <v>0</v>
      </c>
      <c r="BL190" s="19" t="s">
        <v>132</v>
      </c>
      <c r="BM190" s="186" t="s">
        <v>241</v>
      </c>
    </row>
    <row r="191" spans="1:47" s="2" customFormat="1" ht="96">
      <c r="A191" s="36"/>
      <c r="B191" s="37"/>
      <c r="C191" s="38"/>
      <c r="D191" s="188" t="s">
        <v>134</v>
      </c>
      <c r="E191" s="38"/>
      <c r="F191" s="189" t="s">
        <v>242</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134</v>
      </c>
      <c r="AU191" s="19" t="s">
        <v>86</v>
      </c>
    </row>
    <row r="192" spans="2:51" s="13" customFormat="1" ht="10.2">
      <c r="B192" s="193"/>
      <c r="C192" s="194"/>
      <c r="D192" s="188" t="s">
        <v>136</v>
      </c>
      <c r="E192" s="195" t="s">
        <v>19</v>
      </c>
      <c r="F192" s="196" t="s">
        <v>152</v>
      </c>
      <c r="G192" s="194"/>
      <c r="H192" s="195" t="s">
        <v>19</v>
      </c>
      <c r="I192" s="197"/>
      <c r="J192" s="194"/>
      <c r="K192" s="194"/>
      <c r="L192" s="198"/>
      <c r="M192" s="199"/>
      <c r="N192" s="200"/>
      <c r="O192" s="200"/>
      <c r="P192" s="200"/>
      <c r="Q192" s="200"/>
      <c r="R192" s="200"/>
      <c r="S192" s="200"/>
      <c r="T192" s="201"/>
      <c r="AT192" s="202" t="s">
        <v>136</v>
      </c>
      <c r="AU192" s="202" t="s">
        <v>86</v>
      </c>
      <c r="AV192" s="13" t="s">
        <v>84</v>
      </c>
      <c r="AW192" s="13" t="s">
        <v>37</v>
      </c>
      <c r="AX192" s="13" t="s">
        <v>76</v>
      </c>
      <c r="AY192" s="202" t="s">
        <v>125</v>
      </c>
    </row>
    <row r="193" spans="2:51" s="13" customFormat="1" ht="10.2">
      <c r="B193" s="193"/>
      <c r="C193" s="194"/>
      <c r="D193" s="188" t="s">
        <v>136</v>
      </c>
      <c r="E193" s="195" t="s">
        <v>19</v>
      </c>
      <c r="F193" s="196" t="s">
        <v>243</v>
      </c>
      <c r="G193" s="194"/>
      <c r="H193" s="195" t="s">
        <v>19</v>
      </c>
      <c r="I193" s="197"/>
      <c r="J193" s="194"/>
      <c r="K193" s="194"/>
      <c r="L193" s="198"/>
      <c r="M193" s="199"/>
      <c r="N193" s="200"/>
      <c r="O193" s="200"/>
      <c r="P193" s="200"/>
      <c r="Q193" s="200"/>
      <c r="R193" s="200"/>
      <c r="S193" s="200"/>
      <c r="T193" s="201"/>
      <c r="AT193" s="202" t="s">
        <v>136</v>
      </c>
      <c r="AU193" s="202" t="s">
        <v>86</v>
      </c>
      <c r="AV193" s="13" t="s">
        <v>84</v>
      </c>
      <c r="AW193" s="13" t="s">
        <v>37</v>
      </c>
      <c r="AX193" s="13" t="s">
        <v>76</v>
      </c>
      <c r="AY193" s="202" t="s">
        <v>125</v>
      </c>
    </row>
    <row r="194" spans="2:51" s="14" customFormat="1" ht="10.2">
      <c r="B194" s="203"/>
      <c r="C194" s="204"/>
      <c r="D194" s="188" t="s">
        <v>136</v>
      </c>
      <c r="E194" s="205" t="s">
        <v>19</v>
      </c>
      <c r="F194" s="206" t="s">
        <v>244</v>
      </c>
      <c r="G194" s="204"/>
      <c r="H194" s="207">
        <v>34.56</v>
      </c>
      <c r="I194" s="208"/>
      <c r="J194" s="204"/>
      <c r="K194" s="204"/>
      <c r="L194" s="209"/>
      <c r="M194" s="210"/>
      <c r="N194" s="211"/>
      <c r="O194" s="211"/>
      <c r="P194" s="211"/>
      <c r="Q194" s="211"/>
      <c r="R194" s="211"/>
      <c r="S194" s="211"/>
      <c r="T194" s="212"/>
      <c r="AT194" s="213" t="s">
        <v>136</v>
      </c>
      <c r="AU194" s="213" t="s">
        <v>86</v>
      </c>
      <c r="AV194" s="14" t="s">
        <v>86</v>
      </c>
      <c r="AW194" s="14" t="s">
        <v>37</v>
      </c>
      <c r="AX194" s="14" t="s">
        <v>76</v>
      </c>
      <c r="AY194" s="213" t="s">
        <v>125</v>
      </c>
    </row>
    <row r="195" spans="2:51" s="14" customFormat="1" ht="10.2">
      <c r="B195" s="203"/>
      <c r="C195" s="204"/>
      <c r="D195" s="188" t="s">
        <v>136</v>
      </c>
      <c r="E195" s="205" t="s">
        <v>19</v>
      </c>
      <c r="F195" s="206" t="s">
        <v>245</v>
      </c>
      <c r="G195" s="204"/>
      <c r="H195" s="207">
        <v>-5.089</v>
      </c>
      <c r="I195" s="208"/>
      <c r="J195" s="204"/>
      <c r="K195" s="204"/>
      <c r="L195" s="209"/>
      <c r="M195" s="210"/>
      <c r="N195" s="211"/>
      <c r="O195" s="211"/>
      <c r="P195" s="211"/>
      <c r="Q195" s="211"/>
      <c r="R195" s="211"/>
      <c r="S195" s="211"/>
      <c r="T195" s="212"/>
      <c r="AT195" s="213" t="s">
        <v>136</v>
      </c>
      <c r="AU195" s="213" t="s">
        <v>86</v>
      </c>
      <c r="AV195" s="14" t="s">
        <v>86</v>
      </c>
      <c r="AW195" s="14" t="s">
        <v>37</v>
      </c>
      <c r="AX195" s="14" t="s">
        <v>76</v>
      </c>
      <c r="AY195" s="213" t="s">
        <v>125</v>
      </c>
    </row>
    <row r="196" spans="2:51" s="13" customFormat="1" ht="10.2">
      <c r="B196" s="193"/>
      <c r="C196" s="194"/>
      <c r="D196" s="188" t="s">
        <v>136</v>
      </c>
      <c r="E196" s="195" t="s">
        <v>19</v>
      </c>
      <c r="F196" s="196" t="s">
        <v>153</v>
      </c>
      <c r="G196" s="194"/>
      <c r="H196" s="195" t="s">
        <v>19</v>
      </c>
      <c r="I196" s="197"/>
      <c r="J196" s="194"/>
      <c r="K196" s="194"/>
      <c r="L196" s="198"/>
      <c r="M196" s="199"/>
      <c r="N196" s="200"/>
      <c r="O196" s="200"/>
      <c r="P196" s="200"/>
      <c r="Q196" s="200"/>
      <c r="R196" s="200"/>
      <c r="S196" s="200"/>
      <c r="T196" s="201"/>
      <c r="AT196" s="202" t="s">
        <v>136</v>
      </c>
      <c r="AU196" s="202" t="s">
        <v>86</v>
      </c>
      <c r="AV196" s="13" t="s">
        <v>84</v>
      </c>
      <c r="AW196" s="13" t="s">
        <v>37</v>
      </c>
      <c r="AX196" s="13" t="s">
        <v>76</v>
      </c>
      <c r="AY196" s="202" t="s">
        <v>125</v>
      </c>
    </row>
    <row r="197" spans="2:51" s="14" customFormat="1" ht="10.2">
      <c r="B197" s="203"/>
      <c r="C197" s="204"/>
      <c r="D197" s="188" t="s">
        <v>136</v>
      </c>
      <c r="E197" s="205" t="s">
        <v>19</v>
      </c>
      <c r="F197" s="206" t="s">
        <v>246</v>
      </c>
      <c r="G197" s="204"/>
      <c r="H197" s="207">
        <v>6.48</v>
      </c>
      <c r="I197" s="208"/>
      <c r="J197" s="204"/>
      <c r="K197" s="204"/>
      <c r="L197" s="209"/>
      <c r="M197" s="210"/>
      <c r="N197" s="211"/>
      <c r="O197" s="211"/>
      <c r="P197" s="211"/>
      <c r="Q197" s="211"/>
      <c r="R197" s="211"/>
      <c r="S197" s="211"/>
      <c r="T197" s="212"/>
      <c r="AT197" s="213" t="s">
        <v>136</v>
      </c>
      <c r="AU197" s="213" t="s">
        <v>86</v>
      </c>
      <c r="AV197" s="14" t="s">
        <v>86</v>
      </c>
      <c r="AW197" s="14" t="s">
        <v>37</v>
      </c>
      <c r="AX197" s="14" t="s">
        <v>76</v>
      </c>
      <c r="AY197" s="213" t="s">
        <v>125</v>
      </c>
    </row>
    <row r="198" spans="2:51" s="14" customFormat="1" ht="10.2">
      <c r="B198" s="203"/>
      <c r="C198" s="204"/>
      <c r="D198" s="188" t="s">
        <v>136</v>
      </c>
      <c r="E198" s="205" t="s">
        <v>19</v>
      </c>
      <c r="F198" s="206" t="s">
        <v>247</v>
      </c>
      <c r="G198" s="204"/>
      <c r="H198" s="207">
        <v>-0.318</v>
      </c>
      <c r="I198" s="208"/>
      <c r="J198" s="204"/>
      <c r="K198" s="204"/>
      <c r="L198" s="209"/>
      <c r="M198" s="210"/>
      <c r="N198" s="211"/>
      <c r="O198" s="211"/>
      <c r="P198" s="211"/>
      <c r="Q198" s="211"/>
      <c r="R198" s="211"/>
      <c r="S198" s="211"/>
      <c r="T198" s="212"/>
      <c r="AT198" s="213" t="s">
        <v>136</v>
      </c>
      <c r="AU198" s="213" t="s">
        <v>86</v>
      </c>
      <c r="AV198" s="14" t="s">
        <v>86</v>
      </c>
      <c r="AW198" s="14" t="s">
        <v>37</v>
      </c>
      <c r="AX198" s="14" t="s">
        <v>76</v>
      </c>
      <c r="AY198" s="213" t="s">
        <v>125</v>
      </c>
    </row>
    <row r="199" spans="2:51" s="13" customFormat="1" ht="10.2">
      <c r="B199" s="193"/>
      <c r="C199" s="194"/>
      <c r="D199" s="188" t="s">
        <v>136</v>
      </c>
      <c r="E199" s="195" t="s">
        <v>19</v>
      </c>
      <c r="F199" s="196" t="s">
        <v>191</v>
      </c>
      <c r="G199" s="194"/>
      <c r="H199" s="195" t="s">
        <v>19</v>
      </c>
      <c r="I199" s="197"/>
      <c r="J199" s="194"/>
      <c r="K199" s="194"/>
      <c r="L199" s="198"/>
      <c r="M199" s="199"/>
      <c r="N199" s="200"/>
      <c r="O199" s="200"/>
      <c r="P199" s="200"/>
      <c r="Q199" s="200"/>
      <c r="R199" s="200"/>
      <c r="S199" s="200"/>
      <c r="T199" s="201"/>
      <c r="AT199" s="202" t="s">
        <v>136</v>
      </c>
      <c r="AU199" s="202" t="s">
        <v>86</v>
      </c>
      <c r="AV199" s="13" t="s">
        <v>84</v>
      </c>
      <c r="AW199" s="13" t="s">
        <v>37</v>
      </c>
      <c r="AX199" s="13" t="s">
        <v>76</v>
      </c>
      <c r="AY199" s="202" t="s">
        <v>125</v>
      </c>
    </row>
    <row r="200" spans="2:51" s="14" customFormat="1" ht="10.2">
      <c r="B200" s="203"/>
      <c r="C200" s="204"/>
      <c r="D200" s="188" t="s">
        <v>136</v>
      </c>
      <c r="E200" s="205" t="s">
        <v>19</v>
      </c>
      <c r="F200" s="206" t="s">
        <v>248</v>
      </c>
      <c r="G200" s="204"/>
      <c r="H200" s="207">
        <v>2.16</v>
      </c>
      <c r="I200" s="208"/>
      <c r="J200" s="204"/>
      <c r="K200" s="204"/>
      <c r="L200" s="209"/>
      <c r="M200" s="210"/>
      <c r="N200" s="211"/>
      <c r="O200" s="211"/>
      <c r="P200" s="211"/>
      <c r="Q200" s="211"/>
      <c r="R200" s="211"/>
      <c r="S200" s="211"/>
      <c r="T200" s="212"/>
      <c r="AT200" s="213" t="s">
        <v>136</v>
      </c>
      <c r="AU200" s="213" t="s">
        <v>86</v>
      </c>
      <c r="AV200" s="14" t="s">
        <v>86</v>
      </c>
      <c r="AW200" s="14" t="s">
        <v>37</v>
      </c>
      <c r="AX200" s="14" t="s">
        <v>76</v>
      </c>
      <c r="AY200" s="213" t="s">
        <v>125</v>
      </c>
    </row>
    <row r="201" spans="2:51" s="14" customFormat="1" ht="10.2">
      <c r="B201" s="203"/>
      <c r="C201" s="204"/>
      <c r="D201" s="188" t="s">
        <v>136</v>
      </c>
      <c r="E201" s="205" t="s">
        <v>19</v>
      </c>
      <c r="F201" s="206" t="s">
        <v>249</v>
      </c>
      <c r="G201" s="204"/>
      <c r="H201" s="207">
        <v>-0.106</v>
      </c>
      <c r="I201" s="208"/>
      <c r="J201" s="204"/>
      <c r="K201" s="204"/>
      <c r="L201" s="209"/>
      <c r="M201" s="210"/>
      <c r="N201" s="211"/>
      <c r="O201" s="211"/>
      <c r="P201" s="211"/>
      <c r="Q201" s="211"/>
      <c r="R201" s="211"/>
      <c r="S201" s="211"/>
      <c r="T201" s="212"/>
      <c r="AT201" s="213" t="s">
        <v>136</v>
      </c>
      <c r="AU201" s="213" t="s">
        <v>86</v>
      </c>
      <c r="AV201" s="14" t="s">
        <v>86</v>
      </c>
      <c r="AW201" s="14" t="s">
        <v>37</v>
      </c>
      <c r="AX201" s="14" t="s">
        <v>76</v>
      </c>
      <c r="AY201" s="213" t="s">
        <v>125</v>
      </c>
    </row>
    <row r="202" spans="2:51" s="15" customFormat="1" ht="10.2">
      <c r="B202" s="214"/>
      <c r="C202" s="215"/>
      <c r="D202" s="188" t="s">
        <v>136</v>
      </c>
      <c r="E202" s="216" t="s">
        <v>19</v>
      </c>
      <c r="F202" s="217" t="s">
        <v>159</v>
      </c>
      <c r="G202" s="215"/>
      <c r="H202" s="218">
        <v>37.687000000000005</v>
      </c>
      <c r="I202" s="219"/>
      <c r="J202" s="215"/>
      <c r="K202" s="215"/>
      <c r="L202" s="220"/>
      <c r="M202" s="221"/>
      <c r="N202" s="222"/>
      <c r="O202" s="222"/>
      <c r="P202" s="222"/>
      <c r="Q202" s="222"/>
      <c r="R202" s="222"/>
      <c r="S202" s="222"/>
      <c r="T202" s="223"/>
      <c r="AT202" s="224" t="s">
        <v>136</v>
      </c>
      <c r="AU202" s="224" t="s">
        <v>86</v>
      </c>
      <c r="AV202" s="15" t="s">
        <v>132</v>
      </c>
      <c r="AW202" s="15" t="s">
        <v>37</v>
      </c>
      <c r="AX202" s="15" t="s">
        <v>84</v>
      </c>
      <c r="AY202" s="224" t="s">
        <v>125</v>
      </c>
    </row>
    <row r="203" spans="1:65" s="2" customFormat="1" ht="14.4" customHeight="1">
      <c r="A203" s="36"/>
      <c r="B203" s="37"/>
      <c r="C203" s="236" t="s">
        <v>250</v>
      </c>
      <c r="D203" s="236" t="s">
        <v>251</v>
      </c>
      <c r="E203" s="237" t="s">
        <v>252</v>
      </c>
      <c r="F203" s="238" t="s">
        <v>253</v>
      </c>
      <c r="G203" s="239" t="s">
        <v>254</v>
      </c>
      <c r="H203" s="240">
        <v>75.374</v>
      </c>
      <c r="I203" s="241"/>
      <c r="J203" s="242">
        <f>ROUND(I203*H203,2)</f>
        <v>0</v>
      </c>
      <c r="K203" s="238" t="s">
        <v>131</v>
      </c>
      <c r="L203" s="243"/>
      <c r="M203" s="244" t="s">
        <v>19</v>
      </c>
      <c r="N203" s="245" t="s">
        <v>47</v>
      </c>
      <c r="O203" s="66"/>
      <c r="P203" s="184">
        <f>O203*H203</f>
        <v>0</v>
      </c>
      <c r="Q203" s="184">
        <v>1</v>
      </c>
      <c r="R203" s="184">
        <f>Q203*H203</f>
        <v>75.374</v>
      </c>
      <c r="S203" s="184">
        <v>0</v>
      </c>
      <c r="T203" s="185">
        <f>S203*H203</f>
        <v>0</v>
      </c>
      <c r="U203" s="36"/>
      <c r="V203" s="36"/>
      <c r="W203" s="36"/>
      <c r="X203" s="36"/>
      <c r="Y203" s="36"/>
      <c r="Z203" s="36"/>
      <c r="AA203" s="36"/>
      <c r="AB203" s="36"/>
      <c r="AC203" s="36"/>
      <c r="AD203" s="36"/>
      <c r="AE203" s="36"/>
      <c r="AR203" s="186" t="s">
        <v>232</v>
      </c>
      <c r="AT203" s="186" t="s">
        <v>251</v>
      </c>
      <c r="AU203" s="186" t="s">
        <v>86</v>
      </c>
      <c r="AY203" s="19" t="s">
        <v>125</v>
      </c>
      <c r="BE203" s="187">
        <f>IF(N203="základní",J203,0)</f>
        <v>0</v>
      </c>
      <c r="BF203" s="187">
        <f>IF(N203="snížená",J203,0)</f>
        <v>0</v>
      </c>
      <c r="BG203" s="187">
        <f>IF(N203="zákl. přenesená",J203,0)</f>
        <v>0</v>
      </c>
      <c r="BH203" s="187">
        <f>IF(N203="sníž. přenesená",J203,0)</f>
        <v>0</v>
      </c>
      <c r="BI203" s="187">
        <f>IF(N203="nulová",J203,0)</f>
        <v>0</v>
      </c>
      <c r="BJ203" s="19" t="s">
        <v>84</v>
      </c>
      <c r="BK203" s="187">
        <f>ROUND(I203*H203,2)</f>
        <v>0</v>
      </c>
      <c r="BL203" s="19" t="s">
        <v>132</v>
      </c>
      <c r="BM203" s="186" t="s">
        <v>255</v>
      </c>
    </row>
    <row r="204" spans="2:51" s="14" customFormat="1" ht="10.2">
      <c r="B204" s="203"/>
      <c r="C204" s="204"/>
      <c r="D204" s="188" t="s">
        <v>136</v>
      </c>
      <c r="E204" s="204"/>
      <c r="F204" s="206" t="s">
        <v>256</v>
      </c>
      <c r="G204" s="204"/>
      <c r="H204" s="207">
        <v>75.374</v>
      </c>
      <c r="I204" s="208"/>
      <c r="J204" s="204"/>
      <c r="K204" s="204"/>
      <c r="L204" s="209"/>
      <c r="M204" s="210"/>
      <c r="N204" s="211"/>
      <c r="O204" s="211"/>
      <c r="P204" s="211"/>
      <c r="Q204" s="211"/>
      <c r="R204" s="211"/>
      <c r="S204" s="211"/>
      <c r="T204" s="212"/>
      <c r="AT204" s="213" t="s">
        <v>136</v>
      </c>
      <c r="AU204" s="213" t="s">
        <v>86</v>
      </c>
      <c r="AV204" s="14" t="s">
        <v>86</v>
      </c>
      <c r="AW204" s="14" t="s">
        <v>4</v>
      </c>
      <c r="AX204" s="14" t="s">
        <v>84</v>
      </c>
      <c r="AY204" s="213" t="s">
        <v>125</v>
      </c>
    </row>
    <row r="205" spans="1:65" s="2" customFormat="1" ht="24.15" customHeight="1">
      <c r="A205" s="36"/>
      <c r="B205" s="37"/>
      <c r="C205" s="175" t="s">
        <v>257</v>
      </c>
      <c r="D205" s="175" t="s">
        <v>127</v>
      </c>
      <c r="E205" s="176" t="s">
        <v>258</v>
      </c>
      <c r="F205" s="177" t="s">
        <v>259</v>
      </c>
      <c r="G205" s="178" t="s">
        <v>149</v>
      </c>
      <c r="H205" s="179">
        <v>10.4</v>
      </c>
      <c r="I205" s="180"/>
      <c r="J205" s="181">
        <f>ROUND(I205*H205,2)</f>
        <v>0</v>
      </c>
      <c r="K205" s="177" t="s">
        <v>131</v>
      </c>
      <c r="L205" s="41"/>
      <c r="M205" s="182" t="s">
        <v>19</v>
      </c>
      <c r="N205" s="183" t="s">
        <v>47</v>
      </c>
      <c r="O205" s="66"/>
      <c r="P205" s="184">
        <f>O205*H205</f>
        <v>0</v>
      </c>
      <c r="Q205" s="184">
        <v>0</v>
      </c>
      <c r="R205" s="184">
        <f>Q205*H205</f>
        <v>0</v>
      </c>
      <c r="S205" s="184">
        <v>0</v>
      </c>
      <c r="T205" s="185">
        <f>S205*H205</f>
        <v>0</v>
      </c>
      <c r="U205" s="36"/>
      <c r="V205" s="36"/>
      <c r="W205" s="36"/>
      <c r="X205" s="36"/>
      <c r="Y205" s="36"/>
      <c r="Z205" s="36"/>
      <c r="AA205" s="36"/>
      <c r="AB205" s="36"/>
      <c r="AC205" s="36"/>
      <c r="AD205" s="36"/>
      <c r="AE205" s="36"/>
      <c r="AR205" s="186" t="s">
        <v>132</v>
      </c>
      <c r="AT205" s="186" t="s">
        <v>127</v>
      </c>
      <c r="AU205" s="186" t="s">
        <v>86</v>
      </c>
      <c r="AY205" s="19" t="s">
        <v>125</v>
      </c>
      <c r="BE205" s="187">
        <f>IF(N205="základní",J205,0)</f>
        <v>0</v>
      </c>
      <c r="BF205" s="187">
        <f>IF(N205="snížená",J205,0)</f>
        <v>0</v>
      </c>
      <c r="BG205" s="187">
        <f>IF(N205="zákl. přenesená",J205,0)</f>
        <v>0</v>
      </c>
      <c r="BH205" s="187">
        <f>IF(N205="sníž. přenesená",J205,0)</f>
        <v>0</v>
      </c>
      <c r="BI205" s="187">
        <f>IF(N205="nulová",J205,0)</f>
        <v>0</v>
      </c>
      <c r="BJ205" s="19" t="s">
        <v>84</v>
      </c>
      <c r="BK205" s="187">
        <f>ROUND(I205*H205,2)</f>
        <v>0</v>
      </c>
      <c r="BL205" s="19" t="s">
        <v>132</v>
      </c>
      <c r="BM205" s="186" t="s">
        <v>260</v>
      </c>
    </row>
    <row r="206" spans="1:47" s="2" customFormat="1" ht="76.8">
      <c r="A206" s="36"/>
      <c r="B206" s="37"/>
      <c r="C206" s="38"/>
      <c r="D206" s="188" t="s">
        <v>134</v>
      </c>
      <c r="E206" s="38"/>
      <c r="F206" s="189" t="s">
        <v>261</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134</v>
      </c>
      <c r="AU206" s="19" t="s">
        <v>86</v>
      </c>
    </row>
    <row r="207" spans="1:65" s="2" customFormat="1" ht="24.15" customHeight="1">
      <c r="A207" s="36"/>
      <c r="B207" s="37"/>
      <c r="C207" s="175" t="s">
        <v>262</v>
      </c>
      <c r="D207" s="175" t="s">
        <v>127</v>
      </c>
      <c r="E207" s="176" t="s">
        <v>263</v>
      </c>
      <c r="F207" s="177" t="s">
        <v>264</v>
      </c>
      <c r="G207" s="178" t="s">
        <v>149</v>
      </c>
      <c r="H207" s="179">
        <v>10.4</v>
      </c>
      <c r="I207" s="180"/>
      <c r="J207" s="181">
        <f>ROUND(I207*H207,2)</f>
        <v>0</v>
      </c>
      <c r="K207" s="177" t="s">
        <v>131</v>
      </c>
      <c r="L207" s="41"/>
      <c r="M207" s="182" t="s">
        <v>19</v>
      </c>
      <c r="N207" s="183" t="s">
        <v>47</v>
      </c>
      <c r="O207" s="66"/>
      <c r="P207" s="184">
        <f>O207*H207</f>
        <v>0</v>
      </c>
      <c r="Q207" s="184">
        <v>0</v>
      </c>
      <c r="R207" s="184">
        <f>Q207*H207</f>
        <v>0</v>
      </c>
      <c r="S207" s="184">
        <v>0</v>
      </c>
      <c r="T207" s="185">
        <f>S207*H207</f>
        <v>0</v>
      </c>
      <c r="U207" s="36"/>
      <c r="V207" s="36"/>
      <c r="W207" s="36"/>
      <c r="X207" s="36"/>
      <c r="Y207" s="36"/>
      <c r="Z207" s="36"/>
      <c r="AA207" s="36"/>
      <c r="AB207" s="36"/>
      <c r="AC207" s="36"/>
      <c r="AD207" s="36"/>
      <c r="AE207" s="36"/>
      <c r="AR207" s="186" t="s">
        <v>132</v>
      </c>
      <c r="AT207" s="186" t="s">
        <v>127</v>
      </c>
      <c r="AU207" s="186" t="s">
        <v>86</v>
      </c>
      <c r="AY207" s="19" t="s">
        <v>125</v>
      </c>
      <c r="BE207" s="187">
        <f>IF(N207="základní",J207,0)</f>
        <v>0</v>
      </c>
      <c r="BF207" s="187">
        <f>IF(N207="snížená",J207,0)</f>
        <v>0</v>
      </c>
      <c r="BG207" s="187">
        <f>IF(N207="zákl. přenesená",J207,0)</f>
        <v>0</v>
      </c>
      <c r="BH207" s="187">
        <f>IF(N207="sníž. přenesená",J207,0)</f>
        <v>0</v>
      </c>
      <c r="BI207" s="187">
        <f>IF(N207="nulová",J207,0)</f>
        <v>0</v>
      </c>
      <c r="BJ207" s="19" t="s">
        <v>84</v>
      </c>
      <c r="BK207" s="187">
        <f>ROUND(I207*H207,2)</f>
        <v>0</v>
      </c>
      <c r="BL207" s="19" t="s">
        <v>132</v>
      </c>
      <c r="BM207" s="186" t="s">
        <v>265</v>
      </c>
    </row>
    <row r="208" spans="1:47" s="2" customFormat="1" ht="48">
      <c r="A208" s="36"/>
      <c r="B208" s="37"/>
      <c r="C208" s="38"/>
      <c r="D208" s="188" t="s">
        <v>134</v>
      </c>
      <c r="E208" s="38"/>
      <c r="F208" s="189" t="s">
        <v>266</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134</v>
      </c>
      <c r="AU208" s="19" t="s">
        <v>86</v>
      </c>
    </row>
    <row r="209" spans="2:51" s="13" customFormat="1" ht="10.2">
      <c r="B209" s="193"/>
      <c r="C209" s="194"/>
      <c r="D209" s="188" t="s">
        <v>136</v>
      </c>
      <c r="E209" s="195" t="s">
        <v>19</v>
      </c>
      <c r="F209" s="196" t="s">
        <v>152</v>
      </c>
      <c r="G209" s="194"/>
      <c r="H209" s="195" t="s">
        <v>19</v>
      </c>
      <c r="I209" s="197"/>
      <c r="J209" s="194"/>
      <c r="K209" s="194"/>
      <c r="L209" s="198"/>
      <c r="M209" s="199"/>
      <c r="N209" s="200"/>
      <c r="O209" s="200"/>
      <c r="P209" s="200"/>
      <c r="Q209" s="200"/>
      <c r="R209" s="200"/>
      <c r="S209" s="200"/>
      <c r="T209" s="201"/>
      <c r="AT209" s="202" t="s">
        <v>136</v>
      </c>
      <c r="AU209" s="202" t="s">
        <v>86</v>
      </c>
      <c r="AV209" s="13" t="s">
        <v>84</v>
      </c>
      <c r="AW209" s="13" t="s">
        <v>37</v>
      </c>
      <c r="AX209" s="13" t="s">
        <v>76</v>
      </c>
      <c r="AY209" s="202" t="s">
        <v>125</v>
      </c>
    </row>
    <row r="210" spans="2:51" s="13" customFormat="1" ht="10.2">
      <c r="B210" s="193"/>
      <c r="C210" s="194"/>
      <c r="D210" s="188" t="s">
        <v>136</v>
      </c>
      <c r="E210" s="195" t="s">
        <v>19</v>
      </c>
      <c r="F210" s="196" t="s">
        <v>153</v>
      </c>
      <c r="G210" s="194"/>
      <c r="H210" s="195" t="s">
        <v>19</v>
      </c>
      <c r="I210" s="197"/>
      <c r="J210" s="194"/>
      <c r="K210" s="194"/>
      <c r="L210" s="198"/>
      <c r="M210" s="199"/>
      <c r="N210" s="200"/>
      <c r="O210" s="200"/>
      <c r="P210" s="200"/>
      <c r="Q210" s="200"/>
      <c r="R210" s="200"/>
      <c r="S210" s="200"/>
      <c r="T210" s="201"/>
      <c r="AT210" s="202" t="s">
        <v>136</v>
      </c>
      <c r="AU210" s="202" t="s">
        <v>86</v>
      </c>
      <c r="AV210" s="13" t="s">
        <v>84</v>
      </c>
      <c r="AW210" s="13" t="s">
        <v>37</v>
      </c>
      <c r="AX210" s="13" t="s">
        <v>76</v>
      </c>
      <c r="AY210" s="202" t="s">
        <v>125</v>
      </c>
    </row>
    <row r="211" spans="2:51" s="14" customFormat="1" ht="10.2">
      <c r="B211" s="203"/>
      <c r="C211" s="204"/>
      <c r="D211" s="188" t="s">
        <v>136</v>
      </c>
      <c r="E211" s="205" t="s">
        <v>19</v>
      </c>
      <c r="F211" s="206" t="s">
        <v>154</v>
      </c>
      <c r="G211" s="204"/>
      <c r="H211" s="207">
        <v>0</v>
      </c>
      <c r="I211" s="208"/>
      <c r="J211" s="204"/>
      <c r="K211" s="204"/>
      <c r="L211" s="209"/>
      <c r="M211" s="210"/>
      <c r="N211" s="211"/>
      <c r="O211" s="211"/>
      <c r="P211" s="211"/>
      <c r="Q211" s="211"/>
      <c r="R211" s="211"/>
      <c r="S211" s="211"/>
      <c r="T211" s="212"/>
      <c r="AT211" s="213" t="s">
        <v>136</v>
      </c>
      <c r="AU211" s="213" t="s">
        <v>86</v>
      </c>
      <c r="AV211" s="14" t="s">
        <v>86</v>
      </c>
      <c r="AW211" s="14" t="s">
        <v>37</v>
      </c>
      <c r="AX211" s="14" t="s">
        <v>76</v>
      </c>
      <c r="AY211" s="213" t="s">
        <v>125</v>
      </c>
    </row>
    <row r="212" spans="2:51" s="14" customFormat="1" ht="10.2">
      <c r="B212" s="203"/>
      <c r="C212" s="204"/>
      <c r="D212" s="188" t="s">
        <v>136</v>
      </c>
      <c r="E212" s="205" t="s">
        <v>19</v>
      </c>
      <c r="F212" s="206" t="s">
        <v>155</v>
      </c>
      <c r="G212" s="204"/>
      <c r="H212" s="207">
        <v>2.8</v>
      </c>
      <c r="I212" s="208"/>
      <c r="J212" s="204"/>
      <c r="K212" s="204"/>
      <c r="L212" s="209"/>
      <c r="M212" s="210"/>
      <c r="N212" s="211"/>
      <c r="O212" s="211"/>
      <c r="P212" s="211"/>
      <c r="Q212" s="211"/>
      <c r="R212" s="211"/>
      <c r="S212" s="211"/>
      <c r="T212" s="212"/>
      <c r="AT212" s="213" t="s">
        <v>136</v>
      </c>
      <c r="AU212" s="213" t="s">
        <v>86</v>
      </c>
      <c r="AV212" s="14" t="s">
        <v>86</v>
      </c>
      <c r="AW212" s="14" t="s">
        <v>37</v>
      </c>
      <c r="AX212" s="14" t="s">
        <v>76</v>
      </c>
      <c r="AY212" s="213" t="s">
        <v>125</v>
      </c>
    </row>
    <row r="213" spans="2:51" s="14" customFormat="1" ht="10.2">
      <c r="B213" s="203"/>
      <c r="C213" s="204"/>
      <c r="D213" s="188" t="s">
        <v>136</v>
      </c>
      <c r="E213" s="205" t="s">
        <v>19</v>
      </c>
      <c r="F213" s="206" t="s">
        <v>156</v>
      </c>
      <c r="G213" s="204"/>
      <c r="H213" s="207">
        <v>2.8</v>
      </c>
      <c r="I213" s="208"/>
      <c r="J213" s="204"/>
      <c r="K213" s="204"/>
      <c r="L213" s="209"/>
      <c r="M213" s="210"/>
      <c r="N213" s="211"/>
      <c r="O213" s="211"/>
      <c r="P213" s="211"/>
      <c r="Q213" s="211"/>
      <c r="R213" s="211"/>
      <c r="S213" s="211"/>
      <c r="T213" s="212"/>
      <c r="AT213" s="213" t="s">
        <v>136</v>
      </c>
      <c r="AU213" s="213" t="s">
        <v>86</v>
      </c>
      <c r="AV213" s="14" t="s">
        <v>86</v>
      </c>
      <c r="AW213" s="14" t="s">
        <v>37</v>
      </c>
      <c r="AX213" s="14" t="s">
        <v>76</v>
      </c>
      <c r="AY213" s="213" t="s">
        <v>125</v>
      </c>
    </row>
    <row r="214" spans="2:51" s="14" customFormat="1" ht="10.2">
      <c r="B214" s="203"/>
      <c r="C214" s="204"/>
      <c r="D214" s="188" t="s">
        <v>136</v>
      </c>
      <c r="E214" s="205" t="s">
        <v>19</v>
      </c>
      <c r="F214" s="206" t="s">
        <v>157</v>
      </c>
      <c r="G214" s="204"/>
      <c r="H214" s="207">
        <v>2</v>
      </c>
      <c r="I214" s="208"/>
      <c r="J214" s="204"/>
      <c r="K214" s="204"/>
      <c r="L214" s="209"/>
      <c r="M214" s="210"/>
      <c r="N214" s="211"/>
      <c r="O214" s="211"/>
      <c r="P214" s="211"/>
      <c r="Q214" s="211"/>
      <c r="R214" s="211"/>
      <c r="S214" s="211"/>
      <c r="T214" s="212"/>
      <c r="AT214" s="213" t="s">
        <v>136</v>
      </c>
      <c r="AU214" s="213" t="s">
        <v>86</v>
      </c>
      <c r="AV214" s="14" t="s">
        <v>86</v>
      </c>
      <c r="AW214" s="14" t="s">
        <v>37</v>
      </c>
      <c r="AX214" s="14" t="s">
        <v>76</v>
      </c>
      <c r="AY214" s="213" t="s">
        <v>125</v>
      </c>
    </row>
    <row r="215" spans="2:51" s="14" customFormat="1" ht="10.2">
      <c r="B215" s="203"/>
      <c r="C215" s="204"/>
      <c r="D215" s="188" t="s">
        <v>136</v>
      </c>
      <c r="E215" s="205" t="s">
        <v>19</v>
      </c>
      <c r="F215" s="206" t="s">
        <v>158</v>
      </c>
      <c r="G215" s="204"/>
      <c r="H215" s="207">
        <v>2.8</v>
      </c>
      <c r="I215" s="208"/>
      <c r="J215" s="204"/>
      <c r="K215" s="204"/>
      <c r="L215" s="209"/>
      <c r="M215" s="210"/>
      <c r="N215" s="211"/>
      <c r="O215" s="211"/>
      <c r="P215" s="211"/>
      <c r="Q215" s="211"/>
      <c r="R215" s="211"/>
      <c r="S215" s="211"/>
      <c r="T215" s="212"/>
      <c r="AT215" s="213" t="s">
        <v>136</v>
      </c>
      <c r="AU215" s="213" t="s">
        <v>86</v>
      </c>
      <c r="AV215" s="14" t="s">
        <v>86</v>
      </c>
      <c r="AW215" s="14" t="s">
        <v>37</v>
      </c>
      <c r="AX215" s="14" t="s">
        <v>76</v>
      </c>
      <c r="AY215" s="213" t="s">
        <v>125</v>
      </c>
    </row>
    <row r="216" spans="2:51" s="15" customFormat="1" ht="10.2">
      <c r="B216" s="214"/>
      <c r="C216" s="215"/>
      <c r="D216" s="188" t="s">
        <v>136</v>
      </c>
      <c r="E216" s="216" t="s">
        <v>19</v>
      </c>
      <c r="F216" s="217" t="s">
        <v>159</v>
      </c>
      <c r="G216" s="215"/>
      <c r="H216" s="218">
        <v>10.399999999999999</v>
      </c>
      <c r="I216" s="219"/>
      <c r="J216" s="215"/>
      <c r="K216" s="215"/>
      <c r="L216" s="220"/>
      <c r="M216" s="221"/>
      <c r="N216" s="222"/>
      <c r="O216" s="222"/>
      <c r="P216" s="222"/>
      <c r="Q216" s="222"/>
      <c r="R216" s="222"/>
      <c r="S216" s="222"/>
      <c r="T216" s="223"/>
      <c r="AT216" s="224" t="s">
        <v>136</v>
      </c>
      <c r="AU216" s="224" t="s">
        <v>86</v>
      </c>
      <c r="AV216" s="15" t="s">
        <v>132</v>
      </c>
      <c r="AW216" s="15" t="s">
        <v>37</v>
      </c>
      <c r="AX216" s="15" t="s">
        <v>84</v>
      </c>
      <c r="AY216" s="224" t="s">
        <v>125</v>
      </c>
    </row>
    <row r="217" spans="1:65" s="2" customFormat="1" ht="14.4" customHeight="1">
      <c r="A217" s="36"/>
      <c r="B217" s="37"/>
      <c r="C217" s="236" t="s">
        <v>267</v>
      </c>
      <c r="D217" s="236" t="s">
        <v>251</v>
      </c>
      <c r="E217" s="237" t="s">
        <v>268</v>
      </c>
      <c r="F217" s="238" t="s">
        <v>269</v>
      </c>
      <c r="G217" s="239" t="s">
        <v>162</v>
      </c>
      <c r="H217" s="240">
        <v>1.04</v>
      </c>
      <c r="I217" s="241"/>
      <c r="J217" s="242">
        <f>ROUND(I217*H217,2)</f>
        <v>0</v>
      </c>
      <c r="K217" s="238" t="s">
        <v>131</v>
      </c>
      <c r="L217" s="243"/>
      <c r="M217" s="244" t="s">
        <v>19</v>
      </c>
      <c r="N217" s="245" t="s">
        <v>47</v>
      </c>
      <c r="O217" s="66"/>
      <c r="P217" s="184">
        <f>O217*H217</f>
        <v>0</v>
      </c>
      <c r="Q217" s="184">
        <v>0.21</v>
      </c>
      <c r="R217" s="184">
        <f>Q217*H217</f>
        <v>0.2184</v>
      </c>
      <c r="S217" s="184">
        <v>0</v>
      </c>
      <c r="T217" s="185">
        <f>S217*H217</f>
        <v>0</v>
      </c>
      <c r="U217" s="36"/>
      <c r="V217" s="36"/>
      <c r="W217" s="36"/>
      <c r="X217" s="36"/>
      <c r="Y217" s="36"/>
      <c r="Z217" s="36"/>
      <c r="AA217" s="36"/>
      <c r="AB217" s="36"/>
      <c r="AC217" s="36"/>
      <c r="AD217" s="36"/>
      <c r="AE217" s="36"/>
      <c r="AR217" s="186" t="s">
        <v>232</v>
      </c>
      <c r="AT217" s="186" t="s">
        <v>251</v>
      </c>
      <c r="AU217" s="186" t="s">
        <v>86</v>
      </c>
      <c r="AY217" s="19" t="s">
        <v>125</v>
      </c>
      <c r="BE217" s="187">
        <f>IF(N217="základní",J217,0)</f>
        <v>0</v>
      </c>
      <c r="BF217" s="187">
        <f>IF(N217="snížená",J217,0)</f>
        <v>0</v>
      </c>
      <c r="BG217" s="187">
        <f>IF(N217="zákl. přenesená",J217,0)</f>
        <v>0</v>
      </c>
      <c r="BH217" s="187">
        <f>IF(N217="sníž. přenesená",J217,0)</f>
        <v>0</v>
      </c>
      <c r="BI217" s="187">
        <f>IF(N217="nulová",J217,0)</f>
        <v>0</v>
      </c>
      <c r="BJ217" s="19" t="s">
        <v>84</v>
      </c>
      <c r="BK217" s="187">
        <f>ROUND(I217*H217,2)</f>
        <v>0</v>
      </c>
      <c r="BL217" s="19" t="s">
        <v>132</v>
      </c>
      <c r="BM217" s="186" t="s">
        <v>270</v>
      </c>
    </row>
    <row r="218" spans="1:65" s="2" customFormat="1" ht="24.15" customHeight="1">
      <c r="A218" s="36"/>
      <c r="B218" s="37"/>
      <c r="C218" s="175" t="s">
        <v>145</v>
      </c>
      <c r="D218" s="175" t="s">
        <v>127</v>
      </c>
      <c r="E218" s="176" t="s">
        <v>271</v>
      </c>
      <c r="F218" s="177" t="s">
        <v>272</v>
      </c>
      <c r="G218" s="178" t="s">
        <v>149</v>
      </c>
      <c r="H218" s="179">
        <v>10.4</v>
      </c>
      <c r="I218" s="180"/>
      <c r="J218" s="181">
        <f>ROUND(I218*H218,2)</f>
        <v>0</v>
      </c>
      <c r="K218" s="177" t="s">
        <v>131</v>
      </c>
      <c r="L218" s="41"/>
      <c r="M218" s="182" t="s">
        <v>19</v>
      </c>
      <c r="N218" s="183" t="s">
        <v>47</v>
      </c>
      <c r="O218" s="66"/>
      <c r="P218" s="184">
        <f>O218*H218</f>
        <v>0</v>
      </c>
      <c r="Q218" s="184">
        <v>0</v>
      </c>
      <c r="R218" s="184">
        <f>Q218*H218</f>
        <v>0</v>
      </c>
      <c r="S218" s="184">
        <v>0</v>
      </c>
      <c r="T218" s="185">
        <f>S218*H218</f>
        <v>0</v>
      </c>
      <c r="U218" s="36"/>
      <c r="V218" s="36"/>
      <c r="W218" s="36"/>
      <c r="X218" s="36"/>
      <c r="Y218" s="36"/>
      <c r="Z218" s="36"/>
      <c r="AA218" s="36"/>
      <c r="AB218" s="36"/>
      <c r="AC218" s="36"/>
      <c r="AD218" s="36"/>
      <c r="AE218" s="36"/>
      <c r="AR218" s="186" t="s">
        <v>132</v>
      </c>
      <c r="AT218" s="186" t="s">
        <v>127</v>
      </c>
      <c r="AU218" s="186" t="s">
        <v>86</v>
      </c>
      <c r="AY218" s="19" t="s">
        <v>125</v>
      </c>
      <c r="BE218" s="187">
        <f>IF(N218="základní",J218,0)</f>
        <v>0</v>
      </c>
      <c r="BF218" s="187">
        <f>IF(N218="snížená",J218,0)</f>
        <v>0</v>
      </c>
      <c r="BG218" s="187">
        <f>IF(N218="zákl. přenesená",J218,0)</f>
        <v>0</v>
      </c>
      <c r="BH218" s="187">
        <f>IF(N218="sníž. přenesená",J218,0)</f>
        <v>0</v>
      </c>
      <c r="BI218" s="187">
        <f>IF(N218="nulová",J218,0)</f>
        <v>0</v>
      </c>
      <c r="BJ218" s="19" t="s">
        <v>84</v>
      </c>
      <c r="BK218" s="187">
        <f>ROUND(I218*H218,2)</f>
        <v>0</v>
      </c>
      <c r="BL218" s="19" t="s">
        <v>132</v>
      </c>
      <c r="BM218" s="186" t="s">
        <v>273</v>
      </c>
    </row>
    <row r="219" spans="1:47" s="2" customFormat="1" ht="115.2">
      <c r="A219" s="36"/>
      <c r="B219" s="37"/>
      <c r="C219" s="38"/>
      <c r="D219" s="188" t="s">
        <v>134</v>
      </c>
      <c r="E219" s="38"/>
      <c r="F219" s="189" t="s">
        <v>274</v>
      </c>
      <c r="G219" s="38"/>
      <c r="H219" s="38"/>
      <c r="I219" s="190"/>
      <c r="J219" s="38"/>
      <c r="K219" s="38"/>
      <c r="L219" s="41"/>
      <c r="M219" s="191"/>
      <c r="N219" s="192"/>
      <c r="O219" s="66"/>
      <c r="P219" s="66"/>
      <c r="Q219" s="66"/>
      <c r="R219" s="66"/>
      <c r="S219" s="66"/>
      <c r="T219" s="67"/>
      <c r="U219" s="36"/>
      <c r="V219" s="36"/>
      <c r="W219" s="36"/>
      <c r="X219" s="36"/>
      <c r="Y219" s="36"/>
      <c r="Z219" s="36"/>
      <c r="AA219" s="36"/>
      <c r="AB219" s="36"/>
      <c r="AC219" s="36"/>
      <c r="AD219" s="36"/>
      <c r="AE219" s="36"/>
      <c r="AT219" s="19" t="s">
        <v>134</v>
      </c>
      <c r="AU219" s="19" t="s">
        <v>86</v>
      </c>
    </row>
    <row r="220" spans="1:65" s="2" customFormat="1" ht="14.4" customHeight="1">
      <c r="A220" s="36"/>
      <c r="B220" s="37"/>
      <c r="C220" s="236" t="s">
        <v>8</v>
      </c>
      <c r="D220" s="236" t="s">
        <v>251</v>
      </c>
      <c r="E220" s="237" t="s">
        <v>275</v>
      </c>
      <c r="F220" s="238" t="s">
        <v>276</v>
      </c>
      <c r="G220" s="239" t="s">
        <v>277</v>
      </c>
      <c r="H220" s="240">
        <v>0.126</v>
      </c>
      <c r="I220" s="241"/>
      <c r="J220" s="242">
        <f>ROUND(I220*H220,2)</f>
        <v>0</v>
      </c>
      <c r="K220" s="238" t="s">
        <v>131</v>
      </c>
      <c r="L220" s="243"/>
      <c r="M220" s="244" t="s">
        <v>19</v>
      </c>
      <c r="N220" s="245" t="s">
        <v>47</v>
      </c>
      <c r="O220" s="66"/>
      <c r="P220" s="184">
        <f>O220*H220</f>
        <v>0</v>
      </c>
      <c r="Q220" s="184">
        <v>0.001</v>
      </c>
      <c r="R220" s="184">
        <f>Q220*H220</f>
        <v>0.000126</v>
      </c>
      <c r="S220" s="184">
        <v>0</v>
      </c>
      <c r="T220" s="185">
        <f>S220*H220</f>
        <v>0</v>
      </c>
      <c r="U220" s="36"/>
      <c r="V220" s="36"/>
      <c r="W220" s="36"/>
      <c r="X220" s="36"/>
      <c r="Y220" s="36"/>
      <c r="Z220" s="36"/>
      <c r="AA220" s="36"/>
      <c r="AB220" s="36"/>
      <c r="AC220" s="36"/>
      <c r="AD220" s="36"/>
      <c r="AE220" s="36"/>
      <c r="AR220" s="186" t="s">
        <v>232</v>
      </c>
      <c r="AT220" s="186" t="s">
        <v>251</v>
      </c>
      <c r="AU220" s="186" t="s">
        <v>86</v>
      </c>
      <c r="AY220" s="19" t="s">
        <v>125</v>
      </c>
      <c r="BE220" s="187">
        <f>IF(N220="základní",J220,0)</f>
        <v>0</v>
      </c>
      <c r="BF220" s="187">
        <f>IF(N220="snížená",J220,0)</f>
        <v>0</v>
      </c>
      <c r="BG220" s="187">
        <f>IF(N220="zákl. přenesená",J220,0)</f>
        <v>0</v>
      </c>
      <c r="BH220" s="187">
        <f>IF(N220="sníž. přenesená",J220,0)</f>
        <v>0</v>
      </c>
      <c r="BI220" s="187">
        <f>IF(N220="nulová",J220,0)</f>
        <v>0</v>
      </c>
      <c r="BJ220" s="19" t="s">
        <v>84</v>
      </c>
      <c r="BK220" s="187">
        <f>ROUND(I220*H220,2)</f>
        <v>0</v>
      </c>
      <c r="BL220" s="19" t="s">
        <v>132</v>
      </c>
      <c r="BM220" s="186" t="s">
        <v>278</v>
      </c>
    </row>
    <row r="221" spans="2:51" s="14" customFormat="1" ht="10.2">
      <c r="B221" s="203"/>
      <c r="C221" s="204"/>
      <c r="D221" s="188" t="s">
        <v>136</v>
      </c>
      <c r="E221" s="204"/>
      <c r="F221" s="206" t="s">
        <v>279</v>
      </c>
      <c r="G221" s="204"/>
      <c r="H221" s="207">
        <v>0.126</v>
      </c>
      <c r="I221" s="208"/>
      <c r="J221" s="204"/>
      <c r="K221" s="204"/>
      <c r="L221" s="209"/>
      <c r="M221" s="210"/>
      <c r="N221" s="211"/>
      <c r="O221" s="211"/>
      <c r="P221" s="211"/>
      <c r="Q221" s="211"/>
      <c r="R221" s="211"/>
      <c r="S221" s="211"/>
      <c r="T221" s="212"/>
      <c r="AT221" s="213" t="s">
        <v>136</v>
      </c>
      <c r="AU221" s="213" t="s">
        <v>86</v>
      </c>
      <c r="AV221" s="14" t="s">
        <v>86</v>
      </c>
      <c r="AW221" s="14" t="s">
        <v>4</v>
      </c>
      <c r="AX221" s="14" t="s">
        <v>84</v>
      </c>
      <c r="AY221" s="213" t="s">
        <v>125</v>
      </c>
    </row>
    <row r="222" spans="2:63" s="12" customFormat="1" ht="22.8" customHeight="1">
      <c r="B222" s="159"/>
      <c r="C222" s="160"/>
      <c r="D222" s="161" t="s">
        <v>75</v>
      </c>
      <c r="E222" s="173" t="s">
        <v>132</v>
      </c>
      <c r="F222" s="173" t="s">
        <v>280</v>
      </c>
      <c r="G222" s="160"/>
      <c r="H222" s="160"/>
      <c r="I222" s="163"/>
      <c r="J222" s="174">
        <f>BK222</f>
        <v>0</v>
      </c>
      <c r="K222" s="160"/>
      <c r="L222" s="165"/>
      <c r="M222" s="166"/>
      <c r="N222" s="167"/>
      <c r="O222" s="167"/>
      <c r="P222" s="168">
        <f>SUM(P223:P232)</f>
        <v>0</v>
      </c>
      <c r="Q222" s="167"/>
      <c r="R222" s="168">
        <f>SUM(R223:R232)</f>
        <v>0</v>
      </c>
      <c r="S222" s="167"/>
      <c r="T222" s="169">
        <f>SUM(T223:T232)</f>
        <v>0</v>
      </c>
      <c r="AR222" s="170" t="s">
        <v>84</v>
      </c>
      <c r="AT222" s="171" t="s">
        <v>75</v>
      </c>
      <c r="AU222" s="171" t="s">
        <v>84</v>
      </c>
      <c r="AY222" s="170" t="s">
        <v>125</v>
      </c>
      <c r="BK222" s="172">
        <f>SUM(BK223:BK232)</f>
        <v>0</v>
      </c>
    </row>
    <row r="223" spans="1:65" s="2" customFormat="1" ht="14.4" customHeight="1">
      <c r="A223" s="36"/>
      <c r="B223" s="37"/>
      <c r="C223" s="175" t="s">
        <v>281</v>
      </c>
      <c r="D223" s="175" t="s">
        <v>127</v>
      </c>
      <c r="E223" s="176" t="s">
        <v>282</v>
      </c>
      <c r="F223" s="177" t="s">
        <v>283</v>
      </c>
      <c r="G223" s="178" t="s">
        <v>162</v>
      </c>
      <c r="H223" s="179">
        <v>7.68</v>
      </c>
      <c r="I223" s="180"/>
      <c r="J223" s="181">
        <f>ROUND(I223*H223,2)</f>
        <v>0</v>
      </c>
      <c r="K223" s="177" t="s">
        <v>131</v>
      </c>
      <c r="L223" s="41"/>
      <c r="M223" s="182" t="s">
        <v>19</v>
      </c>
      <c r="N223" s="183" t="s">
        <v>47</v>
      </c>
      <c r="O223" s="66"/>
      <c r="P223" s="184">
        <f>O223*H223</f>
        <v>0</v>
      </c>
      <c r="Q223" s="184">
        <v>0</v>
      </c>
      <c r="R223" s="184">
        <f>Q223*H223</f>
        <v>0</v>
      </c>
      <c r="S223" s="184">
        <v>0</v>
      </c>
      <c r="T223" s="185">
        <f>S223*H223</f>
        <v>0</v>
      </c>
      <c r="U223" s="36"/>
      <c r="V223" s="36"/>
      <c r="W223" s="36"/>
      <c r="X223" s="36"/>
      <c r="Y223" s="36"/>
      <c r="Z223" s="36"/>
      <c r="AA223" s="36"/>
      <c r="AB223" s="36"/>
      <c r="AC223" s="36"/>
      <c r="AD223" s="36"/>
      <c r="AE223" s="36"/>
      <c r="AR223" s="186" t="s">
        <v>132</v>
      </c>
      <c r="AT223" s="186" t="s">
        <v>127</v>
      </c>
      <c r="AU223" s="186" t="s">
        <v>86</v>
      </c>
      <c r="AY223" s="19" t="s">
        <v>125</v>
      </c>
      <c r="BE223" s="187">
        <f>IF(N223="základní",J223,0)</f>
        <v>0</v>
      </c>
      <c r="BF223" s="187">
        <f>IF(N223="snížená",J223,0)</f>
        <v>0</v>
      </c>
      <c r="BG223" s="187">
        <f>IF(N223="zákl. přenesená",J223,0)</f>
        <v>0</v>
      </c>
      <c r="BH223" s="187">
        <f>IF(N223="sníž. přenesená",J223,0)</f>
        <v>0</v>
      </c>
      <c r="BI223" s="187">
        <f>IF(N223="nulová",J223,0)</f>
        <v>0</v>
      </c>
      <c r="BJ223" s="19" t="s">
        <v>84</v>
      </c>
      <c r="BK223" s="187">
        <f>ROUND(I223*H223,2)</f>
        <v>0</v>
      </c>
      <c r="BL223" s="19" t="s">
        <v>132</v>
      </c>
      <c r="BM223" s="186" t="s">
        <v>284</v>
      </c>
    </row>
    <row r="224" spans="1:47" s="2" customFormat="1" ht="38.4">
      <c r="A224" s="36"/>
      <c r="B224" s="37"/>
      <c r="C224" s="38"/>
      <c r="D224" s="188" t="s">
        <v>134</v>
      </c>
      <c r="E224" s="38"/>
      <c r="F224" s="189" t="s">
        <v>285</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134</v>
      </c>
      <c r="AU224" s="19" t="s">
        <v>86</v>
      </c>
    </row>
    <row r="225" spans="2:51" s="13" customFormat="1" ht="10.2">
      <c r="B225" s="193"/>
      <c r="C225" s="194"/>
      <c r="D225" s="188" t="s">
        <v>136</v>
      </c>
      <c r="E225" s="195" t="s">
        <v>19</v>
      </c>
      <c r="F225" s="196" t="s">
        <v>152</v>
      </c>
      <c r="G225" s="194"/>
      <c r="H225" s="195" t="s">
        <v>19</v>
      </c>
      <c r="I225" s="197"/>
      <c r="J225" s="194"/>
      <c r="K225" s="194"/>
      <c r="L225" s="198"/>
      <c r="M225" s="199"/>
      <c r="N225" s="200"/>
      <c r="O225" s="200"/>
      <c r="P225" s="200"/>
      <c r="Q225" s="200"/>
      <c r="R225" s="200"/>
      <c r="S225" s="200"/>
      <c r="T225" s="201"/>
      <c r="AT225" s="202" t="s">
        <v>136</v>
      </c>
      <c r="AU225" s="202" t="s">
        <v>86</v>
      </c>
      <c r="AV225" s="13" t="s">
        <v>84</v>
      </c>
      <c r="AW225" s="13" t="s">
        <v>37</v>
      </c>
      <c r="AX225" s="13" t="s">
        <v>76</v>
      </c>
      <c r="AY225" s="202" t="s">
        <v>125</v>
      </c>
    </row>
    <row r="226" spans="2:51" s="13" customFormat="1" ht="10.2">
      <c r="B226" s="193"/>
      <c r="C226" s="194"/>
      <c r="D226" s="188" t="s">
        <v>136</v>
      </c>
      <c r="E226" s="195" t="s">
        <v>19</v>
      </c>
      <c r="F226" s="196" t="s">
        <v>243</v>
      </c>
      <c r="G226" s="194"/>
      <c r="H226" s="195" t="s">
        <v>19</v>
      </c>
      <c r="I226" s="197"/>
      <c r="J226" s="194"/>
      <c r="K226" s="194"/>
      <c r="L226" s="198"/>
      <c r="M226" s="199"/>
      <c r="N226" s="200"/>
      <c r="O226" s="200"/>
      <c r="P226" s="200"/>
      <c r="Q226" s="200"/>
      <c r="R226" s="200"/>
      <c r="S226" s="200"/>
      <c r="T226" s="201"/>
      <c r="AT226" s="202" t="s">
        <v>136</v>
      </c>
      <c r="AU226" s="202" t="s">
        <v>86</v>
      </c>
      <c r="AV226" s="13" t="s">
        <v>84</v>
      </c>
      <c r="AW226" s="13" t="s">
        <v>37</v>
      </c>
      <c r="AX226" s="13" t="s">
        <v>76</v>
      </c>
      <c r="AY226" s="202" t="s">
        <v>125</v>
      </c>
    </row>
    <row r="227" spans="2:51" s="14" customFormat="1" ht="10.2">
      <c r="B227" s="203"/>
      <c r="C227" s="204"/>
      <c r="D227" s="188" t="s">
        <v>136</v>
      </c>
      <c r="E227" s="205" t="s">
        <v>19</v>
      </c>
      <c r="F227" s="206" t="s">
        <v>286</v>
      </c>
      <c r="G227" s="204"/>
      <c r="H227" s="207">
        <v>5.76</v>
      </c>
      <c r="I227" s="208"/>
      <c r="J227" s="204"/>
      <c r="K227" s="204"/>
      <c r="L227" s="209"/>
      <c r="M227" s="210"/>
      <c r="N227" s="211"/>
      <c r="O227" s="211"/>
      <c r="P227" s="211"/>
      <c r="Q227" s="211"/>
      <c r="R227" s="211"/>
      <c r="S227" s="211"/>
      <c r="T227" s="212"/>
      <c r="AT227" s="213" t="s">
        <v>136</v>
      </c>
      <c r="AU227" s="213" t="s">
        <v>86</v>
      </c>
      <c r="AV227" s="14" t="s">
        <v>86</v>
      </c>
      <c r="AW227" s="14" t="s">
        <v>37</v>
      </c>
      <c r="AX227" s="14" t="s">
        <v>76</v>
      </c>
      <c r="AY227" s="213" t="s">
        <v>125</v>
      </c>
    </row>
    <row r="228" spans="2:51" s="13" customFormat="1" ht="10.2">
      <c r="B228" s="193"/>
      <c r="C228" s="194"/>
      <c r="D228" s="188" t="s">
        <v>136</v>
      </c>
      <c r="E228" s="195" t="s">
        <v>19</v>
      </c>
      <c r="F228" s="196" t="s">
        <v>186</v>
      </c>
      <c r="G228" s="194"/>
      <c r="H228" s="195" t="s">
        <v>19</v>
      </c>
      <c r="I228" s="197"/>
      <c r="J228" s="194"/>
      <c r="K228" s="194"/>
      <c r="L228" s="198"/>
      <c r="M228" s="199"/>
      <c r="N228" s="200"/>
      <c r="O228" s="200"/>
      <c r="P228" s="200"/>
      <c r="Q228" s="200"/>
      <c r="R228" s="200"/>
      <c r="S228" s="200"/>
      <c r="T228" s="201"/>
      <c r="AT228" s="202" t="s">
        <v>136</v>
      </c>
      <c r="AU228" s="202" t="s">
        <v>86</v>
      </c>
      <c r="AV228" s="13" t="s">
        <v>84</v>
      </c>
      <c r="AW228" s="13" t="s">
        <v>37</v>
      </c>
      <c r="AX228" s="13" t="s">
        <v>76</v>
      </c>
      <c r="AY228" s="202" t="s">
        <v>125</v>
      </c>
    </row>
    <row r="229" spans="2:51" s="14" customFormat="1" ht="10.2">
      <c r="B229" s="203"/>
      <c r="C229" s="204"/>
      <c r="D229" s="188" t="s">
        <v>136</v>
      </c>
      <c r="E229" s="205" t="s">
        <v>19</v>
      </c>
      <c r="F229" s="206" t="s">
        <v>287</v>
      </c>
      <c r="G229" s="204"/>
      <c r="H229" s="207">
        <v>1.44</v>
      </c>
      <c r="I229" s="208"/>
      <c r="J229" s="204"/>
      <c r="K229" s="204"/>
      <c r="L229" s="209"/>
      <c r="M229" s="210"/>
      <c r="N229" s="211"/>
      <c r="O229" s="211"/>
      <c r="P229" s="211"/>
      <c r="Q229" s="211"/>
      <c r="R229" s="211"/>
      <c r="S229" s="211"/>
      <c r="T229" s="212"/>
      <c r="AT229" s="213" t="s">
        <v>136</v>
      </c>
      <c r="AU229" s="213" t="s">
        <v>86</v>
      </c>
      <c r="AV229" s="14" t="s">
        <v>86</v>
      </c>
      <c r="AW229" s="14" t="s">
        <v>37</v>
      </c>
      <c r="AX229" s="14" t="s">
        <v>76</v>
      </c>
      <c r="AY229" s="213" t="s">
        <v>125</v>
      </c>
    </row>
    <row r="230" spans="2:51" s="13" customFormat="1" ht="10.2">
      <c r="B230" s="193"/>
      <c r="C230" s="194"/>
      <c r="D230" s="188" t="s">
        <v>136</v>
      </c>
      <c r="E230" s="195" t="s">
        <v>19</v>
      </c>
      <c r="F230" s="196" t="s">
        <v>191</v>
      </c>
      <c r="G230" s="194"/>
      <c r="H230" s="195" t="s">
        <v>19</v>
      </c>
      <c r="I230" s="197"/>
      <c r="J230" s="194"/>
      <c r="K230" s="194"/>
      <c r="L230" s="198"/>
      <c r="M230" s="199"/>
      <c r="N230" s="200"/>
      <c r="O230" s="200"/>
      <c r="P230" s="200"/>
      <c r="Q230" s="200"/>
      <c r="R230" s="200"/>
      <c r="S230" s="200"/>
      <c r="T230" s="201"/>
      <c r="AT230" s="202" t="s">
        <v>136</v>
      </c>
      <c r="AU230" s="202" t="s">
        <v>86</v>
      </c>
      <c r="AV230" s="13" t="s">
        <v>84</v>
      </c>
      <c r="AW230" s="13" t="s">
        <v>37</v>
      </c>
      <c r="AX230" s="13" t="s">
        <v>76</v>
      </c>
      <c r="AY230" s="202" t="s">
        <v>125</v>
      </c>
    </row>
    <row r="231" spans="2:51" s="14" customFormat="1" ht="10.2">
      <c r="B231" s="203"/>
      <c r="C231" s="204"/>
      <c r="D231" s="188" t="s">
        <v>136</v>
      </c>
      <c r="E231" s="205" t="s">
        <v>19</v>
      </c>
      <c r="F231" s="206" t="s">
        <v>288</v>
      </c>
      <c r="G231" s="204"/>
      <c r="H231" s="207">
        <v>0.48</v>
      </c>
      <c r="I231" s="208"/>
      <c r="J231" s="204"/>
      <c r="K231" s="204"/>
      <c r="L231" s="209"/>
      <c r="M231" s="210"/>
      <c r="N231" s="211"/>
      <c r="O231" s="211"/>
      <c r="P231" s="211"/>
      <c r="Q231" s="211"/>
      <c r="R231" s="211"/>
      <c r="S231" s="211"/>
      <c r="T231" s="212"/>
      <c r="AT231" s="213" t="s">
        <v>136</v>
      </c>
      <c r="AU231" s="213" t="s">
        <v>86</v>
      </c>
      <c r="AV231" s="14" t="s">
        <v>86</v>
      </c>
      <c r="AW231" s="14" t="s">
        <v>37</v>
      </c>
      <c r="AX231" s="14" t="s">
        <v>76</v>
      </c>
      <c r="AY231" s="213" t="s">
        <v>125</v>
      </c>
    </row>
    <row r="232" spans="2:51" s="15" customFormat="1" ht="10.2">
      <c r="B232" s="214"/>
      <c r="C232" s="215"/>
      <c r="D232" s="188" t="s">
        <v>136</v>
      </c>
      <c r="E232" s="216" t="s">
        <v>19</v>
      </c>
      <c r="F232" s="217" t="s">
        <v>159</v>
      </c>
      <c r="G232" s="215"/>
      <c r="H232" s="218">
        <v>7.68</v>
      </c>
      <c r="I232" s="219"/>
      <c r="J232" s="215"/>
      <c r="K232" s="215"/>
      <c r="L232" s="220"/>
      <c r="M232" s="221"/>
      <c r="N232" s="222"/>
      <c r="O232" s="222"/>
      <c r="P232" s="222"/>
      <c r="Q232" s="222"/>
      <c r="R232" s="222"/>
      <c r="S232" s="222"/>
      <c r="T232" s="223"/>
      <c r="AT232" s="224" t="s">
        <v>136</v>
      </c>
      <c r="AU232" s="224" t="s">
        <v>86</v>
      </c>
      <c r="AV232" s="15" t="s">
        <v>132</v>
      </c>
      <c r="AW232" s="15" t="s">
        <v>37</v>
      </c>
      <c r="AX232" s="15" t="s">
        <v>84</v>
      </c>
      <c r="AY232" s="224" t="s">
        <v>125</v>
      </c>
    </row>
    <row r="233" spans="2:63" s="12" customFormat="1" ht="22.8" customHeight="1">
      <c r="B233" s="159"/>
      <c r="C233" s="160"/>
      <c r="D233" s="161" t="s">
        <v>75</v>
      </c>
      <c r="E233" s="173" t="s">
        <v>232</v>
      </c>
      <c r="F233" s="173" t="s">
        <v>289</v>
      </c>
      <c r="G233" s="160"/>
      <c r="H233" s="160"/>
      <c r="I233" s="163"/>
      <c r="J233" s="174">
        <f>BK233</f>
        <v>0</v>
      </c>
      <c r="K233" s="160"/>
      <c r="L233" s="165"/>
      <c r="M233" s="166"/>
      <c r="N233" s="167"/>
      <c r="O233" s="167"/>
      <c r="P233" s="168">
        <f>SUM(P234:P344)</f>
        <v>0</v>
      </c>
      <c r="Q233" s="167"/>
      <c r="R233" s="168">
        <f>SUM(R234:R344)</f>
        <v>25.1625365</v>
      </c>
      <c r="S233" s="167"/>
      <c r="T233" s="169">
        <f>SUM(T234:T344)</f>
        <v>0</v>
      </c>
      <c r="AR233" s="170" t="s">
        <v>84</v>
      </c>
      <c r="AT233" s="171" t="s">
        <v>75</v>
      </c>
      <c r="AU233" s="171" t="s">
        <v>84</v>
      </c>
      <c r="AY233" s="170" t="s">
        <v>125</v>
      </c>
      <c r="BK233" s="172">
        <f>SUM(BK234:BK344)</f>
        <v>0</v>
      </c>
    </row>
    <row r="234" spans="1:65" s="2" customFormat="1" ht="14.4" customHeight="1">
      <c r="A234" s="36"/>
      <c r="B234" s="37"/>
      <c r="C234" s="175" t="s">
        <v>290</v>
      </c>
      <c r="D234" s="175" t="s">
        <v>127</v>
      </c>
      <c r="E234" s="176" t="s">
        <v>291</v>
      </c>
      <c r="F234" s="177" t="s">
        <v>292</v>
      </c>
      <c r="G234" s="178" t="s">
        <v>293</v>
      </c>
      <c r="H234" s="179">
        <v>27</v>
      </c>
      <c r="I234" s="180"/>
      <c r="J234" s="181">
        <f>ROUND(I234*H234,2)</f>
        <v>0</v>
      </c>
      <c r="K234" s="177" t="s">
        <v>131</v>
      </c>
      <c r="L234" s="41"/>
      <c r="M234" s="182" t="s">
        <v>19</v>
      </c>
      <c r="N234" s="183" t="s">
        <v>47</v>
      </c>
      <c r="O234" s="66"/>
      <c r="P234" s="184">
        <f>O234*H234</f>
        <v>0</v>
      </c>
      <c r="Q234" s="184">
        <v>1E-05</v>
      </c>
      <c r="R234" s="184">
        <f>Q234*H234</f>
        <v>0.00027</v>
      </c>
      <c r="S234" s="184">
        <v>0</v>
      </c>
      <c r="T234" s="185">
        <f>S234*H234</f>
        <v>0</v>
      </c>
      <c r="U234" s="36"/>
      <c r="V234" s="36"/>
      <c r="W234" s="36"/>
      <c r="X234" s="36"/>
      <c r="Y234" s="36"/>
      <c r="Z234" s="36"/>
      <c r="AA234" s="36"/>
      <c r="AB234" s="36"/>
      <c r="AC234" s="36"/>
      <c r="AD234" s="36"/>
      <c r="AE234" s="36"/>
      <c r="AR234" s="186" t="s">
        <v>132</v>
      </c>
      <c r="AT234" s="186" t="s">
        <v>127</v>
      </c>
      <c r="AU234" s="186" t="s">
        <v>86</v>
      </c>
      <c r="AY234" s="19" t="s">
        <v>125</v>
      </c>
      <c r="BE234" s="187">
        <f>IF(N234="základní",J234,0)</f>
        <v>0</v>
      </c>
      <c r="BF234" s="187">
        <f>IF(N234="snížená",J234,0)</f>
        <v>0</v>
      </c>
      <c r="BG234" s="187">
        <f>IF(N234="zákl. přenesená",J234,0)</f>
        <v>0</v>
      </c>
      <c r="BH234" s="187">
        <f>IF(N234="sníž. přenesená",J234,0)</f>
        <v>0</v>
      </c>
      <c r="BI234" s="187">
        <f>IF(N234="nulová",J234,0)</f>
        <v>0</v>
      </c>
      <c r="BJ234" s="19" t="s">
        <v>84</v>
      </c>
      <c r="BK234" s="187">
        <f>ROUND(I234*H234,2)</f>
        <v>0</v>
      </c>
      <c r="BL234" s="19" t="s">
        <v>132</v>
      </c>
      <c r="BM234" s="186" t="s">
        <v>294</v>
      </c>
    </row>
    <row r="235" spans="1:47" s="2" customFormat="1" ht="86.4">
      <c r="A235" s="36"/>
      <c r="B235" s="37"/>
      <c r="C235" s="38"/>
      <c r="D235" s="188" t="s">
        <v>134</v>
      </c>
      <c r="E235" s="38"/>
      <c r="F235" s="189" t="s">
        <v>295</v>
      </c>
      <c r="G235" s="38"/>
      <c r="H235" s="38"/>
      <c r="I235" s="190"/>
      <c r="J235" s="38"/>
      <c r="K235" s="38"/>
      <c r="L235" s="41"/>
      <c r="M235" s="191"/>
      <c r="N235" s="192"/>
      <c r="O235" s="66"/>
      <c r="P235" s="66"/>
      <c r="Q235" s="66"/>
      <c r="R235" s="66"/>
      <c r="S235" s="66"/>
      <c r="T235" s="67"/>
      <c r="U235" s="36"/>
      <c r="V235" s="36"/>
      <c r="W235" s="36"/>
      <c r="X235" s="36"/>
      <c r="Y235" s="36"/>
      <c r="Z235" s="36"/>
      <c r="AA235" s="36"/>
      <c r="AB235" s="36"/>
      <c r="AC235" s="36"/>
      <c r="AD235" s="36"/>
      <c r="AE235" s="36"/>
      <c r="AT235" s="19" t="s">
        <v>134</v>
      </c>
      <c r="AU235" s="19" t="s">
        <v>86</v>
      </c>
    </row>
    <row r="236" spans="2:51" s="13" customFormat="1" ht="10.2">
      <c r="B236" s="193"/>
      <c r="C236" s="194"/>
      <c r="D236" s="188" t="s">
        <v>136</v>
      </c>
      <c r="E236" s="195" t="s">
        <v>19</v>
      </c>
      <c r="F236" s="196" t="s">
        <v>152</v>
      </c>
      <c r="G236" s="194"/>
      <c r="H236" s="195" t="s">
        <v>19</v>
      </c>
      <c r="I236" s="197"/>
      <c r="J236" s="194"/>
      <c r="K236" s="194"/>
      <c r="L236" s="198"/>
      <c r="M236" s="199"/>
      <c r="N236" s="200"/>
      <c r="O236" s="200"/>
      <c r="P236" s="200"/>
      <c r="Q236" s="200"/>
      <c r="R236" s="200"/>
      <c r="S236" s="200"/>
      <c r="T236" s="201"/>
      <c r="AT236" s="202" t="s">
        <v>136</v>
      </c>
      <c r="AU236" s="202" t="s">
        <v>86</v>
      </c>
      <c r="AV236" s="13" t="s">
        <v>84</v>
      </c>
      <c r="AW236" s="13" t="s">
        <v>37</v>
      </c>
      <c r="AX236" s="13" t="s">
        <v>76</v>
      </c>
      <c r="AY236" s="202" t="s">
        <v>125</v>
      </c>
    </row>
    <row r="237" spans="2:51" s="14" customFormat="1" ht="10.2">
      <c r="B237" s="203"/>
      <c r="C237" s="204"/>
      <c r="D237" s="188" t="s">
        <v>136</v>
      </c>
      <c r="E237" s="205" t="s">
        <v>19</v>
      </c>
      <c r="F237" s="206" t="s">
        <v>296</v>
      </c>
      <c r="G237" s="204"/>
      <c r="H237" s="207">
        <v>0</v>
      </c>
      <c r="I237" s="208"/>
      <c r="J237" s="204"/>
      <c r="K237" s="204"/>
      <c r="L237" s="209"/>
      <c r="M237" s="210"/>
      <c r="N237" s="211"/>
      <c r="O237" s="211"/>
      <c r="P237" s="211"/>
      <c r="Q237" s="211"/>
      <c r="R237" s="211"/>
      <c r="S237" s="211"/>
      <c r="T237" s="212"/>
      <c r="AT237" s="213" t="s">
        <v>136</v>
      </c>
      <c r="AU237" s="213" t="s">
        <v>86</v>
      </c>
      <c r="AV237" s="14" t="s">
        <v>86</v>
      </c>
      <c r="AW237" s="14" t="s">
        <v>37</v>
      </c>
      <c r="AX237" s="14" t="s">
        <v>76</v>
      </c>
      <c r="AY237" s="213" t="s">
        <v>125</v>
      </c>
    </row>
    <row r="238" spans="2:51" s="14" customFormat="1" ht="10.2">
      <c r="B238" s="203"/>
      <c r="C238" s="204"/>
      <c r="D238" s="188" t="s">
        <v>136</v>
      </c>
      <c r="E238" s="205" t="s">
        <v>19</v>
      </c>
      <c r="F238" s="206" t="s">
        <v>297</v>
      </c>
      <c r="G238" s="204"/>
      <c r="H238" s="207">
        <v>6</v>
      </c>
      <c r="I238" s="208"/>
      <c r="J238" s="204"/>
      <c r="K238" s="204"/>
      <c r="L238" s="209"/>
      <c r="M238" s="210"/>
      <c r="N238" s="211"/>
      <c r="O238" s="211"/>
      <c r="P238" s="211"/>
      <c r="Q238" s="211"/>
      <c r="R238" s="211"/>
      <c r="S238" s="211"/>
      <c r="T238" s="212"/>
      <c r="AT238" s="213" t="s">
        <v>136</v>
      </c>
      <c r="AU238" s="213" t="s">
        <v>86</v>
      </c>
      <c r="AV238" s="14" t="s">
        <v>86</v>
      </c>
      <c r="AW238" s="14" t="s">
        <v>37</v>
      </c>
      <c r="AX238" s="14" t="s">
        <v>76</v>
      </c>
      <c r="AY238" s="213" t="s">
        <v>125</v>
      </c>
    </row>
    <row r="239" spans="2:51" s="14" customFormat="1" ht="10.2">
      <c r="B239" s="203"/>
      <c r="C239" s="204"/>
      <c r="D239" s="188" t="s">
        <v>136</v>
      </c>
      <c r="E239" s="205" t="s">
        <v>19</v>
      </c>
      <c r="F239" s="206" t="s">
        <v>298</v>
      </c>
      <c r="G239" s="204"/>
      <c r="H239" s="207">
        <v>3</v>
      </c>
      <c r="I239" s="208"/>
      <c r="J239" s="204"/>
      <c r="K239" s="204"/>
      <c r="L239" s="209"/>
      <c r="M239" s="210"/>
      <c r="N239" s="211"/>
      <c r="O239" s="211"/>
      <c r="P239" s="211"/>
      <c r="Q239" s="211"/>
      <c r="R239" s="211"/>
      <c r="S239" s="211"/>
      <c r="T239" s="212"/>
      <c r="AT239" s="213" t="s">
        <v>136</v>
      </c>
      <c r="AU239" s="213" t="s">
        <v>86</v>
      </c>
      <c r="AV239" s="14" t="s">
        <v>86</v>
      </c>
      <c r="AW239" s="14" t="s">
        <v>37</v>
      </c>
      <c r="AX239" s="14" t="s">
        <v>76</v>
      </c>
      <c r="AY239" s="213" t="s">
        <v>125</v>
      </c>
    </row>
    <row r="240" spans="2:51" s="14" customFormat="1" ht="10.2">
      <c r="B240" s="203"/>
      <c r="C240" s="204"/>
      <c r="D240" s="188" t="s">
        <v>136</v>
      </c>
      <c r="E240" s="205" t="s">
        <v>19</v>
      </c>
      <c r="F240" s="206" t="s">
        <v>299</v>
      </c>
      <c r="G240" s="204"/>
      <c r="H240" s="207">
        <v>7</v>
      </c>
      <c r="I240" s="208"/>
      <c r="J240" s="204"/>
      <c r="K240" s="204"/>
      <c r="L240" s="209"/>
      <c r="M240" s="210"/>
      <c r="N240" s="211"/>
      <c r="O240" s="211"/>
      <c r="P240" s="211"/>
      <c r="Q240" s="211"/>
      <c r="R240" s="211"/>
      <c r="S240" s="211"/>
      <c r="T240" s="212"/>
      <c r="AT240" s="213" t="s">
        <v>136</v>
      </c>
      <c r="AU240" s="213" t="s">
        <v>86</v>
      </c>
      <c r="AV240" s="14" t="s">
        <v>86</v>
      </c>
      <c r="AW240" s="14" t="s">
        <v>37</v>
      </c>
      <c r="AX240" s="14" t="s">
        <v>76</v>
      </c>
      <c r="AY240" s="213" t="s">
        <v>125</v>
      </c>
    </row>
    <row r="241" spans="2:51" s="14" customFormat="1" ht="10.2">
      <c r="B241" s="203"/>
      <c r="C241" s="204"/>
      <c r="D241" s="188" t="s">
        <v>136</v>
      </c>
      <c r="E241" s="205" t="s">
        <v>19</v>
      </c>
      <c r="F241" s="206" t="s">
        <v>300</v>
      </c>
      <c r="G241" s="204"/>
      <c r="H241" s="207">
        <v>5</v>
      </c>
      <c r="I241" s="208"/>
      <c r="J241" s="204"/>
      <c r="K241" s="204"/>
      <c r="L241" s="209"/>
      <c r="M241" s="210"/>
      <c r="N241" s="211"/>
      <c r="O241" s="211"/>
      <c r="P241" s="211"/>
      <c r="Q241" s="211"/>
      <c r="R241" s="211"/>
      <c r="S241" s="211"/>
      <c r="T241" s="212"/>
      <c r="AT241" s="213" t="s">
        <v>136</v>
      </c>
      <c r="AU241" s="213" t="s">
        <v>86</v>
      </c>
      <c r="AV241" s="14" t="s">
        <v>86</v>
      </c>
      <c r="AW241" s="14" t="s">
        <v>37</v>
      </c>
      <c r="AX241" s="14" t="s">
        <v>76</v>
      </c>
      <c r="AY241" s="213" t="s">
        <v>125</v>
      </c>
    </row>
    <row r="242" spans="2:51" s="14" customFormat="1" ht="10.2">
      <c r="B242" s="203"/>
      <c r="C242" s="204"/>
      <c r="D242" s="188" t="s">
        <v>136</v>
      </c>
      <c r="E242" s="205" t="s">
        <v>19</v>
      </c>
      <c r="F242" s="206" t="s">
        <v>301</v>
      </c>
      <c r="G242" s="204"/>
      <c r="H242" s="207">
        <v>2.5</v>
      </c>
      <c r="I242" s="208"/>
      <c r="J242" s="204"/>
      <c r="K242" s="204"/>
      <c r="L242" s="209"/>
      <c r="M242" s="210"/>
      <c r="N242" s="211"/>
      <c r="O242" s="211"/>
      <c r="P242" s="211"/>
      <c r="Q242" s="211"/>
      <c r="R242" s="211"/>
      <c r="S242" s="211"/>
      <c r="T242" s="212"/>
      <c r="AT242" s="213" t="s">
        <v>136</v>
      </c>
      <c r="AU242" s="213" t="s">
        <v>86</v>
      </c>
      <c r="AV242" s="14" t="s">
        <v>86</v>
      </c>
      <c r="AW242" s="14" t="s">
        <v>37</v>
      </c>
      <c r="AX242" s="14" t="s">
        <v>76</v>
      </c>
      <c r="AY242" s="213" t="s">
        <v>125</v>
      </c>
    </row>
    <row r="243" spans="2:51" s="14" customFormat="1" ht="10.2">
      <c r="B243" s="203"/>
      <c r="C243" s="204"/>
      <c r="D243" s="188" t="s">
        <v>136</v>
      </c>
      <c r="E243" s="205" t="s">
        <v>19</v>
      </c>
      <c r="F243" s="206" t="s">
        <v>302</v>
      </c>
      <c r="G243" s="204"/>
      <c r="H243" s="207">
        <v>3.5</v>
      </c>
      <c r="I243" s="208"/>
      <c r="J243" s="204"/>
      <c r="K243" s="204"/>
      <c r="L243" s="209"/>
      <c r="M243" s="210"/>
      <c r="N243" s="211"/>
      <c r="O243" s="211"/>
      <c r="P243" s="211"/>
      <c r="Q243" s="211"/>
      <c r="R243" s="211"/>
      <c r="S243" s="211"/>
      <c r="T243" s="212"/>
      <c r="AT243" s="213" t="s">
        <v>136</v>
      </c>
      <c r="AU243" s="213" t="s">
        <v>86</v>
      </c>
      <c r="AV243" s="14" t="s">
        <v>86</v>
      </c>
      <c r="AW243" s="14" t="s">
        <v>37</v>
      </c>
      <c r="AX243" s="14" t="s">
        <v>76</v>
      </c>
      <c r="AY243" s="213" t="s">
        <v>125</v>
      </c>
    </row>
    <row r="244" spans="2:51" s="15" customFormat="1" ht="10.2">
      <c r="B244" s="214"/>
      <c r="C244" s="215"/>
      <c r="D244" s="188" t="s">
        <v>136</v>
      </c>
      <c r="E244" s="216" t="s">
        <v>19</v>
      </c>
      <c r="F244" s="217" t="s">
        <v>159</v>
      </c>
      <c r="G244" s="215"/>
      <c r="H244" s="218">
        <v>27</v>
      </c>
      <c r="I244" s="219"/>
      <c r="J244" s="215"/>
      <c r="K244" s="215"/>
      <c r="L244" s="220"/>
      <c r="M244" s="221"/>
      <c r="N244" s="222"/>
      <c r="O244" s="222"/>
      <c r="P244" s="222"/>
      <c r="Q244" s="222"/>
      <c r="R244" s="222"/>
      <c r="S244" s="222"/>
      <c r="T244" s="223"/>
      <c r="AT244" s="224" t="s">
        <v>136</v>
      </c>
      <c r="AU244" s="224" t="s">
        <v>86</v>
      </c>
      <c r="AV244" s="15" t="s">
        <v>132</v>
      </c>
      <c r="AW244" s="15" t="s">
        <v>37</v>
      </c>
      <c r="AX244" s="15" t="s">
        <v>84</v>
      </c>
      <c r="AY244" s="224" t="s">
        <v>125</v>
      </c>
    </row>
    <row r="245" spans="1:65" s="2" customFormat="1" ht="14.4" customHeight="1">
      <c r="A245" s="36"/>
      <c r="B245" s="37"/>
      <c r="C245" s="236" t="s">
        <v>303</v>
      </c>
      <c r="D245" s="236" t="s">
        <v>251</v>
      </c>
      <c r="E245" s="237" t="s">
        <v>304</v>
      </c>
      <c r="F245" s="238" t="s">
        <v>305</v>
      </c>
      <c r="G245" s="239" t="s">
        <v>293</v>
      </c>
      <c r="H245" s="240">
        <v>27.405</v>
      </c>
      <c r="I245" s="241"/>
      <c r="J245" s="242">
        <f>ROUND(I245*H245,2)</f>
        <v>0</v>
      </c>
      <c r="K245" s="238" t="s">
        <v>131</v>
      </c>
      <c r="L245" s="243"/>
      <c r="M245" s="244" t="s">
        <v>19</v>
      </c>
      <c r="N245" s="245" t="s">
        <v>47</v>
      </c>
      <c r="O245" s="66"/>
      <c r="P245" s="184">
        <f>O245*H245</f>
        <v>0</v>
      </c>
      <c r="Q245" s="184">
        <v>0.00242</v>
      </c>
      <c r="R245" s="184">
        <f>Q245*H245</f>
        <v>0.06632009999999999</v>
      </c>
      <c r="S245" s="184">
        <v>0</v>
      </c>
      <c r="T245" s="185">
        <f>S245*H245</f>
        <v>0</v>
      </c>
      <c r="U245" s="36"/>
      <c r="V245" s="36"/>
      <c r="W245" s="36"/>
      <c r="X245" s="36"/>
      <c r="Y245" s="36"/>
      <c r="Z245" s="36"/>
      <c r="AA245" s="36"/>
      <c r="AB245" s="36"/>
      <c r="AC245" s="36"/>
      <c r="AD245" s="36"/>
      <c r="AE245" s="36"/>
      <c r="AR245" s="186" t="s">
        <v>232</v>
      </c>
      <c r="AT245" s="186" t="s">
        <v>251</v>
      </c>
      <c r="AU245" s="186" t="s">
        <v>86</v>
      </c>
      <c r="AY245" s="19" t="s">
        <v>125</v>
      </c>
      <c r="BE245" s="187">
        <f>IF(N245="základní",J245,0)</f>
        <v>0</v>
      </c>
      <c r="BF245" s="187">
        <f>IF(N245="snížená",J245,0)</f>
        <v>0</v>
      </c>
      <c r="BG245" s="187">
        <f>IF(N245="zákl. přenesená",J245,0)</f>
        <v>0</v>
      </c>
      <c r="BH245" s="187">
        <f>IF(N245="sníž. přenesená",J245,0)</f>
        <v>0</v>
      </c>
      <c r="BI245" s="187">
        <f>IF(N245="nulová",J245,0)</f>
        <v>0</v>
      </c>
      <c r="BJ245" s="19" t="s">
        <v>84</v>
      </c>
      <c r="BK245" s="187">
        <f>ROUND(I245*H245,2)</f>
        <v>0</v>
      </c>
      <c r="BL245" s="19" t="s">
        <v>132</v>
      </c>
      <c r="BM245" s="186" t="s">
        <v>306</v>
      </c>
    </row>
    <row r="246" spans="2:51" s="14" customFormat="1" ht="10.2">
      <c r="B246" s="203"/>
      <c r="C246" s="204"/>
      <c r="D246" s="188" t="s">
        <v>136</v>
      </c>
      <c r="E246" s="204"/>
      <c r="F246" s="206" t="s">
        <v>307</v>
      </c>
      <c r="G246" s="204"/>
      <c r="H246" s="207">
        <v>27.405</v>
      </c>
      <c r="I246" s="208"/>
      <c r="J246" s="204"/>
      <c r="K246" s="204"/>
      <c r="L246" s="209"/>
      <c r="M246" s="210"/>
      <c r="N246" s="211"/>
      <c r="O246" s="211"/>
      <c r="P246" s="211"/>
      <c r="Q246" s="211"/>
      <c r="R246" s="211"/>
      <c r="S246" s="211"/>
      <c r="T246" s="212"/>
      <c r="AT246" s="213" t="s">
        <v>136</v>
      </c>
      <c r="AU246" s="213" t="s">
        <v>86</v>
      </c>
      <c r="AV246" s="14" t="s">
        <v>86</v>
      </c>
      <c r="AW246" s="14" t="s">
        <v>4</v>
      </c>
      <c r="AX246" s="14" t="s">
        <v>84</v>
      </c>
      <c r="AY246" s="213" t="s">
        <v>125</v>
      </c>
    </row>
    <row r="247" spans="1:65" s="2" customFormat="1" ht="14.4" customHeight="1">
      <c r="A247" s="36"/>
      <c r="B247" s="37"/>
      <c r="C247" s="175" t="s">
        <v>308</v>
      </c>
      <c r="D247" s="175" t="s">
        <v>127</v>
      </c>
      <c r="E247" s="176" t="s">
        <v>309</v>
      </c>
      <c r="F247" s="177" t="s">
        <v>310</v>
      </c>
      <c r="G247" s="178" t="s">
        <v>293</v>
      </c>
      <c r="H247" s="179">
        <v>72</v>
      </c>
      <c r="I247" s="180"/>
      <c r="J247" s="181">
        <f>ROUND(I247*H247,2)</f>
        <v>0</v>
      </c>
      <c r="K247" s="177" t="s">
        <v>131</v>
      </c>
      <c r="L247" s="41"/>
      <c r="M247" s="182" t="s">
        <v>19</v>
      </c>
      <c r="N247" s="183" t="s">
        <v>47</v>
      </c>
      <c r="O247" s="66"/>
      <c r="P247" s="184">
        <f>O247*H247</f>
        <v>0</v>
      </c>
      <c r="Q247" s="184">
        <v>2E-05</v>
      </c>
      <c r="R247" s="184">
        <f>Q247*H247</f>
        <v>0.00144</v>
      </c>
      <c r="S247" s="184">
        <v>0</v>
      </c>
      <c r="T247" s="185">
        <f>S247*H247</f>
        <v>0</v>
      </c>
      <c r="U247" s="36"/>
      <c r="V247" s="36"/>
      <c r="W247" s="36"/>
      <c r="X247" s="36"/>
      <c r="Y247" s="36"/>
      <c r="Z247" s="36"/>
      <c r="AA247" s="36"/>
      <c r="AB247" s="36"/>
      <c r="AC247" s="36"/>
      <c r="AD247" s="36"/>
      <c r="AE247" s="36"/>
      <c r="AR247" s="186" t="s">
        <v>132</v>
      </c>
      <c r="AT247" s="186" t="s">
        <v>127</v>
      </c>
      <c r="AU247" s="186" t="s">
        <v>86</v>
      </c>
      <c r="AY247" s="19" t="s">
        <v>125</v>
      </c>
      <c r="BE247" s="187">
        <f>IF(N247="základní",J247,0)</f>
        <v>0</v>
      </c>
      <c r="BF247" s="187">
        <f>IF(N247="snížená",J247,0)</f>
        <v>0</v>
      </c>
      <c r="BG247" s="187">
        <f>IF(N247="zákl. přenesená",J247,0)</f>
        <v>0</v>
      </c>
      <c r="BH247" s="187">
        <f>IF(N247="sníž. přenesená",J247,0)</f>
        <v>0</v>
      </c>
      <c r="BI247" s="187">
        <f>IF(N247="nulová",J247,0)</f>
        <v>0</v>
      </c>
      <c r="BJ247" s="19" t="s">
        <v>84</v>
      </c>
      <c r="BK247" s="187">
        <f>ROUND(I247*H247,2)</f>
        <v>0</v>
      </c>
      <c r="BL247" s="19" t="s">
        <v>132</v>
      </c>
      <c r="BM247" s="186" t="s">
        <v>311</v>
      </c>
    </row>
    <row r="248" spans="1:47" s="2" customFormat="1" ht="86.4">
      <c r="A248" s="36"/>
      <c r="B248" s="37"/>
      <c r="C248" s="38"/>
      <c r="D248" s="188" t="s">
        <v>134</v>
      </c>
      <c r="E248" s="38"/>
      <c r="F248" s="189" t="s">
        <v>295</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134</v>
      </c>
      <c r="AU248" s="19" t="s">
        <v>86</v>
      </c>
    </row>
    <row r="249" spans="2:51" s="13" customFormat="1" ht="10.2">
      <c r="B249" s="193"/>
      <c r="C249" s="194"/>
      <c r="D249" s="188" t="s">
        <v>136</v>
      </c>
      <c r="E249" s="195" t="s">
        <v>19</v>
      </c>
      <c r="F249" s="196" t="s">
        <v>152</v>
      </c>
      <c r="G249" s="194"/>
      <c r="H249" s="195" t="s">
        <v>19</v>
      </c>
      <c r="I249" s="197"/>
      <c r="J249" s="194"/>
      <c r="K249" s="194"/>
      <c r="L249" s="198"/>
      <c r="M249" s="199"/>
      <c r="N249" s="200"/>
      <c r="O249" s="200"/>
      <c r="P249" s="200"/>
      <c r="Q249" s="200"/>
      <c r="R249" s="200"/>
      <c r="S249" s="200"/>
      <c r="T249" s="201"/>
      <c r="AT249" s="202" t="s">
        <v>136</v>
      </c>
      <c r="AU249" s="202" t="s">
        <v>86</v>
      </c>
      <c r="AV249" s="13" t="s">
        <v>84</v>
      </c>
      <c r="AW249" s="13" t="s">
        <v>37</v>
      </c>
      <c r="AX249" s="13" t="s">
        <v>76</v>
      </c>
      <c r="AY249" s="202" t="s">
        <v>125</v>
      </c>
    </row>
    <row r="250" spans="2:51" s="14" customFormat="1" ht="10.2">
      <c r="B250" s="203"/>
      <c r="C250" s="204"/>
      <c r="D250" s="188" t="s">
        <v>136</v>
      </c>
      <c r="E250" s="205" t="s">
        <v>19</v>
      </c>
      <c r="F250" s="206" t="s">
        <v>312</v>
      </c>
      <c r="G250" s="204"/>
      <c r="H250" s="207">
        <v>72</v>
      </c>
      <c r="I250" s="208"/>
      <c r="J250" s="204"/>
      <c r="K250" s="204"/>
      <c r="L250" s="209"/>
      <c r="M250" s="210"/>
      <c r="N250" s="211"/>
      <c r="O250" s="211"/>
      <c r="P250" s="211"/>
      <c r="Q250" s="211"/>
      <c r="R250" s="211"/>
      <c r="S250" s="211"/>
      <c r="T250" s="212"/>
      <c r="AT250" s="213" t="s">
        <v>136</v>
      </c>
      <c r="AU250" s="213" t="s">
        <v>86</v>
      </c>
      <c r="AV250" s="14" t="s">
        <v>86</v>
      </c>
      <c r="AW250" s="14" t="s">
        <v>37</v>
      </c>
      <c r="AX250" s="14" t="s">
        <v>84</v>
      </c>
      <c r="AY250" s="213" t="s">
        <v>125</v>
      </c>
    </row>
    <row r="251" spans="1:65" s="2" customFormat="1" ht="14.4" customHeight="1">
      <c r="A251" s="36"/>
      <c r="B251" s="37"/>
      <c r="C251" s="236" t="s">
        <v>313</v>
      </c>
      <c r="D251" s="236" t="s">
        <v>251</v>
      </c>
      <c r="E251" s="237" t="s">
        <v>314</v>
      </c>
      <c r="F251" s="238" t="s">
        <v>315</v>
      </c>
      <c r="G251" s="239" t="s">
        <v>293</v>
      </c>
      <c r="H251" s="240">
        <v>73.08</v>
      </c>
      <c r="I251" s="241"/>
      <c r="J251" s="242">
        <f>ROUND(I251*H251,2)</f>
        <v>0</v>
      </c>
      <c r="K251" s="238" t="s">
        <v>131</v>
      </c>
      <c r="L251" s="243"/>
      <c r="M251" s="244" t="s">
        <v>19</v>
      </c>
      <c r="N251" s="245" t="s">
        <v>47</v>
      </c>
      <c r="O251" s="66"/>
      <c r="P251" s="184">
        <f>O251*H251</f>
        <v>0</v>
      </c>
      <c r="Q251" s="184">
        <v>0.00483</v>
      </c>
      <c r="R251" s="184">
        <f>Q251*H251</f>
        <v>0.3529764</v>
      </c>
      <c r="S251" s="184">
        <v>0</v>
      </c>
      <c r="T251" s="185">
        <f>S251*H251</f>
        <v>0</v>
      </c>
      <c r="U251" s="36"/>
      <c r="V251" s="36"/>
      <c r="W251" s="36"/>
      <c r="X251" s="36"/>
      <c r="Y251" s="36"/>
      <c r="Z251" s="36"/>
      <c r="AA251" s="36"/>
      <c r="AB251" s="36"/>
      <c r="AC251" s="36"/>
      <c r="AD251" s="36"/>
      <c r="AE251" s="36"/>
      <c r="AR251" s="186" t="s">
        <v>232</v>
      </c>
      <c r="AT251" s="186" t="s">
        <v>251</v>
      </c>
      <c r="AU251" s="186" t="s">
        <v>86</v>
      </c>
      <c r="AY251" s="19" t="s">
        <v>125</v>
      </c>
      <c r="BE251" s="187">
        <f>IF(N251="základní",J251,0)</f>
        <v>0</v>
      </c>
      <c r="BF251" s="187">
        <f>IF(N251="snížená",J251,0)</f>
        <v>0</v>
      </c>
      <c r="BG251" s="187">
        <f>IF(N251="zákl. přenesená",J251,0)</f>
        <v>0</v>
      </c>
      <c r="BH251" s="187">
        <f>IF(N251="sníž. přenesená",J251,0)</f>
        <v>0</v>
      </c>
      <c r="BI251" s="187">
        <f>IF(N251="nulová",J251,0)</f>
        <v>0</v>
      </c>
      <c r="BJ251" s="19" t="s">
        <v>84</v>
      </c>
      <c r="BK251" s="187">
        <f>ROUND(I251*H251,2)</f>
        <v>0</v>
      </c>
      <c r="BL251" s="19" t="s">
        <v>132</v>
      </c>
      <c r="BM251" s="186" t="s">
        <v>316</v>
      </c>
    </row>
    <row r="252" spans="2:51" s="14" customFormat="1" ht="10.2">
      <c r="B252" s="203"/>
      <c r="C252" s="204"/>
      <c r="D252" s="188" t="s">
        <v>136</v>
      </c>
      <c r="E252" s="204"/>
      <c r="F252" s="206" t="s">
        <v>317</v>
      </c>
      <c r="G252" s="204"/>
      <c r="H252" s="207">
        <v>73.08</v>
      </c>
      <c r="I252" s="208"/>
      <c r="J252" s="204"/>
      <c r="K252" s="204"/>
      <c r="L252" s="209"/>
      <c r="M252" s="210"/>
      <c r="N252" s="211"/>
      <c r="O252" s="211"/>
      <c r="P252" s="211"/>
      <c r="Q252" s="211"/>
      <c r="R252" s="211"/>
      <c r="S252" s="211"/>
      <c r="T252" s="212"/>
      <c r="AT252" s="213" t="s">
        <v>136</v>
      </c>
      <c r="AU252" s="213" t="s">
        <v>86</v>
      </c>
      <c r="AV252" s="14" t="s">
        <v>86</v>
      </c>
      <c r="AW252" s="14" t="s">
        <v>4</v>
      </c>
      <c r="AX252" s="14" t="s">
        <v>84</v>
      </c>
      <c r="AY252" s="213" t="s">
        <v>125</v>
      </c>
    </row>
    <row r="253" spans="1:65" s="2" customFormat="1" ht="24.15" customHeight="1">
      <c r="A253" s="36"/>
      <c r="B253" s="37"/>
      <c r="C253" s="175" t="s">
        <v>7</v>
      </c>
      <c r="D253" s="175" t="s">
        <v>127</v>
      </c>
      <c r="E253" s="176" t="s">
        <v>318</v>
      </c>
      <c r="F253" s="177" t="s">
        <v>319</v>
      </c>
      <c r="G253" s="178" t="s">
        <v>320</v>
      </c>
      <c r="H253" s="179">
        <v>4</v>
      </c>
      <c r="I253" s="180"/>
      <c r="J253" s="181">
        <f>ROUND(I253*H253,2)</f>
        <v>0</v>
      </c>
      <c r="K253" s="177" t="s">
        <v>131</v>
      </c>
      <c r="L253" s="41"/>
      <c r="M253" s="182" t="s">
        <v>19</v>
      </c>
      <c r="N253" s="183" t="s">
        <v>47</v>
      </c>
      <c r="O253" s="66"/>
      <c r="P253" s="184">
        <f>O253*H253</f>
        <v>0</v>
      </c>
      <c r="Q253" s="184">
        <v>8E-05</v>
      </c>
      <c r="R253" s="184">
        <f>Q253*H253</f>
        <v>0.00032</v>
      </c>
      <c r="S253" s="184">
        <v>0</v>
      </c>
      <c r="T253" s="185">
        <f>S253*H253</f>
        <v>0</v>
      </c>
      <c r="U253" s="36"/>
      <c r="V253" s="36"/>
      <c r="W253" s="36"/>
      <c r="X253" s="36"/>
      <c r="Y253" s="36"/>
      <c r="Z253" s="36"/>
      <c r="AA253" s="36"/>
      <c r="AB253" s="36"/>
      <c r="AC253" s="36"/>
      <c r="AD253" s="36"/>
      <c r="AE253" s="36"/>
      <c r="AR253" s="186" t="s">
        <v>132</v>
      </c>
      <c r="AT253" s="186" t="s">
        <v>127</v>
      </c>
      <c r="AU253" s="186" t="s">
        <v>86</v>
      </c>
      <c r="AY253" s="19" t="s">
        <v>125</v>
      </c>
      <c r="BE253" s="187">
        <f>IF(N253="základní",J253,0)</f>
        <v>0</v>
      </c>
      <c r="BF253" s="187">
        <f>IF(N253="snížená",J253,0)</f>
        <v>0</v>
      </c>
      <c r="BG253" s="187">
        <f>IF(N253="zákl. přenesená",J253,0)</f>
        <v>0</v>
      </c>
      <c r="BH253" s="187">
        <f>IF(N253="sníž. přenesená",J253,0)</f>
        <v>0</v>
      </c>
      <c r="BI253" s="187">
        <f>IF(N253="nulová",J253,0)</f>
        <v>0</v>
      </c>
      <c r="BJ253" s="19" t="s">
        <v>84</v>
      </c>
      <c r="BK253" s="187">
        <f>ROUND(I253*H253,2)</f>
        <v>0</v>
      </c>
      <c r="BL253" s="19" t="s">
        <v>132</v>
      </c>
      <c r="BM253" s="186" t="s">
        <v>321</v>
      </c>
    </row>
    <row r="254" spans="1:47" s="2" customFormat="1" ht="48">
      <c r="A254" s="36"/>
      <c r="B254" s="37"/>
      <c r="C254" s="38"/>
      <c r="D254" s="188" t="s">
        <v>134</v>
      </c>
      <c r="E254" s="38"/>
      <c r="F254" s="189" t="s">
        <v>322</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134</v>
      </c>
      <c r="AU254" s="19" t="s">
        <v>86</v>
      </c>
    </row>
    <row r="255" spans="2:51" s="13" customFormat="1" ht="10.2">
      <c r="B255" s="193"/>
      <c r="C255" s="194"/>
      <c r="D255" s="188" t="s">
        <v>136</v>
      </c>
      <c r="E255" s="195" t="s">
        <v>19</v>
      </c>
      <c r="F255" s="196" t="s">
        <v>152</v>
      </c>
      <c r="G255" s="194"/>
      <c r="H255" s="195" t="s">
        <v>19</v>
      </c>
      <c r="I255" s="197"/>
      <c r="J255" s="194"/>
      <c r="K255" s="194"/>
      <c r="L255" s="198"/>
      <c r="M255" s="199"/>
      <c r="N255" s="200"/>
      <c r="O255" s="200"/>
      <c r="P255" s="200"/>
      <c r="Q255" s="200"/>
      <c r="R255" s="200"/>
      <c r="S255" s="200"/>
      <c r="T255" s="201"/>
      <c r="AT255" s="202" t="s">
        <v>136</v>
      </c>
      <c r="AU255" s="202" t="s">
        <v>86</v>
      </c>
      <c r="AV255" s="13" t="s">
        <v>84</v>
      </c>
      <c r="AW255" s="13" t="s">
        <v>37</v>
      </c>
      <c r="AX255" s="13" t="s">
        <v>76</v>
      </c>
      <c r="AY255" s="202" t="s">
        <v>125</v>
      </c>
    </row>
    <row r="256" spans="2:51" s="14" customFormat="1" ht="10.2">
      <c r="B256" s="203"/>
      <c r="C256" s="204"/>
      <c r="D256" s="188" t="s">
        <v>136</v>
      </c>
      <c r="E256" s="205" t="s">
        <v>19</v>
      </c>
      <c r="F256" s="206" t="s">
        <v>296</v>
      </c>
      <c r="G256" s="204"/>
      <c r="H256" s="207">
        <v>0</v>
      </c>
      <c r="I256" s="208"/>
      <c r="J256" s="204"/>
      <c r="K256" s="204"/>
      <c r="L256" s="209"/>
      <c r="M256" s="210"/>
      <c r="N256" s="211"/>
      <c r="O256" s="211"/>
      <c r="P256" s="211"/>
      <c r="Q256" s="211"/>
      <c r="R256" s="211"/>
      <c r="S256" s="211"/>
      <c r="T256" s="212"/>
      <c r="AT256" s="213" t="s">
        <v>136</v>
      </c>
      <c r="AU256" s="213" t="s">
        <v>86</v>
      </c>
      <c r="AV256" s="14" t="s">
        <v>86</v>
      </c>
      <c r="AW256" s="14" t="s">
        <v>37</v>
      </c>
      <c r="AX256" s="14" t="s">
        <v>76</v>
      </c>
      <c r="AY256" s="213" t="s">
        <v>125</v>
      </c>
    </row>
    <row r="257" spans="2:51" s="14" customFormat="1" ht="10.2">
      <c r="B257" s="203"/>
      <c r="C257" s="204"/>
      <c r="D257" s="188" t="s">
        <v>136</v>
      </c>
      <c r="E257" s="205" t="s">
        <v>19</v>
      </c>
      <c r="F257" s="206" t="s">
        <v>323</v>
      </c>
      <c r="G257" s="204"/>
      <c r="H257" s="207">
        <v>2</v>
      </c>
      <c r="I257" s="208"/>
      <c r="J257" s="204"/>
      <c r="K257" s="204"/>
      <c r="L257" s="209"/>
      <c r="M257" s="210"/>
      <c r="N257" s="211"/>
      <c r="O257" s="211"/>
      <c r="P257" s="211"/>
      <c r="Q257" s="211"/>
      <c r="R257" s="211"/>
      <c r="S257" s="211"/>
      <c r="T257" s="212"/>
      <c r="AT257" s="213" t="s">
        <v>136</v>
      </c>
      <c r="AU257" s="213" t="s">
        <v>86</v>
      </c>
      <c r="AV257" s="14" t="s">
        <v>86</v>
      </c>
      <c r="AW257" s="14" t="s">
        <v>37</v>
      </c>
      <c r="AX257" s="14" t="s">
        <v>76</v>
      </c>
      <c r="AY257" s="213" t="s">
        <v>125</v>
      </c>
    </row>
    <row r="258" spans="2:51" s="14" customFormat="1" ht="10.2">
      <c r="B258" s="203"/>
      <c r="C258" s="204"/>
      <c r="D258" s="188" t="s">
        <v>136</v>
      </c>
      <c r="E258" s="205" t="s">
        <v>19</v>
      </c>
      <c r="F258" s="206" t="s">
        <v>324</v>
      </c>
      <c r="G258" s="204"/>
      <c r="H258" s="207">
        <v>2</v>
      </c>
      <c r="I258" s="208"/>
      <c r="J258" s="204"/>
      <c r="K258" s="204"/>
      <c r="L258" s="209"/>
      <c r="M258" s="210"/>
      <c r="N258" s="211"/>
      <c r="O258" s="211"/>
      <c r="P258" s="211"/>
      <c r="Q258" s="211"/>
      <c r="R258" s="211"/>
      <c r="S258" s="211"/>
      <c r="T258" s="212"/>
      <c r="AT258" s="213" t="s">
        <v>136</v>
      </c>
      <c r="AU258" s="213" t="s">
        <v>86</v>
      </c>
      <c r="AV258" s="14" t="s">
        <v>86</v>
      </c>
      <c r="AW258" s="14" t="s">
        <v>37</v>
      </c>
      <c r="AX258" s="14" t="s">
        <v>76</v>
      </c>
      <c r="AY258" s="213" t="s">
        <v>125</v>
      </c>
    </row>
    <row r="259" spans="2:51" s="15" customFormat="1" ht="10.2">
      <c r="B259" s="214"/>
      <c r="C259" s="215"/>
      <c r="D259" s="188" t="s">
        <v>136</v>
      </c>
      <c r="E259" s="216" t="s">
        <v>19</v>
      </c>
      <c r="F259" s="217" t="s">
        <v>159</v>
      </c>
      <c r="G259" s="215"/>
      <c r="H259" s="218">
        <v>4</v>
      </c>
      <c r="I259" s="219"/>
      <c r="J259" s="215"/>
      <c r="K259" s="215"/>
      <c r="L259" s="220"/>
      <c r="M259" s="221"/>
      <c r="N259" s="222"/>
      <c r="O259" s="222"/>
      <c r="P259" s="222"/>
      <c r="Q259" s="222"/>
      <c r="R259" s="222"/>
      <c r="S259" s="222"/>
      <c r="T259" s="223"/>
      <c r="AT259" s="224" t="s">
        <v>136</v>
      </c>
      <c r="AU259" s="224" t="s">
        <v>86</v>
      </c>
      <c r="AV259" s="15" t="s">
        <v>132</v>
      </c>
      <c r="AW259" s="15" t="s">
        <v>37</v>
      </c>
      <c r="AX259" s="15" t="s">
        <v>84</v>
      </c>
      <c r="AY259" s="224" t="s">
        <v>125</v>
      </c>
    </row>
    <row r="260" spans="1:65" s="2" customFormat="1" ht="14.4" customHeight="1">
      <c r="A260" s="36"/>
      <c r="B260" s="37"/>
      <c r="C260" s="236" t="s">
        <v>325</v>
      </c>
      <c r="D260" s="236" t="s">
        <v>251</v>
      </c>
      <c r="E260" s="237" t="s">
        <v>326</v>
      </c>
      <c r="F260" s="238" t="s">
        <v>327</v>
      </c>
      <c r="G260" s="239" t="s">
        <v>320</v>
      </c>
      <c r="H260" s="240">
        <v>4</v>
      </c>
      <c r="I260" s="241"/>
      <c r="J260" s="242">
        <f>ROUND(I260*H260,2)</f>
        <v>0</v>
      </c>
      <c r="K260" s="238" t="s">
        <v>131</v>
      </c>
      <c r="L260" s="243"/>
      <c r="M260" s="244" t="s">
        <v>19</v>
      </c>
      <c r="N260" s="245" t="s">
        <v>47</v>
      </c>
      <c r="O260" s="66"/>
      <c r="P260" s="184">
        <f>O260*H260</f>
        <v>0</v>
      </c>
      <c r="Q260" s="184">
        <v>0.0007</v>
      </c>
      <c r="R260" s="184">
        <f>Q260*H260</f>
        <v>0.0028</v>
      </c>
      <c r="S260" s="184">
        <v>0</v>
      </c>
      <c r="T260" s="185">
        <f>S260*H260</f>
        <v>0</v>
      </c>
      <c r="U260" s="36"/>
      <c r="V260" s="36"/>
      <c r="W260" s="36"/>
      <c r="X260" s="36"/>
      <c r="Y260" s="36"/>
      <c r="Z260" s="36"/>
      <c r="AA260" s="36"/>
      <c r="AB260" s="36"/>
      <c r="AC260" s="36"/>
      <c r="AD260" s="36"/>
      <c r="AE260" s="36"/>
      <c r="AR260" s="186" t="s">
        <v>232</v>
      </c>
      <c r="AT260" s="186" t="s">
        <v>251</v>
      </c>
      <c r="AU260" s="186" t="s">
        <v>86</v>
      </c>
      <c r="AY260" s="19" t="s">
        <v>125</v>
      </c>
      <c r="BE260" s="187">
        <f>IF(N260="základní",J260,0)</f>
        <v>0</v>
      </c>
      <c r="BF260" s="187">
        <f>IF(N260="snížená",J260,0)</f>
        <v>0</v>
      </c>
      <c r="BG260" s="187">
        <f>IF(N260="zákl. přenesená",J260,0)</f>
        <v>0</v>
      </c>
      <c r="BH260" s="187">
        <f>IF(N260="sníž. přenesená",J260,0)</f>
        <v>0</v>
      </c>
      <c r="BI260" s="187">
        <f>IF(N260="nulová",J260,0)</f>
        <v>0</v>
      </c>
      <c r="BJ260" s="19" t="s">
        <v>84</v>
      </c>
      <c r="BK260" s="187">
        <f>ROUND(I260*H260,2)</f>
        <v>0</v>
      </c>
      <c r="BL260" s="19" t="s">
        <v>132</v>
      </c>
      <c r="BM260" s="186" t="s">
        <v>328</v>
      </c>
    </row>
    <row r="261" spans="2:51" s="13" customFormat="1" ht="10.2">
      <c r="B261" s="193"/>
      <c r="C261" s="194"/>
      <c r="D261" s="188" t="s">
        <v>136</v>
      </c>
      <c r="E261" s="195" t="s">
        <v>19</v>
      </c>
      <c r="F261" s="196" t="s">
        <v>152</v>
      </c>
      <c r="G261" s="194"/>
      <c r="H261" s="195" t="s">
        <v>19</v>
      </c>
      <c r="I261" s="197"/>
      <c r="J261" s="194"/>
      <c r="K261" s="194"/>
      <c r="L261" s="198"/>
      <c r="M261" s="199"/>
      <c r="N261" s="200"/>
      <c r="O261" s="200"/>
      <c r="P261" s="200"/>
      <c r="Q261" s="200"/>
      <c r="R261" s="200"/>
      <c r="S261" s="200"/>
      <c r="T261" s="201"/>
      <c r="AT261" s="202" t="s">
        <v>136</v>
      </c>
      <c r="AU261" s="202" t="s">
        <v>86</v>
      </c>
      <c r="AV261" s="13" t="s">
        <v>84</v>
      </c>
      <c r="AW261" s="13" t="s">
        <v>37</v>
      </c>
      <c r="AX261" s="13" t="s">
        <v>76</v>
      </c>
      <c r="AY261" s="202" t="s">
        <v>125</v>
      </c>
    </row>
    <row r="262" spans="2:51" s="14" customFormat="1" ht="10.2">
      <c r="B262" s="203"/>
      <c r="C262" s="204"/>
      <c r="D262" s="188" t="s">
        <v>136</v>
      </c>
      <c r="E262" s="205" t="s">
        <v>19</v>
      </c>
      <c r="F262" s="206" t="s">
        <v>329</v>
      </c>
      <c r="G262" s="204"/>
      <c r="H262" s="207">
        <v>2</v>
      </c>
      <c r="I262" s="208"/>
      <c r="J262" s="204"/>
      <c r="K262" s="204"/>
      <c r="L262" s="209"/>
      <c r="M262" s="210"/>
      <c r="N262" s="211"/>
      <c r="O262" s="211"/>
      <c r="P262" s="211"/>
      <c r="Q262" s="211"/>
      <c r="R262" s="211"/>
      <c r="S262" s="211"/>
      <c r="T262" s="212"/>
      <c r="AT262" s="213" t="s">
        <v>136</v>
      </c>
      <c r="AU262" s="213" t="s">
        <v>86</v>
      </c>
      <c r="AV262" s="14" t="s">
        <v>86</v>
      </c>
      <c r="AW262" s="14" t="s">
        <v>37</v>
      </c>
      <c r="AX262" s="14" t="s">
        <v>76</v>
      </c>
      <c r="AY262" s="213" t="s">
        <v>125</v>
      </c>
    </row>
    <row r="263" spans="2:51" s="14" customFormat="1" ht="10.2">
      <c r="B263" s="203"/>
      <c r="C263" s="204"/>
      <c r="D263" s="188" t="s">
        <v>136</v>
      </c>
      <c r="E263" s="205" t="s">
        <v>19</v>
      </c>
      <c r="F263" s="206" t="s">
        <v>330</v>
      </c>
      <c r="G263" s="204"/>
      <c r="H263" s="207">
        <v>2</v>
      </c>
      <c r="I263" s="208"/>
      <c r="J263" s="204"/>
      <c r="K263" s="204"/>
      <c r="L263" s="209"/>
      <c r="M263" s="210"/>
      <c r="N263" s="211"/>
      <c r="O263" s="211"/>
      <c r="P263" s="211"/>
      <c r="Q263" s="211"/>
      <c r="R263" s="211"/>
      <c r="S263" s="211"/>
      <c r="T263" s="212"/>
      <c r="AT263" s="213" t="s">
        <v>136</v>
      </c>
      <c r="AU263" s="213" t="s">
        <v>86</v>
      </c>
      <c r="AV263" s="14" t="s">
        <v>86</v>
      </c>
      <c r="AW263" s="14" t="s">
        <v>37</v>
      </c>
      <c r="AX263" s="14" t="s">
        <v>76</v>
      </c>
      <c r="AY263" s="213" t="s">
        <v>125</v>
      </c>
    </row>
    <row r="264" spans="2:51" s="15" customFormat="1" ht="10.2">
      <c r="B264" s="214"/>
      <c r="C264" s="215"/>
      <c r="D264" s="188" t="s">
        <v>136</v>
      </c>
      <c r="E264" s="216" t="s">
        <v>19</v>
      </c>
      <c r="F264" s="217" t="s">
        <v>159</v>
      </c>
      <c r="G264" s="215"/>
      <c r="H264" s="218">
        <v>4</v>
      </c>
      <c r="I264" s="219"/>
      <c r="J264" s="215"/>
      <c r="K264" s="215"/>
      <c r="L264" s="220"/>
      <c r="M264" s="221"/>
      <c r="N264" s="222"/>
      <c r="O264" s="222"/>
      <c r="P264" s="222"/>
      <c r="Q264" s="222"/>
      <c r="R264" s="222"/>
      <c r="S264" s="222"/>
      <c r="T264" s="223"/>
      <c r="AT264" s="224" t="s">
        <v>136</v>
      </c>
      <c r="AU264" s="224" t="s">
        <v>86</v>
      </c>
      <c r="AV264" s="15" t="s">
        <v>132</v>
      </c>
      <c r="AW264" s="15" t="s">
        <v>37</v>
      </c>
      <c r="AX264" s="15" t="s">
        <v>84</v>
      </c>
      <c r="AY264" s="224" t="s">
        <v>125</v>
      </c>
    </row>
    <row r="265" spans="1:65" s="2" customFormat="1" ht="24.15" customHeight="1">
      <c r="A265" s="36"/>
      <c r="B265" s="37"/>
      <c r="C265" s="175" t="s">
        <v>331</v>
      </c>
      <c r="D265" s="175" t="s">
        <v>127</v>
      </c>
      <c r="E265" s="176" t="s">
        <v>332</v>
      </c>
      <c r="F265" s="177" t="s">
        <v>333</v>
      </c>
      <c r="G265" s="178" t="s">
        <v>320</v>
      </c>
      <c r="H265" s="179">
        <v>6</v>
      </c>
      <c r="I265" s="180"/>
      <c r="J265" s="181">
        <f>ROUND(I265*H265,2)</f>
        <v>0</v>
      </c>
      <c r="K265" s="177" t="s">
        <v>131</v>
      </c>
      <c r="L265" s="41"/>
      <c r="M265" s="182" t="s">
        <v>19</v>
      </c>
      <c r="N265" s="183" t="s">
        <v>47</v>
      </c>
      <c r="O265" s="66"/>
      <c r="P265" s="184">
        <f>O265*H265</f>
        <v>0</v>
      </c>
      <c r="Q265" s="184">
        <v>8E-05</v>
      </c>
      <c r="R265" s="184">
        <f>Q265*H265</f>
        <v>0.00048000000000000007</v>
      </c>
      <c r="S265" s="184">
        <v>0</v>
      </c>
      <c r="T265" s="185">
        <f>S265*H265</f>
        <v>0</v>
      </c>
      <c r="U265" s="36"/>
      <c r="V265" s="36"/>
      <c r="W265" s="36"/>
      <c r="X265" s="36"/>
      <c r="Y265" s="36"/>
      <c r="Z265" s="36"/>
      <c r="AA265" s="36"/>
      <c r="AB265" s="36"/>
      <c r="AC265" s="36"/>
      <c r="AD265" s="36"/>
      <c r="AE265" s="36"/>
      <c r="AR265" s="186" t="s">
        <v>132</v>
      </c>
      <c r="AT265" s="186" t="s">
        <v>127</v>
      </c>
      <c r="AU265" s="186" t="s">
        <v>86</v>
      </c>
      <c r="AY265" s="19" t="s">
        <v>125</v>
      </c>
      <c r="BE265" s="187">
        <f>IF(N265="základní",J265,0)</f>
        <v>0</v>
      </c>
      <c r="BF265" s="187">
        <f>IF(N265="snížená",J265,0)</f>
        <v>0</v>
      </c>
      <c r="BG265" s="187">
        <f>IF(N265="zákl. přenesená",J265,0)</f>
        <v>0</v>
      </c>
      <c r="BH265" s="187">
        <f>IF(N265="sníž. přenesená",J265,0)</f>
        <v>0</v>
      </c>
      <c r="BI265" s="187">
        <f>IF(N265="nulová",J265,0)</f>
        <v>0</v>
      </c>
      <c r="BJ265" s="19" t="s">
        <v>84</v>
      </c>
      <c r="BK265" s="187">
        <f>ROUND(I265*H265,2)</f>
        <v>0</v>
      </c>
      <c r="BL265" s="19" t="s">
        <v>132</v>
      </c>
      <c r="BM265" s="186" t="s">
        <v>334</v>
      </c>
    </row>
    <row r="266" spans="1:47" s="2" customFormat="1" ht="48">
      <c r="A266" s="36"/>
      <c r="B266" s="37"/>
      <c r="C266" s="38"/>
      <c r="D266" s="188" t="s">
        <v>134</v>
      </c>
      <c r="E266" s="38"/>
      <c r="F266" s="189" t="s">
        <v>322</v>
      </c>
      <c r="G266" s="38"/>
      <c r="H266" s="38"/>
      <c r="I266" s="190"/>
      <c r="J266" s="38"/>
      <c r="K266" s="38"/>
      <c r="L266" s="41"/>
      <c r="M266" s="191"/>
      <c r="N266" s="192"/>
      <c r="O266" s="66"/>
      <c r="P266" s="66"/>
      <c r="Q266" s="66"/>
      <c r="R266" s="66"/>
      <c r="S266" s="66"/>
      <c r="T266" s="67"/>
      <c r="U266" s="36"/>
      <c r="V266" s="36"/>
      <c r="W266" s="36"/>
      <c r="X266" s="36"/>
      <c r="Y266" s="36"/>
      <c r="Z266" s="36"/>
      <c r="AA266" s="36"/>
      <c r="AB266" s="36"/>
      <c r="AC266" s="36"/>
      <c r="AD266" s="36"/>
      <c r="AE266" s="36"/>
      <c r="AT266" s="19" t="s">
        <v>134</v>
      </c>
      <c r="AU266" s="19" t="s">
        <v>86</v>
      </c>
    </row>
    <row r="267" spans="2:51" s="13" customFormat="1" ht="10.2">
      <c r="B267" s="193"/>
      <c r="C267" s="194"/>
      <c r="D267" s="188" t="s">
        <v>136</v>
      </c>
      <c r="E267" s="195" t="s">
        <v>19</v>
      </c>
      <c r="F267" s="196" t="s">
        <v>335</v>
      </c>
      <c r="G267" s="194"/>
      <c r="H267" s="195" t="s">
        <v>19</v>
      </c>
      <c r="I267" s="197"/>
      <c r="J267" s="194"/>
      <c r="K267" s="194"/>
      <c r="L267" s="198"/>
      <c r="M267" s="199"/>
      <c r="N267" s="200"/>
      <c r="O267" s="200"/>
      <c r="P267" s="200"/>
      <c r="Q267" s="200"/>
      <c r="R267" s="200"/>
      <c r="S267" s="200"/>
      <c r="T267" s="201"/>
      <c r="AT267" s="202" t="s">
        <v>136</v>
      </c>
      <c r="AU267" s="202" t="s">
        <v>86</v>
      </c>
      <c r="AV267" s="13" t="s">
        <v>84</v>
      </c>
      <c r="AW267" s="13" t="s">
        <v>37</v>
      </c>
      <c r="AX267" s="13" t="s">
        <v>76</v>
      </c>
      <c r="AY267" s="202" t="s">
        <v>125</v>
      </c>
    </row>
    <row r="268" spans="2:51" s="14" customFormat="1" ht="10.2">
      <c r="B268" s="203"/>
      <c r="C268" s="204"/>
      <c r="D268" s="188" t="s">
        <v>136</v>
      </c>
      <c r="E268" s="205" t="s">
        <v>19</v>
      </c>
      <c r="F268" s="206" t="s">
        <v>336</v>
      </c>
      <c r="G268" s="204"/>
      <c r="H268" s="207">
        <v>2</v>
      </c>
      <c r="I268" s="208"/>
      <c r="J268" s="204"/>
      <c r="K268" s="204"/>
      <c r="L268" s="209"/>
      <c r="M268" s="210"/>
      <c r="N268" s="211"/>
      <c r="O268" s="211"/>
      <c r="P268" s="211"/>
      <c r="Q268" s="211"/>
      <c r="R268" s="211"/>
      <c r="S268" s="211"/>
      <c r="T268" s="212"/>
      <c r="AT268" s="213" t="s">
        <v>136</v>
      </c>
      <c r="AU268" s="213" t="s">
        <v>86</v>
      </c>
      <c r="AV268" s="14" t="s">
        <v>86</v>
      </c>
      <c r="AW268" s="14" t="s">
        <v>37</v>
      </c>
      <c r="AX268" s="14" t="s">
        <v>76</v>
      </c>
      <c r="AY268" s="213" t="s">
        <v>125</v>
      </c>
    </row>
    <row r="269" spans="2:51" s="14" customFormat="1" ht="10.2">
      <c r="B269" s="203"/>
      <c r="C269" s="204"/>
      <c r="D269" s="188" t="s">
        <v>136</v>
      </c>
      <c r="E269" s="205" t="s">
        <v>19</v>
      </c>
      <c r="F269" s="206" t="s">
        <v>337</v>
      </c>
      <c r="G269" s="204"/>
      <c r="H269" s="207">
        <v>1</v>
      </c>
      <c r="I269" s="208"/>
      <c r="J269" s="204"/>
      <c r="K269" s="204"/>
      <c r="L269" s="209"/>
      <c r="M269" s="210"/>
      <c r="N269" s="211"/>
      <c r="O269" s="211"/>
      <c r="P269" s="211"/>
      <c r="Q269" s="211"/>
      <c r="R269" s="211"/>
      <c r="S269" s="211"/>
      <c r="T269" s="212"/>
      <c r="AT269" s="213" t="s">
        <v>136</v>
      </c>
      <c r="AU269" s="213" t="s">
        <v>86</v>
      </c>
      <c r="AV269" s="14" t="s">
        <v>86</v>
      </c>
      <c r="AW269" s="14" t="s">
        <v>37</v>
      </c>
      <c r="AX269" s="14" t="s">
        <v>76</v>
      </c>
      <c r="AY269" s="213" t="s">
        <v>125</v>
      </c>
    </row>
    <row r="270" spans="2:51" s="14" customFormat="1" ht="10.2">
      <c r="B270" s="203"/>
      <c r="C270" s="204"/>
      <c r="D270" s="188" t="s">
        <v>136</v>
      </c>
      <c r="E270" s="205" t="s">
        <v>19</v>
      </c>
      <c r="F270" s="206" t="s">
        <v>338</v>
      </c>
      <c r="G270" s="204"/>
      <c r="H270" s="207">
        <v>2</v>
      </c>
      <c r="I270" s="208"/>
      <c r="J270" s="204"/>
      <c r="K270" s="204"/>
      <c r="L270" s="209"/>
      <c r="M270" s="210"/>
      <c r="N270" s="211"/>
      <c r="O270" s="211"/>
      <c r="P270" s="211"/>
      <c r="Q270" s="211"/>
      <c r="R270" s="211"/>
      <c r="S270" s="211"/>
      <c r="T270" s="212"/>
      <c r="AT270" s="213" t="s">
        <v>136</v>
      </c>
      <c r="AU270" s="213" t="s">
        <v>86</v>
      </c>
      <c r="AV270" s="14" t="s">
        <v>86</v>
      </c>
      <c r="AW270" s="14" t="s">
        <v>37</v>
      </c>
      <c r="AX270" s="14" t="s">
        <v>76</v>
      </c>
      <c r="AY270" s="213" t="s">
        <v>125</v>
      </c>
    </row>
    <row r="271" spans="2:51" s="14" customFormat="1" ht="10.2">
      <c r="B271" s="203"/>
      <c r="C271" s="204"/>
      <c r="D271" s="188" t="s">
        <v>136</v>
      </c>
      <c r="E271" s="205" t="s">
        <v>19</v>
      </c>
      <c r="F271" s="206" t="s">
        <v>339</v>
      </c>
      <c r="G271" s="204"/>
      <c r="H271" s="207">
        <v>1</v>
      </c>
      <c r="I271" s="208"/>
      <c r="J271" s="204"/>
      <c r="K271" s="204"/>
      <c r="L271" s="209"/>
      <c r="M271" s="210"/>
      <c r="N271" s="211"/>
      <c r="O271" s="211"/>
      <c r="P271" s="211"/>
      <c r="Q271" s="211"/>
      <c r="R271" s="211"/>
      <c r="S271" s="211"/>
      <c r="T271" s="212"/>
      <c r="AT271" s="213" t="s">
        <v>136</v>
      </c>
      <c r="AU271" s="213" t="s">
        <v>86</v>
      </c>
      <c r="AV271" s="14" t="s">
        <v>86</v>
      </c>
      <c r="AW271" s="14" t="s">
        <v>37</v>
      </c>
      <c r="AX271" s="14" t="s">
        <v>76</v>
      </c>
      <c r="AY271" s="213" t="s">
        <v>125</v>
      </c>
    </row>
    <row r="272" spans="2:51" s="15" customFormat="1" ht="10.2">
      <c r="B272" s="214"/>
      <c r="C272" s="215"/>
      <c r="D272" s="188" t="s">
        <v>136</v>
      </c>
      <c r="E272" s="216" t="s">
        <v>19</v>
      </c>
      <c r="F272" s="217" t="s">
        <v>159</v>
      </c>
      <c r="G272" s="215"/>
      <c r="H272" s="218">
        <v>6</v>
      </c>
      <c r="I272" s="219"/>
      <c r="J272" s="215"/>
      <c r="K272" s="215"/>
      <c r="L272" s="220"/>
      <c r="M272" s="221"/>
      <c r="N272" s="222"/>
      <c r="O272" s="222"/>
      <c r="P272" s="222"/>
      <c r="Q272" s="222"/>
      <c r="R272" s="222"/>
      <c r="S272" s="222"/>
      <c r="T272" s="223"/>
      <c r="AT272" s="224" t="s">
        <v>136</v>
      </c>
      <c r="AU272" s="224" t="s">
        <v>86</v>
      </c>
      <c r="AV272" s="15" t="s">
        <v>132</v>
      </c>
      <c r="AW272" s="15" t="s">
        <v>37</v>
      </c>
      <c r="AX272" s="15" t="s">
        <v>84</v>
      </c>
      <c r="AY272" s="224" t="s">
        <v>125</v>
      </c>
    </row>
    <row r="273" spans="1:65" s="2" customFormat="1" ht="14.4" customHeight="1">
      <c r="A273" s="36"/>
      <c r="B273" s="37"/>
      <c r="C273" s="236" t="s">
        <v>340</v>
      </c>
      <c r="D273" s="236" t="s">
        <v>251</v>
      </c>
      <c r="E273" s="237" t="s">
        <v>341</v>
      </c>
      <c r="F273" s="238" t="s">
        <v>342</v>
      </c>
      <c r="G273" s="239" t="s">
        <v>320</v>
      </c>
      <c r="H273" s="240">
        <v>6</v>
      </c>
      <c r="I273" s="241"/>
      <c r="J273" s="242">
        <f>ROUND(I273*H273,2)</f>
        <v>0</v>
      </c>
      <c r="K273" s="238" t="s">
        <v>131</v>
      </c>
      <c r="L273" s="243"/>
      <c r="M273" s="244" t="s">
        <v>19</v>
      </c>
      <c r="N273" s="245" t="s">
        <v>47</v>
      </c>
      <c r="O273" s="66"/>
      <c r="P273" s="184">
        <f>O273*H273</f>
        <v>0</v>
      </c>
      <c r="Q273" s="184">
        <v>0.0009</v>
      </c>
      <c r="R273" s="184">
        <f>Q273*H273</f>
        <v>0.0054</v>
      </c>
      <c r="S273" s="184">
        <v>0</v>
      </c>
      <c r="T273" s="185">
        <f>S273*H273</f>
        <v>0</v>
      </c>
      <c r="U273" s="36"/>
      <c r="V273" s="36"/>
      <c r="W273" s="36"/>
      <c r="X273" s="36"/>
      <c r="Y273" s="36"/>
      <c r="Z273" s="36"/>
      <c r="AA273" s="36"/>
      <c r="AB273" s="36"/>
      <c r="AC273" s="36"/>
      <c r="AD273" s="36"/>
      <c r="AE273" s="36"/>
      <c r="AR273" s="186" t="s">
        <v>232</v>
      </c>
      <c r="AT273" s="186" t="s">
        <v>251</v>
      </c>
      <c r="AU273" s="186" t="s">
        <v>86</v>
      </c>
      <c r="AY273" s="19" t="s">
        <v>125</v>
      </c>
      <c r="BE273" s="187">
        <f>IF(N273="základní",J273,0)</f>
        <v>0</v>
      </c>
      <c r="BF273" s="187">
        <f>IF(N273="snížená",J273,0)</f>
        <v>0</v>
      </c>
      <c r="BG273" s="187">
        <f>IF(N273="zákl. přenesená",J273,0)</f>
        <v>0</v>
      </c>
      <c r="BH273" s="187">
        <f>IF(N273="sníž. přenesená",J273,0)</f>
        <v>0</v>
      </c>
      <c r="BI273" s="187">
        <f>IF(N273="nulová",J273,0)</f>
        <v>0</v>
      </c>
      <c r="BJ273" s="19" t="s">
        <v>84</v>
      </c>
      <c r="BK273" s="187">
        <f>ROUND(I273*H273,2)</f>
        <v>0</v>
      </c>
      <c r="BL273" s="19" t="s">
        <v>132</v>
      </c>
      <c r="BM273" s="186" t="s">
        <v>343</v>
      </c>
    </row>
    <row r="274" spans="1:65" s="2" customFormat="1" ht="24.15" customHeight="1">
      <c r="A274" s="36"/>
      <c r="B274" s="37"/>
      <c r="C274" s="175" t="s">
        <v>344</v>
      </c>
      <c r="D274" s="175" t="s">
        <v>127</v>
      </c>
      <c r="E274" s="176" t="s">
        <v>345</v>
      </c>
      <c r="F274" s="177" t="s">
        <v>346</v>
      </c>
      <c r="G274" s="178" t="s">
        <v>320</v>
      </c>
      <c r="H274" s="179">
        <v>7</v>
      </c>
      <c r="I274" s="180"/>
      <c r="J274" s="181">
        <f>ROUND(I274*H274,2)</f>
        <v>0</v>
      </c>
      <c r="K274" s="177" t="s">
        <v>131</v>
      </c>
      <c r="L274" s="41"/>
      <c r="M274" s="182" t="s">
        <v>19</v>
      </c>
      <c r="N274" s="183" t="s">
        <v>47</v>
      </c>
      <c r="O274" s="66"/>
      <c r="P274" s="184">
        <f>O274*H274</f>
        <v>0</v>
      </c>
      <c r="Q274" s="184">
        <v>0.0001</v>
      </c>
      <c r="R274" s="184">
        <f>Q274*H274</f>
        <v>0.0007</v>
      </c>
      <c r="S274" s="184">
        <v>0</v>
      </c>
      <c r="T274" s="185">
        <f>S274*H274</f>
        <v>0</v>
      </c>
      <c r="U274" s="36"/>
      <c r="V274" s="36"/>
      <c r="W274" s="36"/>
      <c r="X274" s="36"/>
      <c r="Y274" s="36"/>
      <c r="Z274" s="36"/>
      <c r="AA274" s="36"/>
      <c r="AB274" s="36"/>
      <c r="AC274" s="36"/>
      <c r="AD274" s="36"/>
      <c r="AE274" s="36"/>
      <c r="AR274" s="186" t="s">
        <v>132</v>
      </c>
      <c r="AT274" s="186" t="s">
        <v>127</v>
      </c>
      <c r="AU274" s="186" t="s">
        <v>86</v>
      </c>
      <c r="AY274" s="19" t="s">
        <v>125</v>
      </c>
      <c r="BE274" s="187">
        <f>IF(N274="základní",J274,0)</f>
        <v>0</v>
      </c>
      <c r="BF274" s="187">
        <f>IF(N274="snížená",J274,0)</f>
        <v>0</v>
      </c>
      <c r="BG274" s="187">
        <f>IF(N274="zákl. přenesená",J274,0)</f>
        <v>0</v>
      </c>
      <c r="BH274" s="187">
        <f>IF(N274="sníž. přenesená",J274,0)</f>
        <v>0</v>
      </c>
      <c r="BI274" s="187">
        <f>IF(N274="nulová",J274,0)</f>
        <v>0</v>
      </c>
      <c r="BJ274" s="19" t="s">
        <v>84</v>
      </c>
      <c r="BK274" s="187">
        <f>ROUND(I274*H274,2)</f>
        <v>0</v>
      </c>
      <c r="BL274" s="19" t="s">
        <v>132</v>
      </c>
      <c r="BM274" s="186" t="s">
        <v>347</v>
      </c>
    </row>
    <row r="275" spans="1:47" s="2" customFormat="1" ht="48">
      <c r="A275" s="36"/>
      <c r="B275" s="37"/>
      <c r="C275" s="38"/>
      <c r="D275" s="188" t="s">
        <v>134</v>
      </c>
      <c r="E275" s="38"/>
      <c r="F275" s="189" t="s">
        <v>322</v>
      </c>
      <c r="G275" s="38"/>
      <c r="H275" s="38"/>
      <c r="I275" s="190"/>
      <c r="J275" s="38"/>
      <c r="K275" s="38"/>
      <c r="L275" s="41"/>
      <c r="M275" s="191"/>
      <c r="N275" s="192"/>
      <c r="O275" s="66"/>
      <c r="P275" s="66"/>
      <c r="Q275" s="66"/>
      <c r="R275" s="66"/>
      <c r="S275" s="66"/>
      <c r="T275" s="67"/>
      <c r="U275" s="36"/>
      <c r="V275" s="36"/>
      <c r="W275" s="36"/>
      <c r="X275" s="36"/>
      <c r="Y275" s="36"/>
      <c r="Z275" s="36"/>
      <c r="AA275" s="36"/>
      <c r="AB275" s="36"/>
      <c r="AC275" s="36"/>
      <c r="AD275" s="36"/>
      <c r="AE275" s="36"/>
      <c r="AT275" s="19" t="s">
        <v>134</v>
      </c>
      <c r="AU275" s="19" t="s">
        <v>86</v>
      </c>
    </row>
    <row r="276" spans="2:51" s="13" customFormat="1" ht="10.2">
      <c r="B276" s="193"/>
      <c r="C276" s="194"/>
      <c r="D276" s="188" t="s">
        <v>136</v>
      </c>
      <c r="E276" s="195" t="s">
        <v>19</v>
      </c>
      <c r="F276" s="196" t="s">
        <v>335</v>
      </c>
      <c r="G276" s="194"/>
      <c r="H276" s="195" t="s">
        <v>19</v>
      </c>
      <c r="I276" s="197"/>
      <c r="J276" s="194"/>
      <c r="K276" s="194"/>
      <c r="L276" s="198"/>
      <c r="M276" s="199"/>
      <c r="N276" s="200"/>
      <c r="O276" s="200"/>
      <c r="P276" s="200"/>
      <c r="Q276" s="200"/>
      <c r="R276" s="200"/>
      <c r="S276" s="200"/>
      <c r="T276" s="201"/>
      <c r="AT276" s="202" t="s">
        <v>136</v>
      </c>
      <c r="AU276" s="202" t="s">
        <v>86</v>
      </c>
      <c r="AV276" s="13" t="s">
        <v>84</v>
      </c>
      <c r="AW276" s="13" t="s">
        <v>37</v>
      </c>
      <c r="AX276" s="13" t="s">
        <v>76</v>
      </c>
      <c r="AY276" s="202" t="s">
        <v>125</v>
      </c>
    </row>
    <row r="277" spans="2:51" s="14" customFormat="1" ht="10.2">
      <c r="B277" s="203"/>
      <c r="C277" s="204"/>
      <c r="D277" s="188" t="s">
        <v>136</v>
      </c>
      <c r="E277" s="205" t="s">
        <v>19</v>
      </c>
      <c r="F277" s="206" t="s">
        <v>348</v>
      </c>
      <c r="G277" s="204"/>
      <c r="H277" s="207">
        <v>0</v>
      </c>
      <c r="I277" s="208"/>
      <c r="J277" s="204"/>
      <c r="K277" s="204"/>
      <c r="L277" s="209"/>
      <c r="M277" s="210"/>
      <c r="N277" s="211"/>
      <c r="O277" s="211"/>
      <c r="P277" s="211"/>
      <c r="Q277" s="211"/>
      <c r="R277" s="211"/>
      <c r="S277" s="211"/>
      <c r="T277" s="212"/>
      <c r="AT277" s="213" t="s">
        <v>136</v>
      </c>
      <c r="AU277" s="213" t="s">
        <v>86</v>
      </c>
      <c r="AV277" s="14" t="s">
        <v>86</v>
      </c>
      <c r="AW277" s="14" t="s">
        <v>37</v>
      </c>
      <c r="AX277" s="14" t="s">
        <v>76</v>
      </c>
      <c r="AY277" s="213" t="s">
        <v>125</v>
      </c>
    </row>
    <row r="278" spans="2:51" s="14" customFormat="1" ht="10.2">
      <c r="B278" s="203"/>
      <c r="C278" s="204"/>
      <c r="D278" s="188" t="s">
        <v>136</v>
      </c>
      <c r="E278" s="205" t="s">
        <v>19</v>
      </c>
      <c r="F278" s="206" t="s">
        <v>336</v>
      </c>
      <c r="G278" s="204"/>
      <c r="H278" s="207">
        <v>2</v>
      </c>
      <c r="I278" s="208"/>
      <c r="J278" s="204"/>
      <c r="K278" s="204"/>
      <c r="L278" s="209"/>
      <c r="M278" s="210"/>
      <c r="N278" s="211"/>
      <c r="O278" s="211"/>
      <c r="P278" s="211"/>
      <c r="Q278" s="211"/>
      <c r="R278" s="211"/>
      <c r="S278" s="211"/>
      <c r="T278" s="212"/>
      <c r="AT278" s="213" t="s">
        <v>136</v>
      </c>
      <c r="AU278" s="213" t="s">
        <v>86</v>
      </c>
      <c r="AV278" s="14" t="s">
        <v>86</v>
      </c>
      <c r="AW278" s="14" t="s">
        <v>37</v>
      </c>
      <c r="AX278" s="14" t="s">
        <v>76</v>
      </c>
      <c r="AY278" s="213" t="s">
        <v>125</v>
      </c>
    </row>
    <row r="279" spans="2:51" s="14" customFormat="1" ht="10.2">
      <c r="B279" s="203"/>
      <c r="C279" s="204"/>
      <c r="D279" s="188" t="s">
        <v>136</v>
      </c>
      <c r="E279" s="205" t="s">
        <v>19</v>
      </c>
      <c r="F279" s="206" t="s">
        <v>349</v>
      </c>
      <c r="G279" s="204"/>
      <c r="H279" s="207">
        <v>2</v>
      </c>
      <c r="I279" s="208"/>
      <c r="J279" s="204"/>
      <c r="K279" s="204"/>
      <c r="L279" s="209"/>
      <c r="M279" s="210"/>
      <c r="N279" s="211"/>
      <c r="O279" s="211"/>
      <c r="P279" s="211"/>
      <c r="Q279" s="211"/>
      <c r="R279" s="211"/>
      <c r="S279" s="211"/>
      <c r="T279" s="212"/>
      <c r="AT279" s="213" t="s">
        <v>136</v>
      </c>
      <c r="AU279" s="213" t="s">
        <v>86</v>
      </c>
      <c r="AV279" s="14" t="s">
        <v>86</v>
      </c>
      <c r="AW279" s="14" t="s">
        <v>37</v>
      </c>
      <c r="AX279" s="14" t="s">
        <v>76</v>
      </c>
      <c r="AY279" s="213" t="s">
        <v>125</v>
      </c>
    </row>
    <row r="280" spans="2:51" s="14" customFormat="1" ht="10.2">
      <c r="B280" s="203"/>
      <c r="C280" s="204"/>
      <c r="D280" s="188" t="s">
        <v>136</v>
      </c>
      <c r="E280" s="205" t="s">
        <v>19</v>
      </c>
      <c r="F280" s="206" t="s">
        <v>338</v>
      </c>
      <c r="G280" s="204"/>
      <c r="H280" s="207">
        <v>2</v>
      </c>
      <c r="I280" s="208"/>
      <c r="J280" s="204"/>
      <c r="K280" s="204"/>
      <c r="L280" s="209"/>
      <c r="M280" s="210"/>
      <c r="N280" s="211"/>
      <c r="O280" s="211"/>
      <c r="P280" s="211"/>
      <c r="Q280" s="211"/>
      <c r="R280" s="211"/>
      <c r="S280" s="211"/>
      <c r="T280" s="212"/>
      <c r="AT280" s="213" t="s">
        <v>136</v>
      </c>
      <c r="AU280" s="213" t="s">
        <v>86</v>
      </c>
      <c r="AV280" s="14" t="s">
        <v>86</v>
      </c>
      <c r="AW280" s="14" t="s">
        <v>37</v>
      </c>
      <c r="AX280" s="14" t="s">
        <v>76</v>
      </c>
      <c r="AY280" s="213" t="s">
        <v>125</v>
      </c>
    </row>
    <row r="281" spans="2:51" s="14" customFormat="1" ht="10.2">
      <c r="B281" s="203"/>
      <c r="C281" s="204"/>
      <c r="D281" s="188" t="s">
        <v>136</v>
      </c>
      <c r="E281" s="205" t="s">
        <v>19</v>
      </c>
      <c r="F281" s="206" t="s">
        <v>339</v>
      </c>
      <c r="G281" s="204"/>
      <c r="H281" s="207">
        <v>1</v>
      </c>
      <c r="I281" s="208"/>
      <c r="J281" s="204"/>
      <c r="K281" s="204"/>
      <c r="L281" s="209"/>
      <c r="M281" s="210"/>
      <c r="N281" s="211"/>
      <c r="O281" s="211"/>
      <c r="P281" s="211"/>
      <c r="Q281" s="211"/>
      <c r="R281" s="211"/>
      <c r="S281" s="211"/>
      <c r="T281" s="212"/>
      <c r="AT281" s="213" t="s">
        <v>136</v>
      </c>
      <c r="AU281" s="213" t="s">
        <v>86</v>
      </c>
      <c r="AV281" s="14" t="s">
        <v>86</v>
      </c>
      <c r="AW281" s="14" t="s">
        <v>37</v>
      </c>
      <c r="AX281" s="14" t="s">
        <v>76</v>
      </c>
      <c r="AY281" s="213" t="s">
        <v>125</v>
      </c>
    </row>
    <row r="282" spans="2:51" s="15" customFormat="1" ht="10.2">
      <c r="B282" s="214"/>
      <c r="C282" s="215"/>
      <c r="D282" s="188" t="s">
        <v>136</v>
      </c>
      <c r="E282" s="216" t="s">
        <v>19</v>
      </c>
      <c r="F282" s="217" t="s">
        <v>159</v>
      </c>
      <c r="G282" s="215"/>
      <c r="H282" s="218">
        <v>7</v>
      </c>
      <c r="I282" s="219"/>
      <c r="J282" s="215"/>
      <c r="K282" s="215"/>
      <c r="L282" s="220"/>
      <c r="M282" s="221"/>
      <c r="N282" s="222"/>
      <c r="O282" s="222"/>
      <c r="P282" s="222"/>
      <c r="Q282" s="222"/>
      <c r="R282" s="222"/>
      <c r="S282" s="222"/>
      <c r="T282" s="223"/>
      <c r="AT282" s="224" t="s">
        <v>136</v>
      </c>
      <c r="AU282" s="224" t="s">
        <v>86</v>
      </c>
      <c r="AV282" s="15" t="s">
        <v>132</v>
      </c>
      <c r="AW282" s="15" t="s">
        <v>37</v>
      </c>
      <c r="AX282" s="15" t="s">
        <v>84</v>
      </c>
      <c r="AY282" s="224" t="s">
        <v>125</v>
      </c>
    </row>
    <row r="283" spans="1:65" s="2" customFormat="1" ht="14.4" customHeight="1">
      <c r="A283" s="36"/>
      <c r="B283" s="37"/>
      <c r="C283" s="236" t="s">
        <v>350</v>
      </c>
      <c r="D283" s="236" t="s">
        <v>251</v>
      </c>
      <c r="E283" s="237" t="s">
        <v>351</v>
      </c>
      <c r="F283" s="238" t="s">
        <v>352</v>
      </c>
      <c r="G283" s="239" t="s">
        <v>320</v>
      </c>
      <c r="H283" s="240">
        <v>7</v>
      </c>
      <c r="I283" s="241"/>
      <c r="J283" s="242">
        <f>ROUND(I283*H283,2)</f>
        <v>0</v>
      </c>
      <c r="K283" s="238" t="s">
        <v>131</v>
      </c>
      <c r="L283" s="243"/>
      <c r="M283" s="244" t="s">
        <v>19</v>
      </c>
      <c r="N283" s="245" t="s">
        <v>47</v>
      </c>
      <c r="O283" s="66"/>
      <c r="P283" s="184">
        <f>O283*H283</f>
        <v>0</v>
      </c>
      <c r="Q283" s="184">
        <v>0.0018</v>
      </c>
      <c r="R283" s="184">
        <f>Q283*H283</f>
        <v>0.0126</v>
      </c>
      <c r="S283" s="184">
        <v>0</v>
      </c>
      <c r="T283" s="185">
        <f>S283*H283</f>
        <v>0</v>
      </c>
      <c r="U283" s="36"/>
      <c r="V283" s="36"/>
      <c r="W283" s="36"/>
      <c r="X283" s="36"/>
      <c r="Y283" s="36"/>
      <c r="Z283" s="36"/>
      <c r="AA283" s="36"/>
      <c r="AB283" s="36"/>
      <c r="AC283" s="36"/>
      <c r="AD283" s="36"/>
      <c r="AE283" s="36"/>
      <c r="AR283" s="186" t="s">
        <v>232</v>
      </c>
      <c r="AT283" s="186" t="s">
        <v>251</v>
      </c>
      <c r="AU283" s="186" t="s">
        <v>86</v>
      </c>
      <c r="AY283" s="19" t="s">
        <v>125</v>
      </c>
      <c r="BE283" s="187">
        <f>IF(N283="základní",J283,0)</f>
        <v>0</v>
      </c>
      <c r="BF283" s="187">
        <f>IF(N283="snížená",J283,0)</f>
        <v>0</v>
      </c>
      <c r="BG283" s="187">
        <f>IF(N283="zákl. přenesená",J283,0)</f>
        <v>0</v>
      </c>
      <c r="BH283" s="187">
        <f>IF(N283="sníž. přenesená",J283,0)</f>
        <v>0</v>
      </c>
      <c r="BI283" s="187">
        <f>IF(N283="nulová",J283,0)</f>
        <v>0</v>
      </c>
      <c r="BJ283" s="19" t="s">
        <v>84</v>
      </c>
      <c r="BK283" s="187">
        <f>ROUND(I283*H283,2)</f>
        <v>0</v>
      </c>
      <c r="BL283" s="19" t="s">
        <v>132</v>
      </c>
      <c r="BM283" s="186" t="s">
        <v>353</v>
      </c>
    </row>
    <row r="284" spans="1:65" s="2" customFormat="1" ht="14.4" customHeight="1">
      <c r="A284" s="36"/>
      <c r="B284" s="37"/>
      <c r="C284" s="175" t="s">
        <v>354</v>
      </c>
      <c r="D284" s="175" t="s">
        <v>127</v>
      </c>
      <c r="E284" s="176" t="s">
        <v>355</v>
      </c>
      <c r="F284" s="177" t="s">
        <v>356</v>
      </c>
      <c r="G284" s="178" t="s">
        <v>293</v>
      </c>
      <c r="H284" s="179">
        <v>27</v>
      </c>
      <c r="I284" s="180"/>
      <c r="J284" s="181">
        <f>ROUND(I284*H284,2)</f>
        <v>0</v>
      </c>
      <c r="K284" s="177" t="s">
        <v>131</v>
      </c>
      <c r="L284" s="41"/>
      <c r="M284" s="182" t="s">
        <v>19</v>
      </c>
      <c r="N284" s="183" t="s">
        <v>47</v>
      </c>
      <c r="O284" s="66"/>
      <c r="P284" s="184">
        <f>O284*H284</f>
        <v>0</v>
      </c>
      <c r="Q284" s="184">
        <v>0</v>
      </c>
      <c r="R284" s="184">
        <f>Q284*H284</f>
        <v>0</v>
      </c>
      <c r="S284" s="184">
        <v>0</v>
      </c>
      <c r="T284" s="185">
        <f>S284*H284</f>
        <v>0</v>
      </c>
      <c r="U284" s="36"/>
      <c r="V284" s="36"/>
      <c r="W284" s="36"/>
      <c r="X284" s="36"/>
      <c r="Y284" s="36"/>
      <c r="Z284" s="36"/>
      <c r="AA284" s="36"/>
      <c r="AB284" s="36"/>
      <c r="AC284" s="36"/>
      <c r="AD284" s="36"/>
      <c r="AE284" s="36"/>
      <c r="AR284" s="186" t="s">
        <v>132</v>
      </c>
      <c r="AT284" s="186" t="s">
        <v>127</v>
      </c>
      <c r="AU284" s="186" t="s">
        <v>86</v>
      </c>
      <c r="AY284" s="19" t="s">
        <v>125</v>
      </c>
      <c r="BE284" s="187">
        <f>IF(N284="základní",J284,0)</f>
        <v>0</v>
      </c>
      <c r="BF284" s="187">
        <f>IF(N284="snížená",J284,0)</f>
        <v>0</v>
      </c>
      <c r="BG284" s="187">
        <f>IF(N284="zákl. přenesená",J284,0)</f>
        <v>0</v>
      </c>
      <c r="BH284" s="187">
        <f>IF(N284="sníž. přenesená",J284,0)</f>
        <v>0</v>
      </c>
      <c r="BI284" s="187">
        <f>IF(N284="nulová",J284,0)</f>
        <v>0</v>
      </c>
      <c r="BJ284" s="19" t="s">
        <v>84</v>
      </c>
      <c r="BK284" s="187">
        <f>ROUND(I284*H284,2)</f>
        <v>0</v>
      </c>
      <c r="BL284" s="19" t="s">
        <v>132</v>
      </c>
      <c r="BM284" s="186" t="s">
        <v>357</v>
      </c>
    </row>
    <row r="285" spans="1:47" s="2" customFormat="1" ht="86.4">
      <c r="A285" s="36"/>
      <c r="B285" s="37"/>
      <c r="C285" s="38"/>
      <c r="D285" s="188" t="s">
        <v>134</v>
      </c>
      <c r="E285" s="38"/>
      <c r="F285" s="189" t="s">
        <v>358</v>
      </c>
      <c r="G285" s="38"/>
      <c r="H285" s="38"/>
      <c r="I285" s="190"/>
      <c r="J285" s="38"/>
      <c r="K285" s="38"/>
      <c r="L285" s="41"/>
      <c r="M285" s="191"/>
      <c r="N285" s="192"/>
      <c r="O285" s="66"/>
      <c r="P285" s="66"/>
      <c r="Q285" s="66"/>
      <c r="R285" s="66"/>
      <c r="S285" s="66"/>
      <c r="T285" s="67"/>
      <c r="U285" s="36"/>
      <c r="V285" s="36"/>
      <c r="W285" s="36"/>
      <c r="X285" s="36"/>
      <c r="Y285" s="36"/>
      <c r="Z285" s="36"/>
      <c r="AA285" s="36"/>
      <c r="AB285" s="36"/>
      <c r="AC285" s="36"/>
      <c r="AD285" s="36"/>
      <c r="AE285" s="36"/>
      <c r="AT285" s="19" t="s">
        <v>134</v>
      </c>
      <c r="AU285" s="19" t="s">
        <v>86</v>
      </c>
    </row>
    <row r="286" spans="2:51" s="13" customFormat="1" ht="10.2">
      <c r="B286" s="193"/>
      <c r="C286" s="194"/>
      <c r="D286" s="188" t="s">
        <v>136</v>
      </c>
      <c r="E286" s="195" t="s">
        <v>19</v>
      </c>
      <c r="F286" s="196" t="s">
        <v>230</v>
      </c>
      <c r="G286" s="194"/>
      <c r="H286" s="195" t="s">
        <v>19</v>
      </c>
      <c r="I286" s="197"/>
      <c r="J286" s="194"/>
      <c r="K286" s="194"/>
      <c r="L286" s="198"/>
      <c r="M286" s="199"/>
      <c r="N286" s="200"/>
      <c r="O286" s="200"/>
      <c r="P286" s="200"/>
      <c r="Q286" s="200"/>
      <c r="R286" s="200"/>
      <c r="S286" s="200"/>
      <c r="T286" s="201"/>
      <c r="AT286" s="202" t="s">
        <v>136</v>
      </c>
      <c r="AU286" s="202" t="s">
        <v>86</v>
      </c>
      <c r="AV286" s="13" t="s">
        <v>84</v>
      </c>
      <c r="AW286" s="13" t="s">
        <v>37</v>
      </c>
      <c r="AX286" s="13" t="s">
        <v>76</v>
      </c>
      <c r="AY286" s="202" t="s">
        <v>125</v>
      </c>
    </row>
    <row r="287" spans="2:51" s="14" customFormat="1" ht="10.2">
      <c r="B287" s="203"/>
      <c r="C287" s="204"/>
      <c r="D287" s="188" t="s">
        <v>136</v>
      </c>
      <c r="E287" s="205" t="s">
        <v>19</v>
      </c>
      <c r="F287" s="206" t="s">
        <v>354</v>
      </c>
      <c r="G287" s="204"/>
      <c r="H287" s="207">
        <v>27</v>
      </c>
      <c r="I287" s="208"/>
      <c r="J287" s="204"/>
      <c r="K287" s="204"/>
      <c r="L287" s="209"/>
      <c r="M287" s="210"/>
      <c r="N287" s="211"/>
      <c r="O287" s="211"/>
      <c r="P287" s="211"/>
      <c r="Q287" s="211"/>
      <c r="R287" s="211"/>
      <c r="S287" s="211"/>
      <c r="T287" s="212"/>
      <c r="AT287" s="213" t="s">
        <v>136</v>
      </c>
      <c r="AU287" s="213" t="s">
        <v>86</v>
      </c>
      <c r="AV287" s="14" t="s">
        <v>86</v>
      </c>
      <c r="AW287" s="14" t="s">
        <v>37</v>
      </c>
      <c r="AX287" s="14" t="s">
        <v>84</v>
      </c>
      <c r="AY287" s="213" t="s">
        <v>125</v>
      </c>
    </row>
    <row r="288" spans="1:65" s="2" customFormat="1" ht="14.4" customHeight="1">
      <c r="A288" s="36"/>
      <c r="B288" s="37"/>
      <c r="C288" s="175" t="s">
        <v>359</v>
      </c>
      <c r="D288" s="175" t="s">
        <v>127</v>
      </c>
      <c r="E288" s="176" t="s">
        <v>360</v>
      </c>
      <c r="F288" s="177" t="s">
        <v>361</v>
      </c>
      <c r="G288" s="178" t="s">
        <v>320</v>
      </c>
      <c r="H288" s="179">
        <v>8</v>
      </c>
      <c r="I288" s="180"/>
      <c r="J288" s="181">
        <f>ROUND(I288*H288,2)</f>
        <v>0</v>
      </c>
      <c r="K288" s="177" t="s">
        <v>131</v>
      </c>
      <c r="L288" s="41"/>
      <c r="M288" s="182" t="s">
        <v>19</v>
      </c>
      <c r="N288" s="183" t="s">
        <v>47</v>
      </c>
      <c r="O288" s="66"/>
      <c r="P288" s="184">
        <f>O288*H288</f>
        <v>0</v>
      </c>
      <c r="Q288" s="184">
        <v>0.45937</v>
      </c>
      <c r="R288" s="184">
        <f>Q288*H288</f>
        <v>3.67496</v>
      </c>
      <c r="S288" s="184">
        <v>0</v>
      </c>
      <c r="T288" s="185">
        <f>S288*H288</f>
        <v>0</v>
      </c>
      <c r="U288" s="36"/>
      <c r="V288" s="36"/>
      <c r="W288" s="36"/>
      <c r="X288" s="36"/>
      <c r="Y288" s="36"/>
      <c r="Z288" s="36"/>
      <c r="AA288" s="36"/>
      <c r="AB288" s="36"/>
      <c r="AC288" s="36"/>
      <c r="AD288" s="36"/>
      <c r="AE288" s="36"/>
      <c r="AR288" s="186" t="s">
        <v>132</v>
      </c>
      <c r="AT288" s="186" t="s">
        <v>127</v>
      </c>
      <c r="AU288" s="186" t="s">
        <v>86</v>
      </c>
      <c r="AY288" s="19" t="s">
        <v>125</v>
      </c>
      <c r="BE288" s="187">
        <f>IF(N288="základní",J288,0)</f>
        <v>0</v>
      </c>
      <c r="BF288" s="187">
        <f>IF(N288="snížená",J288,0)</f>
        <v>0</v>
      </c>
      <c r="BG288" s="187">
        <f>IF(N288="zákl. přenesená",J288,0)</f>
        <v>0</v>
      </c>
      <c r="BH288" s="187">
        <f>IF(N288="sníž. přenesená",J288,0)</f>
        <v>0</v>
      </c>
      <c r="BI288" s="187">
        <f>IF(N288="nulová",J288,0)</f>
        <v>0</v>
      </c>
      <c r="BJ288" s="19" t="s">
        <v>84</v>
      </c>
      <c r="BK288" s="187">
        <f>ROUND(I288*H288,2)</f>
        <v>0</v>
      </c>
      <c r="BL288" s="19" t="s">
        <v>132</v>
      </c>
      <c r="BM288" s="186" t="s">
        <v>362</v>
      </c>
    </row>
    <row r="289" spans="1:47" s="2" customFormat="1" ht="86.4">
      <c r="A289" s="36"/>
      <c r="B289" s="37"/>
      <c r="C289" s="38"/>
      <c r="D289" s="188" t="s">
        <v>134</v>
      </c>
      <c r="E289" s="38"/>
      <c r="F289" s="189" t="s">
        <v>358</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134</v>
      </c>
      <c r="AU289" s="19" t="s">
        <v>86</v>
      </c>
    </row>
    <row r="290" spans="2:51" s="13" customFormat="1" ht="10.2">
      <c r="B290" s="193"/>
      <c r="C290" s="194"/>
      <c r="D290" s="188" t="s">
        <v>136</v>
      </c>
      <c r="E290" s="195" t="s">
        <v>19</v>
      </c>
      <c r="F290" s="196" t="s">
        <v>152</v>
      </c>
      <c r="G290" s="194"/>
      <c r="H290" s="195" t="s">
        <v>19</v>
      </c>
      <c r="I290" s="197"/>
      <c r="J290" s="194"/>
      <c r="K290" s="194"/>
      <c r="L290" s="198"/>
      <c r="M290" s="199"/>
      <c r="N290" s="200"/>
      <c r="O290" s="200"/>
      <c r="P290" s="200"/>
      <c r="Q290" s="200"/>
      <c r="R290" s="200"/>
      <c r="S290" s="200"/>
      <c r="T290" s="201"/>
      <c r="AT290" s="202" t="s">
        <v>136</v>
      </c>
      <c r="AU290" s="202" t="s">
        <v>86</v>
      </c>
      <c r="AV290" s="13" t="s">
        <v>84</v>
      </c>
      <c r="AW290" s="13" t="s">
        <v>37</v>
      </c>
      <c r="AX290" s="13" t="s">
        <v>76</v>
      </c>
      <c r="AY290" s="202" t="s">
        <v>125</v>
      </c>
    </row>
    <row r="291" spans="2:51" s="14" customFormat="1" ht="10.2">
      <c r="B291" s="203"/>
      <c r="C291" s="204"/>
      <c r="D291" s="188" t="s">
        <v>136</v>
      </c>
      <c r="E291" s="205" t="s">
        <v>19</v>
      </c>
      <c r="F291" s="206" t="s">
        <v>363</v>
      </c>
      <c r="G291" s="204"/>
      <c r="H291" s="207">
        <v>8</v>
      </c>
      <c r="I291" s="208"/>
      <c r="J291" s="204"/>
      <c r="K291" s="204"/>
      <c r="L291" s="209"/>
      <c r="M291" s="210"/>
      <c r="N291" s="211"/>
      <c r="O291" s="211"/>
      <c r="P291" s="211"/>
      <c r="Q291" s="211"/>
      <c r="R291" s="211"/>
      <c r="S291" s="211"/>
      <c r="T291" s="212"/>
      <c r="AT291" s="213" t="s">
        <v>136</v>
      </c>
      <c r="AU291" s="213" t="s">
        <v>86</v>
      </c>
      <c r="AV291" s="14" t="s">
        <v>86</v>
      </c>
      <c r="AW291" s="14" t="s">
        <v>37</v>
      </c>
      <c r="AX291" s="14" t="s">
        <v>84</v>
      </c>
      <c r="AY291" s="213" t="s">
        <v>125</v>
      </c>
    </row>
    <row r="292" spans="1:65" s="2" customFormat="1" ht="14.4" customHeight="1">
      <c r="A292" s="36"/>
      <c r="B292" s="37"/>
      <c r="C292" s="175" t="s">
        <v>364</v>
      </c>
      <c r="D292" s="175" t="s">
        <v>127</v>
      </c>
      <c r="E292" s="176" t="s">
        <v>365</v>
      </c>
      <c r="F292" s="177" t="s">
        <v>366</v>
      </c>
      <c r="G292" s="178" t="s">
        <v>293</v>
      </c>
      <c r="H292" s="179">
        <v>72</v>
      </c>
      <c r="I292" s="180"/>
      <c r="J292" s="181">
        <f>ROUND(I292*H292,2)</f>
        <v>0</v>
      </c>
      <c r="K292" s="177" t="s">
        <v>131</v>
      </c>
      <c r="L292" s="41"/>
      <c r="M292" s="182" t="s">
        <v>19</v>
      </c>
      <c r="N292" s="183" t="s">
        <v>47</v>
      </c>
      <c r="O292" s="66"/>
      <c r="P292" s="184">
        <f>O292*H292</f>
        <v>0</v>
      </c>
      <c r="Q292" s="184">
        <v>0</v>
      </c>
      <c r="R292" s="184">
        <f>Q292*H292</f>
        <v>0</v>
      </c>
      <c r="S292" s="184">
        <v>0</v>
      </c>
      <c r="T292" s="185">
        <f>S292*H292</f>
        <v>0</v>
      </c>
      <c r="U292" s="36"/>
      <c r="V292" s="36"/>
      <c r="W292" s="36"/>
      <c r="X292" s="36"/>
      <c r="Y292" s="36"/>
      <c r="Z292" s="36"/>
      <c r="AA292" s="36"/>
      <c r="AB292" s="36"/>
      <c r="AC292" s="36"/>
      <c r="AD292" s="36"/>
      <c r="AE292" s="36"/>
      <c r="AR292" s="186" t="s">
        <v>132</v>
      </c>
      <c r="AT292" s="186" t="s">
        <v>127</v>
      </c>
      <c r="AU292" s="186" t="s">
        <v>86</v>
      </c>
      <c r="AY292" s="19" t="s">
        <v>125</v>
      </c>
      <c r="BE292" s="187">
        <f>IF(N292="základní",J292,0)</f>
        <v>0</v>
      </c>
      <c r="BF292" s="187">
        <f>IF(N292="snížená",J292,0)</f>
        <v>0</v>
      </c>
      <c r="BG292" s="187">
        <f>IF(N292="zákl. přenesená",J292,0)</f>
        <v>0</v>
      </c>
      <c r="BH292" s="187">
        <f>IF(N292="sníž. přenesená",J292,0)</f>
        <v>0</v>
      </c>
      <c r="BI292" s="187">
        <f>IF(N292="nulová",J292,0)</f>
        <v>0</v>
      </c>
      <c r="BJ292" s="19" t="s">
        <v>84</v>
      </c>
      <c r="BK292" s="187">
        <f>ROUND(I292*H292,2)</f>
        <v>0</v>
      </c>
      <c r="BL292" s="19" t="s">
        <v>132</v>
      </c>
      <c r="BM292" s="186" t="s">
        <v>367</v>
      </c>
    </row>
    <row r="293" spans="1:47" s="2" customFormat="1" ht="86.4">
      <c r="A293" s="36"/>
      <c r="B293" s="37"/>
      <c r="C293" s="38"/>
      <c r="D293" s="188" t="s">
        <v>134</v>
      </c>
      <c r="E293" s="38"/>
      <c r="F293" s="189" t="s">
        <v>358</v>
      </c>
      <c r="G293" s="38"/>
      <c r="H293" s="38"/>
      <c r="I293" s="190"/>
      <c r="J293" s="38"/>
      <c r="K293" s="38"/>
      <c r="L293" s="41"/>
      <c r="M293" s="191"/>
      <c r="N293" s="192"/>
      <c r="O293" s="66"/>
      <c r="P293" s="66"/>
      <c r="Q293" s="66"/>
      <c r="R293" s="66"/>
      <c r="S293" s="66"/>
      <c r="T293" s="67"/>
      <c r="U293" s="36"/>
      <c r="V293" s="36"/>
      <c r="W293" s="36"/>
      <c r="X293" s="36"/>
      <c r="Y293" s="36"/>
      <c r="Z293" s="36"/>
      <c r="AA293" s="36"/>
      <c r="AB293" s="36"/>
      <c r="AC293" s="36"/>
      <c r="AD293" s="36"/>
      <c r="AE293" s="36"/>
      <c r="AT293" s="19" t="s">
        <v>134</v>
      </c>
      <c r="AU293" s="19" t="s">
        <v>86</v>
      </c>
    </row>
    <row r="294" spans="2:51" s="13" customFormat="1" ht="10.2">
      <c r="B294" s="193"/>
      <c r="C294" s="194"/>
      <c r="D294" s="188" t="s">
        <v>136</v>
      </c>
      <c r="E294" s="195" t="s">
        <v>19</v>
      </c>
      <c r="F294" s="196" t="s">
        <v>230</v>
      </c>
      <c r="G294" s="194"/>
      <c r="H294" s="195" t="s">
        <v>19</v>
      </c>
      <c r="I294" s="197"/>
      <c r="J294" s="194"/>
      <c r="K294" s="194"/>
      <c r="L294" s="198"/>
      <c r="M294" s="199"/>
      <c r="N294" s="200"/>
      <c r="O294" s="200"/>
      <c r="P294" s="200"/>
      <c r="Q294" s="200"/>
      <c r="R294" s="200"/>
      <c r="S294" s="200"/>
      <c r="T294" s="201"/>
      <c r="AT294" s="202" t="s">
        <v>136</v>
      </c>
      <c r="AU294" s="202" t="s">
        <v>86</v>
      </c>
      <c r="AV294" s="13" t="s">
        <v>84</v>
      </c>
      <c r="AW294" s="13" t="s">
        <v>37</v>
      </c>
      <c r="AX294" s="13" t="s">
        <v>76</v>
      </c>
      <c r="AY294" s="202" t="s">
        <v>125</v>
      </c>
    </row>
    <row r="295" spans="2:51" s="14" customFormat="1" ht="10.2">
      <c r="B295" s="203"/>
      <c r="C295" s="204"/>
      <c r="D295" s="188" t="s">
        <v>136</v>
      </c>
      <c r="E295" s="205" t="s">
        <v>19</v>
      </c>
      <c r="F295" s="206" t="s">
        <v>368</v>
      </c>
      <c r="G295" s="204"/>
      <c r="H295" s="207">
        <v>72</v>
      </c>
      <c r="I295" s="208"/>
      <c r="J295" s="204"/>
      <c r="K295" s="204"/>
      <c r="L295" s="209"/>
      <c r="M295" s="210"/>
      <c r="N295" s="211"/>
      <c r="O295" s="211"/>
      <c r="P295" s="211"/>
      <c r="Q295" s="211"/>
      <c r="R295" s="211"/>
      <c r="S295" s="211"/>
      <c r="T295" s="212"/>
      <c r="AT295" s="213" t="s">
        <v>136</v>
      </c>
      <c r="AU295" s="213" t="s">
        <v>86</v>
      </c>
      <c r="AV295" s="14" t="s">
        <v>86</v>
      </c>
      <c r="AW295" s="14" t="s">
        <v>37</v>
      </c>
      <c r="AX295" s="14" t="s">
        <v>84</v>
      </c>
      <c r="AY295" s="213" t="s">
        <v>125</v>
      </c>
    </row>
    <row r="296" spans="1:65" s="2" customFormat="1" ht="24.15" customHeight="1">
      <c r="A296" s="36"/>
      <c r="B296" s="37"/>
      <c r="C296" s="175" t="s">
        <v>369</v>
      </c>
      <c r="D296" s="175" t="s">
        <v>127</v>
      </c>
      <c r="E296" s="176" t="s">
        <v>370</v>
      </c>
      <c r="F296" s="177" t="s">
        <v>371</v>
      </c>
      <c r="G296" s="178" t="s">
        <v>320</v>
      </c>
      <c r="H296" s="179">
        <v>4</v>
      </c>
      <c r="I296" s="180"/>
      <c r="J296" s="181">
        <f>ROUND(I296*H296,2)</f>
        <v>0</v>
      </c>
      <c r="K296" s="177" t="s">
        <v>131</v>
      </c>
      <c r="L296" s="41"/>
      <c r="M296" s="182" t="s">
        <v>19</v>
      </c>
      <c r="N296" s="183" t="s">
        <v>47</v>
      </c>
      <c r="O296" s="66"/>
      <c r="P296" s="184">
        <f>O296*H296</f>
        <v>0</v>
      </c>
      <c r="Q296" s="184">
        <v>2.11676</v>
      </c>
      <c r="R296" s="184">
        <f>Q296*H296</f>
        <v>8.46704</v>
      </c>
      <c r="S296" s="184">
        <v>0</v>
      </c>
      <c r="T296" s="185">
        <f>S296*H296</f>
        <v>0</v>
      </c>
      <c r="U296" s="36"/>
      <c r="V296" s="36"/>
      <c r="W296" s="36"/>
      <c r="X296" s="36"/>
      <c r="Y296" s="36"/>
      <c r="Z296" s="36"/>
      <c r="AA296" s="36"/>
      <c r="AB296" s="36"/>
      <c r="AC296" s="36"/>
      <c r="AD296" s="36"/>
      <c r="AE296" s="36"/>
      <c r="AR296" s="186" t="s">
        <v>132</v>
      </c>
      <c r="AT296" s="186" t="s">
        <v>127</v>
      </c>
      <c r="AU296" s="186" t="s">
        <v>86</v>
      </c>
      <c r="AY296" s="19" t="s">
        <v>125</v>
      </c>
      <c r="BE296" s="187">
        <f>IF(N296="základní",J296,0)</f>
        <v>0</v>
      </c>
      <c r="BF296" s="187">
        <f>IF(N296="snížená",J296,0)</f>
        <v>0</v>
      </c>
      <c r="BG296" s="187">
        <f>IF(N296="zákl. přenesená",J296,0)</f>
        <v>0</v>
      </c>
      <c r="BH296" s="187">
        <f>IF(N296="sníž. přenesená",J296,0)</f>
        <v>0</v>
      </c>
      <c r="BI296" s="187">
        <f>IF(N296="nulová",J296,0)</f>
        <v>0</v>
      </c>
      <c r="BJ296" s="19" t="s">
        <v>84</v>
      </c>
      <c r="BK296" s="187">
        <f>ROUND(I296*H296,2)</f>
        <v>0</v>
      </c>
      <c r="BL296" s="19" t="s">
        <v>132</v>
      </c>
      <c r="BM296" s="186" t="s">
        <v>372</v>
      </c>
    </row>
    <row r="297" spans="1:47" s="2" customFormat="1" ht="115.2">
      <c r="A297" s="36"/>
      <c r="B297" s="37"/>
      <c r="C297" s="38"/>
      <c r="D297" s="188" t="s">
        <v>134</v>
      </c>
      <c r="E297" s="38"/>
      <c r="F297" s="189" t="s">
        <v>373</v>
      </c>
      <c r="G297" s="38"/>
      <c r="H297" s="38"/>
      <c r="I297" s="190"/>
      <c r="J297" s="38"/>
      <c r="K297" s="38"/>
      <c r="L297" s="41"/>
      <c r="M297" s="191"/>
      <c r="N297" s="192"/>
      <c r="O297" s="66"/>
      <c r="P297" s="66"/>
      <c r="Q297" s="66"/>
      <c r="R297" s="66"/>
      <c r="S297" s="66"/>
      <c r="T297" s="67"/>
      <c r="U297" s="36"/>
      <c r="V297" s="36"/>
      <c r="W297" s="36"/>
      <c r="X297" s="36"/>
      <c r="Y297" s="36"/>
      <c r="Z297" s="36"/>
      <c r="AA297" s="36"/>
      <c r="AB297" s="36"/>
      <c r="AC297" s="36"/>
      <c r="AD297" s="36"/>
      <c r="AE297" s="36"/>
      <c r="AT297" s="19" t="s">
        <v>134</v>
      </c>
      <c r="AU297" s="19" t="s">
        <v>86</v>
      </c>
    </row>
    <row r="298" spans="2:51" s="13" customFormat="1" ht="10.2">
      <c r="B298" s="193"/>
      <c r="C298" s="194"/>
      <c r="D298" s="188" t="s">
        <v>136</v>
      </c>
      <c r="E298" s="195" t="s">
        <v>19</v>
      </c>
      <c r="F298" s="196" t="s">
        <v>335</v>
      </c>
      <c r="G298" s="194"/>
      <c r="H298" s="195" t="s">
        <v>19</v>
      </c>
      <c r="I298" s="197"/>
      <c r="J298" s="194"/>
      <c r="K298" s="194"/>
      <c r="L298" s="198"/>
      <c r="M298" s="199"/>
      <c r="N298" s="200"/>
      <c r="O298" s="200"/>
      <c r="P298" s="200"/>
      <c r="Q298" s="200"/>
      <c r="R298" s="200"/>
      <c r="S298" s="200"/>
      <c r="T298" s="201"/>
      <c r="AT298" s="202" t="s">
        <v>136</v>
      </c>
      <c r="AU298" s="202" t="s">
        <v>86</v>
      </c>
      <c r="AV298" s="13" t="s">
        <v>84</v>
      </c>
      <c r="AW298" s="13" t="s">
        <v>37</v>
      </c>
      <c r="AX298" s="13" t="s">
        <v>76</v>
      </c>
      <c r="AY298" s="202" t="s">
        <v>125</v>
      </c>
    </row>
    <row r="299" spans="2:51" s="14" customFormat="1" ht="10.2">
      <c r="B299" s="203"/>
      <c r="C299" s="204"/>
      <c r="D299" s="188" t="s">
        <v>136</v>
      </c>
      <c r="E299" s="205" t="s">
        <v>19</v>
      </c>
      <c r="F299" s="206" t="s">
        <v>374</v>
      </c>
      <c r="G299" s="204"/>
      <c r="H299" s="207">
        <v>4</v>
      </c>
      <c r="I299" s="208"/>
      <c r="J299" s="204"/>
      <c r="K299" s="204"/>
      <c r="L299" s="209"/>
      <c r="M299" s="210"/>
      <c r="N299" s="211"/>
      <c r="O299" s="211"/>
      <c r="P299" s="211"/>
      <c r="Q299" s="211"/>
      <c r="R299" s="211"/>
      <c r="S299" s="211"/>
      <c r="T299" s="212"/>
      <c r="AT299" s="213" t="s">
        <v>136</v>
      </c>
      <c r="AU299" s="213" t="s">
        <v>86</v>
      </c>
      <c r="AV299" s="14" t="s">
        <v>86</v>
      </c>
      <c r="AW299" s="14" t="s">
        <v>37</v>
      </c>
      <c r="AX299" s="14" t="s">
        <v>84</v>
      </c>
      <c r="AY299" s="213" t="s">
        <v>125</v>
      </c>
    </row>
    <row r="300" spans="1:65" s="2" customFormat="1" ht="14.4" customHeight="1">
      <c r="A300" s="36"/>
      <c r="B300" s="37"/>
      <c r="C300" s="236" t="s">
        <v>375</v>
      </c>
      <c r="D300" s="236" t="s">
        <v>251</v>
      </c>
      <c r="E300" s="237" t="s">
        <v>376</v>
      </c>
      <c r="F300" s="238" t="s">
        <v>377</v>
      </c>
      <c r="G300" s="239" t="s">
        <v>320</v>
      </c>
      <c r="H300" s="240">
        <v>4</v>
      </c>
      <c r="I300" s="241"/>
      <c r="J300" s="242">
        <f>ROUND(I300*H300,2)</f>
        <v>0</v>
      </c>
      <c r="K300" s="238" t="s">
        <v>131</v>
      </c>
      <c r="L300" s="243"/>
      <c r="M300" s="244" t="s">
        <v>19</v>
      </c>
      <c r="N300" s="245" t="s">
        <v>47</v>
      </c>
      <c r="O300" s="66"/>
      <c r="P300" s="184">
        <f>O300*H300</f>
        <v>0</v>
      </c>
      <c r="Q300" s="184">
        <v>1.29</v>
      </c>
      <c r="R300" s="184">
        <f>Q300*H300</f>
        <v>5.16</v>
      </c>
      <c r="S300" s="184">
        <v>0</v>
      </c>
      <c r="T300" s="185">
        <f>S300*H300</f>
        <v>0</v>
      </c>
      <c r="U300" s="36"/>
      <c r="V300" s="36"/>
      <c r="W300" s="36"/>
      <c r="X300" s="36"/>
      <c r="Y300" s="36"/>
      <c r="Z300" s="36"/>
      <c r="AA300" s="36"/>
      <c r="AB300" s="36"/>
      <c r="AC300" s="36"/>
      <c r="AD300" s="36"/>
      <c r="AE300" s="36"/>
      <c r="AR300" s="186" t="s">
        <v>232</v>
      </c>
      <c r="AT300" s="186" t="s">
        <v>251</v>
      </c>
      <c r="AU300" s="186" t="s">
        <v>86</v>
      </c>
      <c r="AY300" s="19" t="s">
        <v>125</v>
      </c>
      <c r="BE300" s="187">
        <f>IF(N300="základní",J300,0)</f>
        <v>0</v>
      </c>
      <c r="BF300" s="187">
        <f>IF(N300="snížená",J300,0)</f>
        <v>0</v>
      </c>
      <c r="BG300" s="187">
        <f>IF(N300="zákl. přenesená",J300,0)</f>
        <v>0</v>
      </c>
      <c r="BH300" s="187">
        <f>IF(N300="sníž. přenesená",J300,0)</f>
        <v>0</v>
      </c>
      <c r="BI300" s="187">
        <f>IF(N300="nulová",J300,0)</f>
        <v>0</v>
      </c>
      <c r="BJ300" s="19" t="s">
        <v>84</v>
      </c>
      <c r="BK300" s="187">
        <f>ROUND(I300*H300,2)</f>
        <v>0</v>
      </c>
      <c r="BL300" s="19" t="s">
        <v>132</v>
      </c>
      <c r="BM300" s="186" t="s">
        <v>378</v>
      </c>
    </row>
    <row r="301" spans="2:51" s="13" customFormat="1" ht="10.2">
      <c r="B301" s="193"/>
      <c r="C301" s="194"/>
      <c r="D301" s="188" t="s">
        <v>136</v>
      </c>
      <c r="E301" s="195" t="s">
        <v>19</v>
      </c>
      <c r="F301" s="196" t="s">
        <v>335</v>
      </c>
      <c r="G301" s="194"/>
      <c r="H301" s="195" t="s">
        <v>19</v>
      </c>
      <c r="I301" s="197"/>
      <c r="J301" s="194"/>
      <c r="K301" s="194"/>
      <c r="L301" s="198"/>
      <c r="M301" s="199"/>
      <c r="N301" s="200"/>
      <c r="O301" s="200"/>
      <c r="P301" s="200"/>
      <c r="Q301" s="200"/>
      <c r="R301" s="200"/>
      <c r="S301" s="200"/>
      <c r="T301" s="201"/>
      <c r="AT301" s="202" t="s">
        <v>136</v>
      </c>
      <c r="AU301" s="202" t="s">
        <v>86</v>
      </c>
      <c r="AV301" s="13" t="s">
        <v>84</v>
      </c>
      <c r="AW301" s="13" t="s">
        <v>37</v>
      </c>
      <c r="AX301" s="13" t="s">
        <v>76</v>
      </c>
      <c r="AY301" s="202" t="s">
        <v>125</v>
      </c>
    </row>
    <row r="302" spans="2:51" s="14" customFormat="1" ht="10.2">
      <c r="B302" s="203"/>
      <c r="C302" s="204"/>
      <c r="D302" s="188" t="s">
        <v>136</v>
      </c>
      <c r="E302" s="205" t="s">
        <v>19</v>
      </c>
      <c r="F302" s="206" t="s">
        <v>374</v>
      </c>
      <c r="G302" s="204"/>
      <c r="H302" s="207">
        <v>4</v>
      </c>
      <c r="I302" s="208"/>
      <c r="J302" s="204"/>
      <c r="K302" s="204"/>
      <c r="L302" s="209"/>
      <c r="M302" s="210"/>
      <c r="N302" s="211"/>
      <c r="O302" s="211"/>
      <c r="P302" s="211"/>
      <c r="Q302" s="211"/>
      <c r="R302" s="211"/>
      <c r="S302" s="211"/>
      <c r="T302" s="212"/>
      <c r="AT302" s="213" t="s">
        <v>136</v>
      </c>
      <c r="AU302" s="213" t="s">
        <v>86</v>
      </c>
      <c r="AV302" s="14" t="s">
        <v>86</v>
      </c>
      <c r="AW302" s="14" t="s">
        <v>37</v>
      </c>
      <c r="AX302" s="14" t="s">
        <v>84</v>
      </c>
      <c r="AY302" s="213" t="s">
        <v>125</v>
      </c>
    </row>
    <row r="303" spans="1:65" s="2" customFormat="1" ht="14.4" customHeight="1">
      <c r="A303" s="36"/>
      <c r="B303" s="37"/>
      <c r="C303" s="236" t="s">
        <v>379</v>
      </c>
      <c r="D303" s="236" t="s">
        <v>251</v>
      </c>
      <c r="E303" s="237" t="s">
        <v>380</v>
      </c>
      <c r="F303" s="238" t="s">
        <v>381</v>
      </c>
      <c r="G303" s="239" t="s">
        <v>320</v>
      </c>
      <c r="H303" s="240">
        <v>3</v>
      </c>
      <c r="I303" s="241"/>
      <c r="J303" s="242">
        <f>ROUND(I303*H303,2)</f>
        <v>0</v>
      </c>
      <c r="K303" s="238" t="s">
        <v>131</v>
      </c>
      <c r="L303" s="243"/>
      <c r="M303" s="244" t="s">
        <v>19</v>
      </c>
      <c r="N303" s="245" t="s">
        <v>47</v>
      </c>
      <c r="O303" s="66"/>
      <c r="P303" s="184">
        <f>O303*H303</f>
        <v>0</v>
      </c>
      <c r="Q303" s="184">
        <v>0.254</v>
      </c>
      <c r="R303" s="184">
        <f>Q303*H303</f>
        <v>0.762</v>
      </c>
      <c r="S303" s="184">
        <v>0</v>
      </c>
      <c r="T303" s="185">
        <f>S303*H303</f>
        <v>0</v>
      </c>
      <c r="U303" s="36"/>
      <c r="V303" s="36"/>
      <c r="W303" s="36"/>
      <c r="X303" s="36"/>
      <c r="Y303" s="36"/>
      <c r="Z303" s="36"/>
      <c r="AA303" s="36"/>
      <c r="AB303" s="36"/>
      <c r="AC303" s="36"/>
      <c r="AD303" s="36"/>
      <c r="AE303" s="36"/>
      <c r="AR303" s="186" t="s">
        <v>232</v>
      </c>
      <c r="AT303" s="186" t="s">
        <v>251</v>
      </c>
      <c r="AU303" s="186" t="s">
        <v>86</v>
      </c>
      <c r="AY303" s="19" t="s">
        <v>125</v>
      </c>
      <c r="BE303" s="187">
        <f>IF(N303="základní",J303,0)</f>
        <v>0</v>
      </c>
      <c r="BF303" s="187">
        <f>IF(N303="snížená",J303,0)</f>
        <v>0</v>
      </c>
      <c r="BG303" s="187">
        <f>IF(N303="zákl. přenesená",J303,0)</f>
        <v>0</v>
      </c>
      <c r="BH303" s="187">
        <f>IF(N303="sníž. přenesená",J303,0)</f>
        <v>0</v>
      </c>
      <c r="BI303" s="187">
        <f>IF(N303="nulová",J303,0)</f>
        <v>0</v>
      </c>
      <c r="BJ303" s="19" t="s">
        <v>84</v>
      </c>
      <c r="BK303" s="187">
        <f>ROUND(I303*H303,2)</f>
        <v>0</v>
      </c>
      <c r="BL303" s="19" t="s">
        <v>132</v>
      </c>
      <c r="BM303" s="186" t="s">
        <v>382</v>
      </c>
    </row>
    <row r="304" spans="2:51" s="13" customFormat="1" ht="10.2">
      <c r="B304" s="193"/>
      <c r="C304" s="194"/>
      <c r="D304" s="188" t="s">
        <v>136</v>
      </c>
      <c r="E304" s="195" t="s">
        <v>19</v>
      </c>
      <c r="F304" s="196" t="s">
        <v>335</v>
      </c>
      <c r="G304" s="194"/>
      <c r="H304" s="195" t="s">
        <v>19</v>
      </c>
      <c r="I304" s="197"/>
      <c r="J304" s="194"/>
      <c r="K304" s="194"/>
      <c r="L304" s="198"/>
      <c r="M304" s="199"/>
      <c r="N304" s="200"/>
      <c r="O304" s="200"/>
      <c r="P304" s="200"/>
      <c r="Q304" s="200"/>
      <c r="R304" s="200"/>
      <c r="S304" s="200"/>
      <c r="T304" s="201"/>
      <c r="AT304" s="202" t="s">
        <v>136</v>
      </c>
      <c r="AU304" s="202" t="s">
        <v>86</v>
      </c>
      <c r="AV304" s="13" t="s">
        <v>84</v>
      </c>
      <c r="AW304" s="13" t="s">
        <v>37</v>
      </c>
      <c r="AX304" s="13" t="s">
        <v>76</v>
      </c>
      <c r="AY304" s="202" t="s">
        <v>125</v>
      </c>
    </row>
    <row r="305" spans="2:51" s="14" customFormat="1" ht="10.2">
      <c r="B305" s="203"/>
      <c r="C305" s="204"/>
      <c r="D305" s="188" t="s">
        <v>136</v>
      </c>
      <c r="E305" s="205" t="s">
        <v>19</v>
      </c>
      <c r="F305" s="206" t="s">
        <v>337</v>
      </c>
      <c r="G305" s="204"/>
      <c r="H305" s="207">
        <v>1</v>
      </c>
      <c r="I305" s="208"/>
      <c r="J305" s="204"/>
      <c r="K305" s="204"/>
      <c r="L305" s="209"/>
      <c r="M305" s="210"/>
      <c r="N305" s="211"/>
      <c r="O305" s="211"/>
      <c r="P305" s="211"/>
      <c r="Q305" s="211"/>
      <c r="R305" s="211"/>
      <c r="S305" s="211"/>
      <c r="T305" s="212"/>
      <c r="AT305" s="213" t="s">
        <v>136</v>
      </c>
      <c r="AU305" s="213" t="s">
        <v>86</v>
      </c>
      <c r="AV305" s="14" t="s">
        <v>86</v>
      </c>
      <c r="AW305" s="14" t="s">
        <v>37</v>
      </c>
      <c r="AX305" s="14" t="s">
        <v>76</v>
      </c>
      <c r="AY305" s="213" t="s">
        <v>125</v>
      </c>
    </row>
    <row r="306" spans="2:51" s="14" customFormat="1" ht="10.2">
      <c r="B306" s="203"/>
      <c r="C306" s="204"/>
      <c r="D306" s="188" t="s">
        <v>136</v>
      </c>
      <c r="E306" s="205" t="s">
        <v>19</v>
      </c>
      <c r="F306" s="206" t="s">
        <v>383</v>
      </c>
      <c r="G306" s="204"/>
      <c r="H306" s="207">
        <v>1</v>
      </c>
      <c r="I306" s="208"/>
      <c r="J306" s="204"/>
      <c r="K306" s="204"/>
      <c r="L306" s="209"/>
      <c r="M306" s="210"/>
      <c r="N306" s="211"/>
      <c r="O306" s="211"/>
      <c r="P306" s="211"/>
      <c r="Q306" s="211"/>
      <c r="R306" s="211"/>
      <c r="S306" s="211"/>
      <c r="T306" s="212"/>
      <c r="AT306" s="213" t="s">
        <v>136</v>
      </c>
      <c r="AU306" s="213" t="s">
        <v>86</v>
      </c>
      <c r="AV306" s="14" t="s">
        <v>86</v>
      </c>
      <c r="AW306" s="14" t="s">
        <v>37</v>
      </c>
      <c r="AX306" s="14" t="s">
        <v>76</v>
      </c>
      <c r="AY306" s="213" t="s">
        <v>125</v>
      </c>
    </row>
    <row r="307" spans="2:51" s="14" customFormat="1" ht="10.2">
      <c r="B307" s="203"/>
      <c r="C307" s="204"/>
      <c r="D307" s="188" t="s">
        <v>136</v>
      </c>
      <c r="E307" s="205" t="s">
        <v>19</v>
      </c>
      <c r="F307" s="206" t="s">
        <v>339</v>
      </c>
      <c r="G307" s="204"/>
      <c r="H307" s="207">
        <v>1</v>
      </c>
      <c r="I307" s="208"/>
      <c r="J307" s="204"/>
      <c r="K307" s="204"/>
      <c r="L307" s="209"/>
      <c r="M307" s="210"/>
      <c r="N307" s="211"/>
      <c r="O307" s="211"/>
      <c r="P307" s="211"/>
      <c r="Q307" s="211"/>
      <c r="R307" s="211"/>
      <c r="S307" s="211"/>
      <c r="T307" s="212"/>
      <c r="AT307" s="213" t="s">
        <v>136</v>
      </c>
      <c r="AU307" s="213" t="s">
        <v>86</v>
      </c>
      <c r="AV307" s="14" t="s">
        <v>86</v>
      </c>
      <c r="AW307" s="14" t="s">
        <v>37</v>
      </c>
      <c r="AX307" s="14" t="s">
        <v>76</v>
      </c>
      <c r="AY307" s="213" t="s">
        <v>125</v>
      </c>
    </row>
    <row r="308" spans="2:51" s="15" customFormat="1" ht="10.2">
      <c r="B308" s="214"/>
      <c r="C308" s="215"/>
      <c r="D308" s="188" t="s">
        <v>136</v>
      </c>
      <c r="E308" s="216" t="s">
        <v>19</v>
      </c>
      <c r="F308" s="217" t="s">
        <v>159</v>
      </c>
      <c r="G308" s="215"/>
      <c r="H308" s="218">
        <v>3</v>
      </c>
      <c r="I308" s="219"/>
      <c r="J308" s="215"/>
      <c r="K308" s="215"/>
      <c r="L308" s="220"/>
      <c r="M308" s="221"/>
      <c r="N308" s="222"/>
      <c r="O308" s="222"/>
      <c r="P308" s="222"/>
      <c r="Q308" s="222"/>
      <c r="R308" s="222"/>
      <c r="S308" s="222"/>
      <c r="T308" s="223"/>
      <c r="AT308" s="224" t="s">
        <v>136</v>
      </c>
      <c r="AU308" s="224" t="s">
        <v>86</v>
      </c>
      <c r="AV308" s="15" t="s">
        <v>132</v>
      </c>
      <c r="AW308" s="15" t="s">
        <v>37</v>
      </c>
      <c r="AX308" s="15" t="s">
        <v>84</v>
      </c>
      <c r="AY308" s="224" t="s">
        <v>125</v>
      </c>
    </row>
    <row r="309" spans="1:65" s="2" customFormat="1" ht="14.4" customHeight="1">
      <c r="A309" s="36"/>
      <c r="B309" s="37"/>
      <c r="C309" s="236" t="s">
        <v>384</v>
      </c>
      <c r="D309" s="236" t="s">
        <v>251</v>
      </c>
      <c r="E309" s="237" t="s">
        <v>385</v>
      </c>
      <c r="F309" s="238" t="s">
        <v>386</v>
      </c>
      <c r="G309" s="239" t="s">
        <v>320</v>
      </c>
      <c r="H309" s="240">
        <v>3</v>
      </c>
      <c r="I309" s="241"/>
      <c r="J309" s="242">
        <f>ROUND(I309*H309,2)</f>
        <v>0</v>
      </c>
      <c r="K309" s="238" t="s">
        <v>131</v>
      </c>
      <c r="L309" s="243"/>
      <c r="M309" s="244" t="s">
        <v>19</v>
      </c>
      <c r="N309" s="245" t="s">
        <v>47</v>
      </c>
      <c r="O309" s="66"/>
      <c r="P309" s="184">
        <f>O309*H309</f>
        <v>0</v>
      </c>
      <c r="Q309" s="184">
        <v>0.506</v>
      </c>
      <c r="R309" s="184">
        <f>Q309*H309</f>
        <v>1.518</v>
      </c>
      <c r="S309" s="184">
        <v>0</v>
      </c>
      <c r="T309" s="185">
        <f>S309*H309</f>
        <v>0</v>
      </c>
      <c r="U309" s="36"/>
      <c r="V309" s="36"/>
      <c r="W309" s="36"/>
      <c r="X309" s="36"/>
      <c r="Y309" s="36"/>
      <c r="Z309" s="36"/>
      <c r="AA309" s="36"/>
      <c r="AB309" s="36"/>
      <c r="AC309" s="36"/>
      <c r="AD309" s="36"/>
      <c r="AE309" s="36"/>
      <c r="AR309" s="186" t="s">
        <v>232</v>
      </c>
      <c r="AT309" s="186" t="s">
        <v>251</v>
      </c>
      <c r="AU309" s="186" t="s">
        <v>86</v>
      </c>
      <c r="AY309" s="19" t="s">
        <v>125</v>
      </c>
      <c r="BE309" s="187">
        <f>IF(N309="základní",J309,0)</f>
        <v>0</v>
      </c>
      <c r="BF309" s="187">
        <f>IF(N309="snížená",J309,0)</f>
        <v>0</v>
      </c>
      <c r="BG309" s="187">
        <f>IF(N309="zákl. přenesená",J309,0)</f>
        <v>0</v>
      </c>
      <c r="BH309" s="187">
        <f>IF(N309="sníž. přenesená",J309,0)</f>
        <v>0</v>
      </c>
      <c r="BI309" s="187">
        <f>IF(N309="nulová",J309,0)</f>
        <v>0</v>
      </c>
      <c r="BJ309" s="19" t="s">
        <v>84</v>
      </c>
      <c r="BK309" s="187">
        <f>ROUND(I309*H309,2)</f>
        <v>0</v>
      </c>
      <c r="BL309" s="19" t="s">
        <v>132</v>
      </c>
      <c r="BM309" s="186" t="s">
        <v>387</v>
      </c>
    </row>
    <row r="310" spans="2:51" s="13" customFormat="1" ht="10.2">
      <c r="B310" s="193"/>
      <c r="C310" s="194"/>
      <c r="D310" s="188" t="s">
        <v>136</v>
      </c>
      <c r="E310" s="195" t="s">
        <v>19</v>
      </c>
      <c r="F310" s="196" t="s">
        <v>335</v>
      </c>
      <c r="G310" s="194"/>
      <c r="H310" s="195" t="s">
        <v>19</v>
      </c>
      <c r="I310" s="197"/>
      <c r="J310" s="194"/>
      <c r="K310" s="194"/>
      <c r="L310" s="198"/>
      <c r="M310" s="199"/>
      <c r="N310" s="200"/>
      <c r="O310" s="200"/>
      <c r="P310" s="200"/>
      <c r="Q310" s="200"/>
      <c r="R310" s="200"/>
      <c r="S310" s="200"/>
      <c r="T310" s="201"/>
      <c r="AT310" s="202" t="s">
        <v>136</v>
      </c>
      <c r="AU310" s="202" t="s">
        <v>86</v>
      </c>
      <c r="AV310" s="13" t="s">
        <v>84</v>
      </c>
      <c r="AW310" s="13" t="s">
        <v>37</v>
      </c>
      <c r="AX310" s="13" t="s">
        <v>76</v>
      </c>
      <c r="AY310" s="202" t="s">
        <v>125</v>
      </c>
    </row>
    <row r="311" spans="2:51" s="14" customFormat="1" ht="10.2">
      <c r="B311" s="203"/>
      <c r="C311" s="204"/>
      <c r="D311" s="188" t="s">
        <v>136</v>
      </c>
      <c r="E311" s="205" t="s">
        <v>19</v>
      </c>
      <c r="F311" s="206" t="s">
        <v>337</v>
      </c>
      <c r="G311" s="204"/>
      <c r="H311" s="207">
        <v>1</v>
      </c>
      <c r="I311" s="208"/>
      <c r="J311" s="204"/>
      <c r="K311" s="204"/>
      <c r="L311" s="209"/>
      <c r="M311" s="210"/>
      <c r="N311" s="211"/>
      <c r="O311" s="211"/>
      <c r="P311" s="211"/>
      <c r="Q311" s="211"/>
      <c r="R311" s="211"/>
      <c r="S311" s="211"/>
      <c r="T311" s="212"/>
      <c r="AT311" s="213" t="s">
        <v>136</v>
      </c>
      <c r="AU311" s="213" t="s">
        <v>86</v>
      </c>
      <c r="AV311" s="14" t="s">
        <v>86</v>
      </c>
      <c r="AW311" s="14" t="s">
        <v>37</v>
      </c>
      <c r="AX311" s="14" t="s">
        <v>76</v>
      </c>
      <c r="AY311" s="213" t="s">
        <v>125</v>
      </c>
    </row>
    <row r="312" spans="2:51" s="14" customFormat="1" ht="10.2">
      <c r="B312" s="203"/>
      <c r="C312" s="204"/>
      <c r="D312" s="188" t="s">
        <v>136</v>
      </c>
      <c r="E312" s="205" t="s">
        <v>19</v>
      </c>
      <c r="F312" s="206" t="s">
        <v>383</v>
      </c>
      <c r="G312" s="204"/>
      <c r="H312" s="207">
        <v>1</v>
      </c>
      <c r="I312" s="208"/>
      <c r="J312" s="204"/>
      <c r="K312" s="204"/>
      <c r="L312" s="209"/>
      <c r="M312" s="210"/>
      <c r="N312" s="211"/>
      <c r="O312" s="211"/>
      <c r="P312" s="211"/>
      <c r="Q312" s="211"/>
      <c r="R312" s="211"/>
      <c r="S312" s="211"/>
      <c r="T312" s="212"/>
      <c r="AT312" s="213" t="s">
        <v>136</v>
      </c>
      <c r="AU312" s="213" t="s">
        <v>86</v>
      </c>
      <c r="AV312" s="14" t="s">
        <v>86</v>
      </c>
      <c r="AW312" s="14" t="s">
        <v>37</v>
      </c>
      <c r="AX312" s="14" t="s">
        <v>76</v>
      </c>
      <c r="AY312" s="213" t="s">
        <v>125</v>
      </c>
    </row>
    <row r="313" spans="2:51" s="14" customFormat="1" ht="10.2">
      <c r="B313" s="203"/>
      <c r="C313" s="204"/>
      <c r="D313" s="188" t="s">
        <v>136</v>
      </c>
      <c r="E313" s="205" t="s">
        <v>19</v>
      </c>
      <c r="F313" s="206" t="s">
        <v>339</v>
      </c>
      <c r="G313" s="204"/>
      <c r="H313" s="207">
        <v>1</v>
      </c>
      <c r="I313" s="208"/>
      <c r="J313" s="204"/>
      <c r="K313" s="204"/>
      <c r="L313" s="209"/>
      <c r="M313" s="210"/>
      <c r="N313" s="211"/>
      <c r="O313" s="211"/>
      <c r="P313" s="211"/>
      <c r="Q313" s="211"/>
      <c r="R313" s="211"/>
      <c r="S313" s="211"/>
      <c r="T313" s="212"/>
      <c r="AT313" s="213" t="s">
        <v>136</v>
      </c>
      <c r="AU313" s="213" t="s">
        <v>86</v>
      </c>
      <c r="AV313" s="14" t="s">
        <v>86</v>
      </c>
      <c r="AW313" s="14" t="s">
        <v>37</v>
      </c>
      <c r="AX313" s="14" t="s">
        <v>76</v>
      </c>
      <c r="AY313" s="213" t="s">
        <v>125</v>
      </c>
    </row>
    <row r="314" spans="2:51" s="15" customFormat="1" ht="10.2">
      <c r="B314" s="214"/>
      <c r="C314" s="215"/>
      <c r="D314" s="188" t="s">
        <v>136</v>
      </c>
      <c r="E314" s="216" t="s">
        <v>19</v>
      </c>
      <c r="F314" s="217" t="s">
        <v>159</v>
      </c>
      <c r="G314" s="215"/>
      <c r="H314" s="218">
        <v>3</v>
      </c>
      <c r="I314" s="219"/>
      <c r="J314" s="215"/>
      <c r="K314" s="215"/>
      <c r="L314" s="220"/>
      <c r="M314" s="221"/>
      <c r="N314" s="222"/>
      <c r="O314" s="222"/>
      <c r="P314" s="222"/>
      <c r="Q314" s="222"/>
      <c r="R314" s="222"/>
      <c r="S314" s="222"/>
      <c r="T314" s="223"/>
      <c r="AT314" s="224" t="s">
        <v>136</v>
      </c>
      <c r="AU314" s="224" t="s">
        <v>86</v>
      </c>
      <c r="AV314" s="15" t="s">
        <v>132</v>
      </c>
      <c r="AW314" s="15" t="s">
        <v>37</v>
      </c>
      <c r="AX314" s="15" t="s">
        <v>84</v>
      </c>
      <c r="AY314" s="224" t="s">
        <v>125</v>
      </c>
    </row>
    <row r="315" spans="1:65" s="2" customFormat="1" ht="14.4" customHeight="1">
      <c r="A315" s="36"/>
      <c r="B315" s="37"/>
      <c r="C315" s="236" t="s">
        <v>388</v>
      </c>
      <c r="D315" s="236" t="s">
        <v>251</v>
      </c>
      <c r="E315" s="237" t="s">
        <v>389</v>
      </c>
      <c r="F315" s="238" t="s">
        <v>390</v>
      </c>
      <c r="G315" s="239" t="s">
        <v>320</v>
      </c>
      <c r="H315" s="240">
        <v>1</v>
      </c>
      <c r="I315" s="241"/>
      <c r="J315" s="242">
        <f>ROUND(I315*H315,2)</f>
        <v>0</v>
      </c>
      <c r="K315" s="238" t="s">
        <v>131</v>
      </c>
      <c r="L315" s="243"/>
      <c r="M315" s="244" t="s">
        <v>19</v>
      </c>
      <c r="N315" s="245" t="s">
        <v>47</v>
      </c>
      <c r="O315" s="66"/>
      <c r="P315" s="184">
        <f>O315*H315</f>
        <v>0</v>
      </c>
      <c r="Q315" s="184">
        <v>1.013</v>
      </c>
      <c r="R315" s="184">
        <f>Q315*H315</f>
        <v>1.013</v>
      </c>
      <c r="S315" s="184">
        <v>0</v>
      </c>
      <c r="T315" s="185">
        <f>S315*H315</f>
        <v>0</v>
      </c>
      <c r="U315" s="36"/>
      <c r="V315" s="36"/>
      <c r="W315" s="36"/>
      <c r="X315" s="36"/>
      <c r="Y315" s="36"/>
      <c r="Z315" s="36"/>
      <c r="AA315" s="36"/>
      <c r="AB315" s="36"/>
      <c r="AC315" s="36"/>
      <c r="AD315" s="36"/>
      <c r="AE315" s="36"/>
      <c r="AR315" s="186" t="s">
        <v>232</v>
      </c>
      <c r="AT315" s="186" t="s">
        <v>251</v>
      </c>
      <c r="AU315" s="186" t="s">
        <v>86</v>
      </c>
      <c r="AY315" s="19" t="s">
        <v>125</v>
      </c>
      <c r="BE315" s="187">
        <f>IF(N315="základní",J315,0)</f>
        <v>0</v>
      </c>
      <c r="BF315" s="187">
        <f>IF(N315="snížená",J315,0)</f>
        <v>0</v>
      </c>
      <c r="BG315" s="187">
        <f>IF(N315="zákl. přenesená",J315,0)</f>
        <v>0</v>
      </c>
      <c r="BH315" s="187">
        <f>IF(N315="sníž. přenesená",J315,0)</f>
        <v>0</v>
      </c>
      <c r="BI315" s="187">
        <f>IF(N315="nulová",J315,0)</f>
        <v>0</v>
      </c>
      <c r="BJ315" s="19" t="s">
        <v>84</v>
      </c>
      <c r="BK315" s="187">
        <f>ROUND(I315*H315,2)</f>
        <v>0</v>
      </c>
      <c r="BL315" s="19" t="s">
        <v>132</v>
      </c>
      <c r="BM315" s="186" t="s">
        <v>391</v>
      </c>
    </row>
    <row r="316" spans="2:51" s="13" customFormat="1" ht="10.2">
      <c r="B316" s="193"/>
      <c r="C316" s="194"/>
      <c r="D316" s="188" t="s">
        <v>136</v>
      </c>
      <c r="E316" s="195" t="s">
        <v>19</v>
      </c>
      <c r="F316" s="196" t="s">
        <v>335</v>
      </c>
      <c r="G316" s="194"/>
      <c r="H316" s="195" t="s">
        <v>19</v>
      </c>
      <c r="I316" s="197"/>
      <c r="J316" s="194"/>
      <c r="K316" s="194"/>
      <c r="L316" s="198"/>
      <c r="M316" s="199"/>
      <c r="N316" s="200"/>
      <c r="O316" s="200"/>
      <c r="P316" s="200"/>
      <c r="Q316" s="200"/>
      <c r="R316" s="200"/>
      <c r="S316" s="200"/>
      <c r="T316" s="201"/>
      <c r="AT316" s="202" t="s">
        <v>136</v>
      </c>
      <c r="AU316" s="202" t="s">
        <v>86</v>
      </c>
      <c r="AV316" s="13" t="s">
        <v>84</v>
      </c>
      <c r="AW316" s="13" t="s">
        <v>37</v>
      </c>
      <c r="AX316" s="13" t="s">
        <v>76</v>
      </c>
      <c r="AY316" s="202" t="s">
        <v>125</v>
      </c>
    </row>
    <row r="317" spans="2:51" s="14" customFormat="1" ht="10.2">
      <c r="B317" s="203"/>
      <c r="C317" s="204"/>
      <c r="D317" s="188" t="s">
        <v>136</v>
      </c>
      <c r="E317" s="205" t="s">
        <v>19</v>
      </c>
      <c r="F317" s="206" t="s">
        <v>392</v>
      </c>
      <c r="G317" s="204"/>
      <c r="H317" s="207">
        <v>1</v>
      </c>
      <c r="I317" s="208"/>
      <c r="J317" s="204"/>
      <c r="K317" s="204"/>
      <c r="L317" s="209"/>
      <c r="M317" s="210"/>
      <c r="N317" s="211"/>
      <c r="O317" s="211"/>
      <c r="P317" s="211"/>
      <c r="Q317" s="211"/>
      <c r="R317" s="211"/>
      <c r="S317" s="211"/>
      <c r="T317" s="212"/>
      <c r="AT317" s="213" t="s">
        <v>136</v>
      </c>
      <c r="AU317" s="213" t="s">
        <v>86</v>
      </c>
      <c r="AV317" s="14" t="s">
        <v>86</v>
      </c>
      <c r="AW317" s="14" t="s">
        <v>37</v>
      </c>
      <c r="AX317" s="14" t="s">
        <v>84</v>
      </c>
      <c r="AY317" s="213" t="s">
        <v>125</v>
      </c>
    </row>
    <row r="318" spans="1:65" s="2" customFormat="1" ht="14.4" customHeight="1">
      <c r="A318" s="36"/>
      <c r="B318" s="37"/>
      <c r="C318" s="236" t="s">
        <v>393</v>
      </c>
      <c r="D318" s="236" t="s">
        <v>251</v>
      </c>
      <c r="E318" s="237" t="s">
        <v>394</v>
      </c>
      <c r="F318" s="238" t="s">
        <v>395</v>
      </c>
      <c r="G318" s="239" t="s">
        <v>320</v>
      </c>
      <c r="H318" s="240">
        <v>4</v>
      </c>
      <c r="I318" s="241"/>
      <c r="J318" s="242">
        <f>ROUND(I318*H318,2)</f>
        <v>0</v>
      </c>
      <c r="K318" s="238" t="s">
        <v>131</v>
      </c>
      <c r="L318" s="243"/>
      <c r="M318" s="244" t="s">
        <v>19</v>
      </c>
      <c r="N318" s="245" t="s">
        <v>47</v>
      </c>
      <c r="O318" s="66"/>
      <c r="P318" s="184">
        <f>O318*H318</f>
        <v>0</v>
      </c>
      <c r="Q318" s="184">
        <v>0.548</v>
      </c>
      <c r="R318" s="184">
        <f>Q318*H318</f>
        <v>2.192</v>
      </c>
      <c r="S318" s="184">
        <v>0</v>
      </c>
      <c r="T318" s="185">
        <f>S318*H318</f>
        <v>0</v>
      </c>
      <c r="U318" s="36"/>
      <c r="V318" s="36"/>
      <c r="W318" s="36"/>
      <c r="X318" s="36"/>
      <c r="Y318" s="36"/>
      <c r="Z318" s="36"/>
      <c r="AA318" s="36"/>
      <c r="AB318" s="36"/>
      <c r="AC318" s="36"/>
      <c r="AD318" s="36"/>
      <c r="AE318" s="36"/>
      <c r="AR318" s="186" t="s">
        <v>232</v>
      </c>
      <c r="AT318" s="186" t="s">
        <v>251</v>
      </c>
      <c r="AU318" s="186" t="s">
        <v>86</v>
      </c>
      <c r="AY318" s="19" t="s">
        <v>125</v>
      </c>
      <c r="BE318" s="187">
        <f>IF(N318="základní",J318,0)</f>
        <v>0</v>
      </c>
      <c r="BF318" s="187">
        <f>IF(N318="snížená",J318,0)</f>
        <v>0</v>
      </c>
      <c r="BG318" s="187">
        <f>IF(N318="zákl. přenesená",J318,0)</f>
        <v>0</v>
      </c>
      <c r="BH318" s="187">
        <f>IF(N318="sníž. přenesená",J318,0)</f>
        <v>0</v>
      </c>
      <c r="BI318" s="187">
        <f>IF(N318="nulová",J318,0)</f>
        <v>0</v>
      </c>
      <c r="BJ318" s="19" t="s">
        <v>84</v>
      </c>
      <c r="BK318" s="187">
        <f>ROUND(I318*H318,2)</f>
        <v>0</v>
      </c>
      <c r="BL318" s="19" t="s">
        <v>132</v>
      </c>
      <c r="BM318" s="186" t="s">
        <v>396</v>
      </c>
    </row>
    <row r="319" spans="2:51" s="13" customFormat="1" ht="10.2">
      <c r="B319" s="193"/>
      <c r="C319" s="194"/>
      <c r="D319" s="188" t="s">
        <v>136</v>
      </c>
      <c r="E319" s="195" t="s">
        <v>19</v>
      </c>
      <c r="F319" s="196" t="s">
        <v>335</v>
      </c>
      <c r="G319" s="194"/>
      <c r="H319" s="195" t="s">
        <v>19</v>
      </c>
      <c r="I319" s="197"/>
      <c r="J319" s="194"/>
      <c r="K319" s="194"/>
      <c r="L319" s="198"/>
      <c r="M319" s="199"/>
      <c r="N319" s="200"/>
      <c r="O319" s="200"/>
      <c r="P319" s="200"/>
      <c r="Q319" s="200"/>
      <c r="R319" s="200"/>
      <c r="S319" s="200"/>
      <c r="T319" s="201"/>
      <c r="AT319" s="202" t="s">
        <v>136</v>
      </c>
      <c r="AU319" s="202" t="s">
        <v>86</v>
      </c>
      <c r="AV319" s="13" t="s">
        <v>84</v>
      </c>
      <c r="AW319" s="13" t="s">
        <v>37</v>
      </c>
      <c r="AX319" s="13" t="s">
        <v>76</v>
      </c>
      <c r="AY319" s="202" t="s">
        <v>125</v>
      </c>
    </row>
    <row r="320" spans="2:51" s="14" customFormat="1" ht="10.2">
      <c r="B320" s="203"/>
      <c r="C320" s="204"/>
      <c r="D320" s="188" t="s">
        <v>136</v>
      </c>
      <c r="E320" s="205" t="s">
        <v>19</v>
      </c>
      <c r="F320" s="206" t="s">
        <v>374</v>
      </c>
      <c r="G320" s="204"/>
      <c r="H320" s="207">
        <v>4</v>
      </c>
      <c r="I320" s="208"/>
      <c r="J320" s="204"/>
      <c r="K320" s="204"/>
      <c r="L320" s="209"/>
      <c r="M320" s="210"/>
      <c r="N320" s="211"/>
      <c r="O320" s="211"/>
      <c r="P320" s="211"/>
      <c r="Q320" s="211"/>
      <c r="R320" s="211"/>
      <c r="S320" s="211"/>
      <c r="T320" s="212"/>
      <c r="AT320" s="213" t="s">
        <v>136</v>
      </c>
      <c r="AU320" s="213" t="s">
        <v>86</v>
      </c>
      <c r="AV320" s="14" t="s">
        <v>86</v>
      </c>
      <c r="AW320" s="14" t="s">
        <v>37</v>
      </c>
      <c r="AX320" s="14" t="s">
        <v>84</v>
      </c>
      <c r="AY320" s="213" t="s">
        <v>125</v>
      </c>
    </row>
    <row r="321" spans="1:65" s="2" customFormat="1" ht="14.4" customHeight="1">
      <c r="A321" s="36"/>
      <c r="B321" s="37"/>
      <c r="C321" s="236" t="s">
        <v>397</v>
      </c>
      <c r="D321" s="236" t="s">
        <v>251</v>
      </c>
      <c r="E321" s="237" t="s">
        <v>398</v>
      </c>
      <c r="F321" s="238" t="s">
        <v>399</v>
      </c>
      <c r="G321" s="239" t="s">
        <v>320</v>
      </c>
      <c r="H321" s="240">
        <v>1</v>
      </c>
      <c r="I321" s="241"/>
      <c r="J321" s="242">
        <f>ROUND(I321*H321,2)</f>
        <v>0</v>
      </c>
      <c r="K321" s="238" t="s">
        <v>131</v>
      </c>
      <c r="L321" s="243"/>
      <c r="M321" s="244" t="s">
        <v>19</v>
      </c>
      <c r="N321" s="245" t="s">
        <v>47</v>
      </c>
      <c r="O321" s="66"/>
      <c r="P321" s="184">
        <f>O321*H321</f>
        <v>0</v>
      </c>
      <c r="Q321" s="184">
        <v>0.04</v>
      </c>
      <c r="R321" s="184">
        <f>Q321*H321</f>
        <v>0.04</v>
      </c>
      <c r="S321" s="184">
        <v>0</v>
      </c>
      <c r="T321" s="185">
        <f>S321*H321</f>
        <v>0</v>
      </c>
      <c r="U321" s="36"/>
      <c r="V321" s="36"/>
      <c r="W321" s="36"/>
      <c r="X321" s="36"/>
      <c r="Y321" s="36"/>
      <c r="Z321" s="36"/>
      <c r="AA321" s="36"/>
      <c r="AB321" s="36"/>
      <c r="AC321" s="36"/>
      <c r="AD321" s="36"/>
      <c r="AE321" s="36"/>
      <c r="AR321" s="186" t="s">
        <v>232</v>
      </c>
      <c r="AT321" s="186" t="s">
        <v>251</v>
      </c>
      <c r="AU321" s="186" t="s">
        <v>86</v>
      </c>
      <c r="AY321" s="19" t="s">
        <v>125</v>
      </c>
      <c r="BE321" s="187">
        <f>IF(N321="základní",J321,0)</f>
        <v>0</v>
      </c>
      <c r="BF321" s="187">
        <f>IF(N321="snížená",J321,0)</f>
        <v>0</v>
      </c>
      <c r="BG321" s="187">
        <f>IF(N321="zákl. přenesená",J321,0)</f>
        <v>0</v>
      </c>
      <c r="BH321" s="187">
        <f>IF(N321="sníž. přenesená",J321,0)</f>
        <v>0</v>
      </c>
      <c r="BI321" s="187">
        <f>IF(N321="nulová",J321,0)</f>
        <v>0</v>
      </c>
      <c r="BJ321" s="19" t="s">
        <v>84</v>
      </c>
      <c r="BK321" s="187">
        <f>ROUND(I321*H321,2)</f>
        <v>0</v>
      </c>
      <c r="BL321" s="19" t="s">
        <v>132</v>
      </c>
      <c r="BM321" s="186" t="s">
        <v>400</v>
      </c>
    </row>
    <row r="322" spans="2:51" s="13" customFormat="1" ht="10.2">
      <c r="B322" s="193"/>
      <c r="C322" s="194"/>
      <c r="D322" s="188" t="s">
        <v>136</v>
      </c>
      <c r="E322" s="195" t="s">
        <v>19</v>
      </c>
      <c r="F322" s="196" t="s">
        <v>335</v>
      </c>
      <c r="G322" s="194"/>
      <c r="H322" s="195" t="s">
        <v>19</v>
      </c>
      <c r="I322" s="197"/>
      <c r="J322" s="194"/>
      <c r="K322" s="194"/>
      <c r="L322" s="198"/>
      <c r="M322" s="199"/>
      <c r="N322" s="200"/>
      <c r="O322" s="200"/>
      <c r="P322" s="200"/>
      <c r="Q322" s="200"/>
      <c r="R322" s="200"/>
      <c r="S322" s="200"/>
      <c r="T322" s="201"/>
      <c r="AT322" s="202" t="s">
        <v>136</v>
      </c>
      <c r="AU322" s="202" t="s">
        <v>86</v>
      </c>
      <c r="AV322" s="13" t="s">
        <v>84</v>
      </c>
      <c r="AW322" s="13" t="s">
        <v>37</v>
      </c>
      <c r="AX322" s="13" t="s">
        <v>76</v>
      </c>
      <c r="AY322" s="202" t="s">
        <v>125</v>
      </c>
    </row>
    <row r="323" spans="2:51" s="14" customFormat="1" ht="10.2">
      <c r="B323" s="203"/>
      <c r="C323" s="204"/>
      <c r="D323" s="188" t="s">
        <v>136</v>
      </c>
      <c r="E323" s="205" t="s">
        <v>19</v>
      </c>
      <c r="F323" s="206" t="s">
        <v>392</v>
      </c>
      <c r="G323" s="204"/>
      <c r="H323" s="207">
        <v>1</v>
      </c>
      <c r="I323" s="208"/>
      <c r="J323" s="204"/>
      <c r="K323" s="204"/>
      <c r="L323" s="209"/>
      <c r="M323" s="210"/>
      <c r="N323" s="211"/>
      <c r="O323" s="211"/>
      <c r="P323" s="211"/>
      <c r="Q323" s="211"/>
      <c r="R323" s="211"/>
      <c r="S323" s="211"/>
      <c r="T323" s="212"/>
      <c r="AT323" s="213" t="s">
        <v>136</v>
      </c>
      <c r="AU323" s="213" t="s">
        <v>86</v>
      </c>
      <c r="AV323" s="14" t="s">
        <v>86</v>
      </c>
      <c r="AW323" s="14" t="s">
        <v>37</v>
      </c>
      <c r="AX323" s="14" t="s">
        <v>84</v>
      </c>
      <c r="AY323" s="213" t="s">
        <v>125</v>
      </c>
    </row>
    <row r="324" spans="1:65" s="2" customFormat="1" ht="14.4" customHeight="1">
      <c r="A324" s="36"/>
      <c r="B324" s="37"/>
      <c r="C324" s="236" t="s">
        <v>401</v>
      </c>
      <c r="D324" s="236" t="s">
        <v>251</v>
      </c>
      <c r="E324" s="237" t="s">
        <v>402</v>
      </c>
      <c r="F324" s="238" t="s">
        <v>403</v>
      </c>
      <c r="G324" s="239" t="s">
        <v>320</v>
      </c>
      <c r="H324" s="240">
        <v>3</v>
      </c>
      <c r="I324" s="241"/>
      <c r="J324" s="242">
        <f>ROUND(I324*H324,2)</f>
        <v>0</v>
      </c>
      <c r="K324" s="238" t="s">
        <v>131</v>
      </c>
      <c r="L324" s="243"/>
      <c r="M324" s="244" t="s">
        <v>19</v>
      </c>
      <c r="N324" s="245" t="s">
        <v>47</v>
      </c>
      <c r="O324" s="66"/>
      <c r="P324" s="184">
        <f>O324*H324</f>
        <v>0</v>
      </c>
      <c r="Q324" s="184">
        <v>0.068</v>
      </c>
      <c r="R324" s="184">
        <f>Q324*H324</f>
        <v>0.20400000000000001</v>
      </c>
      <c r="S324" s="184">
        <v>0</v>
      </c>
      <c r="T324" s="185">
        <f>S324*H324</f>
        <v>0</v>
      </c>
      <c r="U324" s="36"/>
      <c r="V324" s="36"/>
      <c r="W324" s="36"/>
      <c r="X324" s="36"/>
      <c r="Y324" s="36"/>
      <c r="Z324" s="36"/>
      <c r="AA324" s="36"/>
      <c r="AB324" s="36"/>
      <c r="AC324" s="36"/>
      <c r="AD324" s="36"/>
      <c r="AE324" s="36"/>
      <c r="AR324" s="186" t="s">
        <v>232</v>
      </c>
      <c r="AT324" s="186" t="s">
        <v>251</v>
      </c>
      <c r="AU324" s="186" t="s">
        <v>86</v>
      </c>
      <c r="AY324" s="19" t="s">
        <v>125</v>
      </c>
      <c r="BE324" s="187">
        <f>IF(N324="základní",J324,0)</f>
        <v>0</v>
      </c>
      <c r="BF324" s="187">
        <f>IF(N324="snížená",J324,0)</f>
        <v>0</v>
      </c>
      <c r="BG324" s="187">
        <f>IF(N324="zákl. přenesená",J324,0)</f>
        <v>0</v>
      </c>
      <c r="BH324" s="187">
        <f>IF(N324="sníž. přenesená",J324,0)</f>
        <v>0</v>
      </c>
      <c r="BI324" s="187">
        <f>IF(N324="nulová",J324,0)</f>
        <v>0</v>
      </c>
      <c r="BJ324" s="19" t="s">
        <v>84</v>
      </c>
      <c r="BK324" s="187">
        <f>ROUND(I324*H324,2)</f>
        <v>0</v>
      </c>
      <c r="BL324" s="19" t="s">
        <v>132</v>
      </c>
      <c r="BM324" s="186" t="s">
        <v>404</v>
      </c>
    </row>
    <row r="325" spans="2:51" s="13" customFormat="1" ht="10.2">
      <c r="B325" s="193"/>
      <c r="C325" s="194"/>
      <c r="D325" s="188" t="s">
        <v>136</v>
      </c>
      <c r="E325" s="195" t="s">
        <v>19</v>
      </c>
      <c r="F325" s="196" t="s">
        <v>335</v>
      </c>
      <c r="G325" s="194"/>
      <c r="H325" s="195" t="s">
        <v>19</v>
      </c>
      <c r="I325" s="197"/>
      <c r="J325" s="194"/>
      <c r="K325" s="194"/>
      <c r="L325" s="198"/>
      <c r="M325" s="199"/>
      <c r="N325" s="200"/>
      <c r="O325" s="200"/>
      <c r="P325" s="200"/>
      <c r="Q325" s="200"/>
      <c r="R325" s="200"/>
      <c r="S325" s="200"/>
      <c r="T325" s="201"/>
      <c r="AT325" s="202" t="s">
        <v>136</v>
      </c>
      <c r="AU325" s="202" t="s">
        <v>86</v>
      </c>
      <c r="AV325" s="13" t="s">
        <v>84</v>
      </c>
      <c r="AW325" s="13" t="s">
        <v>37</v>
      </c>
      <c r="AX325" s="13" t="s">
        <v>76</v>
      </c>
      <c r="AY325" s="202" t="s">
        <v>125</v>
      </c>
    </row>
    <row r="326" spans="2:51" s="14" customFormat="1" ht="10.2">
      <c r="B326" s="203"/>
      <c r="C326" s="204"/>
      <c r="D326" s="188" t="s">
        <v>136</v>
      </c>
      <c r="E326" s="205" t="s">
        <v>19</v>
      </c>
      <c r="F326" s="206" t="s">
        <v>337</v>
      </c>
      <c r="G326" s="204"/>
      <c r="H326" s="207">
        <v>1</v>
      </c>
      <c r="I326" s="208"/>
      <c r="J326" s="204"/>
      <c r="K326" s="204"/>
      <c r="L326" s="209"/>
      <c r="M326" s="210"/>
      <c r="N326" s="211"/>
      <c r="O326" s="211"/>
      <c r="P326" s="211"/>
      <c r="Q326" s="211"/>
      <c r="R326" s="211"/>
      <c r="S326" s="211"/>
      <c r="T326" s="212"/>
      <c r="AT326" s="213" t="s">
        <v>136</v>
      </c>
      <c r="AU326" s="213" t="s">
        <v>86</v>
      </c>
      <c r="AV326" s="14" t="s">
        <v>86</v>
      </c>
      <c r="AW326" s="14" t="s">
        <v>37</v>
      </c>
      <c r="AX326" s="14" t="s">
        <v>76</v>
      </c>
      <c r="AY326" s="213" t="s">
        <v>125</v>
      </c>
    </row>
    <row r="327" spans="2:51" s="14" customFormat="1" ht="10.2">
      <c r="B327" s="203"/>
      <c r="C327" s="204"/>
      <c r="D327" s="188" t="s">
        <v>136</v>
      </c>
      <c r="E327" s="205" t="s">
        <v>19</v>
      </c>
      <c r="F327" s="206" t="s">
        <v>383</v>
      </c>
      <c r="G327" s="204"/>
      <c r="H327" s="207">
        <v>1</v>
      </c>
      <c r="I327" s="208"/>
      <c r="J327" s="204"/>
      <c r="K327" s="204"/>
      <c r="L327" s="209"/>
      <c r="M327" s="210"/>
      <c r="N327" s="211"/>
      <c r="O327" s="211"/>
      <c r="P327" s="211"/>
      <c r="Q327" s="211"/>
      <c r="R327" s="211"/>
      <c r="S327" s="211"/>
      <c r="T327" s="212"/>
      <c r="AT327" s="213" t="s">
        <v>136</v>
      </c>
      <c r="AU327" s="213" t="s">
        <v>86</v>
      </c>
      <c r="AV327" s="14" t="s">
        <v>86</v>
      </c>
      <c r="AW327" s="14" t="s">
        <v>37</v>
      </c>
      <c r="AX327" s="14" t="s">
        <v>76</v>
      </c>
      <c r="AY327" s="213" t="s">
        <v>125</v>
      </c>
    </row>
    <row r="328" spans="2:51" s="14" customFormat="1" ht="10.2">
      <c r="B328" s="203"/>
      <c r="C328" s="204"/>
      <c r="D328" s="188" t="s">
        <v>136</v>
      </c>
      <c r="E328" s="205" t="s">
        <v>19</v>
      </c>
      <c r="F328" s="206" t="s">
        <v>339</v>
      </c>
      <c r="G328" s="204"/>
      <c r="H328" s="207">
        <v>1</v>
      </c>
      <c r="I328" s="208"/>
      <c r="J328" s="204"/>
      <c r="K328" s="204"/>
      <c r="L328" s="209"/>
      <c r="M328" s="210"/>
      <c r="N328" s="211"/>
      <c r="O328" s="211"/>
      <c r="P328" s="211"/>
      <c r="Q328" s="211"/>
      <c r="R328" s="211"/>
      <c r="S328" s="211"/>
      <c r="T328" s="212"/>
      <c r="AT328" s="213" t="s">
        <v>136</v>
      </c>
      <c r="AU328" s="213" t="s">
        <v>86</v>
      </c>
      <c r="AV328" s="14" t="s">
        <v>86</v>
      </c>
      <c r="AW328" s="14" t="s">
        <v>37</v>
      </c>
      <c r="AX328" s="14" t="s">
        <v>76</v>
      </c>
      <c r="AY328" s="213" t="s">
        <v>125</v>
      </c>
    </row>
    <row r="329" spans="2:51" s="15" customFormat="1" ht="10.2">
      <c r="B329" s="214"/>
      <c r="C329" s="215"/>
      <c r="D329" s="188" t="s">
        <v>136</v>
      </c>
      <c r="E329" s="216" t="s">
        <v>19</v>
      </c>
      <c r="F329" s="217" t="s">
        <v>159</v>
      </c>
      <c r="G329" s="215"/>
      <c r="H329" s="218">
        <v>3</v>
      </c>
      <c r="I329" s="219"/>
      <c r="J329" s="215"/>
      <c r="K329" s="215"/>
      <c r="L329" s="220"/>
      <c r="M329" s="221"/>
      <c r="N329" s="222"/>
      <c r="O329" s="222"/>
      <c r="P329" s="222"/>
      <c r="Q329" s="222"/>
      <c r="R329" s="222"/>
      <c r="S329" s="222"/>
      <c r="T329" s="223"/>
      <c r="AT329" s="224" t="s">
        <v>136</v>
      </c>
      <c r="AU329" s="224" t="s">
        <v>86</v>
      </c>
      <c r="AV329" s="15" t="s">
        <v>132</v>
      </c>
      <c r="AW329" s="15" t="s">
        <v>37</v>
      </c>
      <c r="AX329" s="15" t="s">
        <v>84</v>
      </c>
      <c r="AY329" s="224" t="s">
        <v>125</v>
      </c>
    </row>
    <row r="330" spans="1:65" s="2" customFormat="1" ht="14.4" customHeight="1">
      <c r="A330" s="36"/>
      <c r="B330" s="37"/>
      <c r="C330" s="236" t="s">
        <v>405</v>
      </c>
      <c r="D330" s="236" t="s">
        <v>251</v>
      </c>
      <c r="E330" s="237" t="s">
        <v>406</v>
      </c>
      <c r="F330" s="238" t="s">
        <v>407</v>
      </c>
      <c r="G330" s="239" t="s">
        <v>320</v>
      </c>
      <c r="H330" s="240">
        <v>11</v>
      </c>
      <c r="I330" s="241"/>
      <c r="J330" s="242">
        <f>ROUND(I330*H330,2)</f>
        <v>0</v>
      </c>
      <c r="K330" s="238" t="s">
        <v>131</v>
      </c>
      <c r="L330" s="243"/>
      <c r="M330" s="244" t="s">
        <v>19</v>
      </c>
      <c r="N330" s="245" t="s">
        <v>47</v>
      </c>
      <c r="O330" s="66"/>
      <c r="P330" s="184">
        <f>O330*H330</f>
        <v>0</v>
      </c>
      <c r="Q330" s="184">
        <v>0.002</v>
      </c>
      <c r="R330" s="184">
        <f>Q330*H330</f>
        <v>0.022</v>
      </c>
      <c r="S330" s="184">
        <v>0</v>
      </c>
      <c r="T330" s="185">
        <f>S330*H330</f>
        <v>0</v>
      </c>
      <c r="U330" s="36"/>
      <c r="V330" s="36"/>
      <c r="W330" s="36"/>
      <c r="X330" s="36"/>
      <c r="Y330" s="36"/>
      <c r="Z330" s="36"/>
      <c r="AA330" s="36"/>
      <c r="AB330" s="36"/>
      <c r="AC330" s="36"/>
      <c r="AD330" s="36"/>
      <c r="AE330" s="36"/>
      <c r="AR330" s="186" t="s">
        <v>232</v>
      </c>
      <c r="AT330" s="186" t="s">
        <v>251</v>
      </c>
      <c r="AU330" s="186" t="s">
        <v>86</v>
      </c>
      <c r="AY330" s="19" t="s">
        <v>125</v>
      </c>
      <c r="BE330" s="187">
        <f>IF(N330="základní",J330,0)</f>
        <v>0</v>
      </c>
      <c r="BF330" s="187">
        <f>IF(N330="snížená",J330,0)</f>
        <v>0</v>
      </c>
      <c r="BG330" s="187">
        <f>IF(N330="zákl. přenesená",J330,0)</f>
        <v>0</v>
      </c>
      <c r="BH330" s="187">
        <f>IF(N330="sníž. přenesená",J330,0)</f>
        <v>0</v>
      </c>
      <c r="BI330" s="187">
        <f>IF(N330="nulová",J330,0)</f>
        <v>0</v>
      </c>
      <c r="BJ330" s="19" t="s">
        <v>84</v>
      </c>
      <c r="BK330" s="187">
        <f>ROUND(I330*H330,2)</f>
        <v>0</v>
      </c>
      <c r="BL330" s="19" t="s">
        <v>132</v>
      </c>
      <c r="BM330" s="186" t="s">
        <v>408</v>
      </c>
    </row>
    <row r="331" spans="2:51" s="13" customFormat="1" ht="10.2">
      <c r="B331" s="193"/>
      <c r="C331" s="194"/>
      <c r="D331" s="188" t="s">
        <v>136</v>
      </c>
      <c r="E331" s="195" t="s">
        <v>19</v>
      </c>
      <c r="F331" s="196" t="s">
        <v>335</v>
      </c>
      <c r="G331" s="194"/>
      <c r="H331" s="195" t="s">
        <v>19</v>
      </c>
      <c r="I331" s="197"/>
      <c r="J331" s="194"/>
      <c r="K331" s="194"/>
      <c r="L331" s="198"/>
      <c r="M331" s="199"/>
      <c r="N331" s="200"/>
      <c r="O331" s="200"/>
      <c r="P331" s="200"/>
      <c r="Q331" s="200"/>
      <c r="R331" s="200"/>
      <c r="S331" s="200"/>
      <c r="T331" s="201"/>
      <c r="AT331" s="202" t="s">
        <v>136</v>
      </c>
      <c r="AU331" s="202" t="s">
        <v>86</v>
      </c>
      <c r="AV331" s="13" t="s">
        <v>84</v>
      </c>
      <c r="AW331" s="13" t="s">
        <v>37</v>
      </c>
      <c r="AX331" s="13" t="s">
        <v>76</v>
      </c>
      <c r="AY331" s="202" t="s">
        <v>125</v>
      </c>
    </row>
    <row r="332" spans="2:51" s="14" customFormat="1" ht="10.2">
      <c r="B332" s="203"/>
      <c r="C332" s="204"/>
      <c r="D332" s="188" t="s">
        <v>136</v>
      </c>
      <c r="E332" s="205" t="s">
        <v>19</v>
      </c>
      <c r="F332" s="206" t="s">
        <v>336</v>
      </c>
      <c r="G332" s="204"/>
      <c r="H332" s="207">
        <v>2</v>
      </c>
      <c r="I332" s="208"/>
      <c r="J332" s="204"/>
      <c r="K332" s="204"/>
      <c r="L332" s="209"/>
      <c r="M332" s="210"/>
      <c r="N332" s="211"/>
      <c r="O332" s="211"/>
      <c r="P332" s="211"/>
      <c r="Q332" s="211"/>
      <c r="R332" s="211"/>
      <c r="S332" s="211"/>
      <c r="T332" s="212"/>
      <c r="AT332" s="213" t="s">
        <v>136</v>
      </c>
      <c r="AU332" s="213" t="s">
        <v>86</v>
      </c>
      <c r="AV332" s="14" t="s">
        <v>86</v>
      </c>
      <c r="AW332" s="14" t="s">
        <v>37</v>
      </c>
      <c r="AX332" s="14" t="s">
        <v>76</v>
      </c>
      <c r="AY332" s="213" t="s">
        <v>125</v>
      </c>
    </row>
    <row r="333" spans="2:51" s="14" customFormat="1" ht="10.2">
      <c r="B333" s="203"/>
      <c r="C333" s="204"/>
      <c r="D333" s="188" t="s">
        <v>136</v>
      </c>
      <c r="E333" s="205" t="s">
        <v>19</v>
      </c>
      <c r="F333" s="206" t="s">
        <v>409</v>
      </c>
      <c r="G333" s="204"/>
      <c r="H333" s="207">
        <v>3</v>
      </c>
      <c r="I333" s="208"/>
      <c r="J333" s="204"/>
      <c r="K333" s="204"/>
      <c r="L333" s="209"/>
      <c r="M333" s="210"/>
      <c r="N333" s="211"/>
      <c r="O333" s="211"/>
      <c r="P333" s="211"/>
      <c r="Q333" s="211"/>
      <c r="R333" s="211"/>
      <c r="S333" s="211"/>
      <c r="T333" s="212"/>
      <c r="AT333" s="213" t="s">
        <v>136</v>
      </c>
      <c r="AU333" s="213" t="s">
        <v>86</v>
      </c>
      <c r="AV333" s="14" t="s">
        <v>86</v>
      </c>
      <c r="AW333" s="14" t="s">
        <v>37</v>
      </c>
      <c r="AX333" s="14" t="s">
        <v>76</v>
      </c>
      <c r="AY333" s="213" t="s">
        <v>125</v>
      </c>
    </row>
    <row r="334" spans="2:51" s="14" customFormat="1" ht="10.2">
      <c r="B334" s="203"/>
      <c r="C334" s="204"/>
      <c r="D334" s="188" t="s">
        <v>136</v>
      </c>
      <c r="E334" s="205" t="s">
        <v>19</v>
      </c>
      <c r="F334" s="206" t="s">
        <v>410</v>
      </c>
      <c r="G334" s="204"/>
      <c r="H334" s="207">
        <v>3</v>
      </c>
      <c r="I334" s="208"/>
      <c r="J334" s="204"/>
      <c r="K334" s="204"/>
      <c r="L334" s="209"/>
      <c r="M334" s="210"/>
      <c r="N334" s="211"/>
      <c r="O334" s="211"/>
      <c r="P334" s="211"/>
      <c r="Q334" s="211"/>
      <c r="R334" s="211"/>
      <c r="S334" s="211"/>
      <c r="T334" s="212"/>
      <c r="AT334" s="213" t="s">
        <v>136</v>
      </c>
      <c r="AU334" s="213" t="s">
        <v>86</v>
      </c>
      <c r="AV334" s="14" t="s">
        <v>86</v>
      </c>
      <c r="AW334" s="14" t="s">
        <v>37</v>
      </c>
      <c r="AX334" s="14" t="s">
        <v>76</v>
      </c>
      <c r="AY334" s="213" t="s">
        <v>125</v>
      </c>
    </row>
    <row r="335" spans="2:51" s="14" customFormat="1" ht="10.2">
      <c r="B335" s="203"/>
      <c r="C335" s="204"/>
      <c r="D335" s="188" t="s">
        <v>136</v>
      </c>
      <c r="E335" s="205" t="s">
        <v>19</v>
      </c>
      <c r="F335" s="206" t="s">
        <v>411</v>
      </c>
      <c r="G335" s="204"/>
      <c r="H335" s="207">
        <v>3</v>
      </c>
      <c r="I335" s="208"/>
      <c r="J335" s="204"/>
      <c r="K335" s="204"/>
      <c r="L335" s="209"/>
      <c r="M335" s="210"/>
      <c r="N335" s="211"/>
      <c r="O335" s="211"/>
      <c r="P335" s="211"/>
      <c r="Q335" s="211"/>
      <c r="R335" s="211"/>
      <c r="S335" s="211"/>
      <c r="T335" s="212"/>
      <c r="AT335" s="213" t="s">
        <v>136</v>
      </c>
      <c r="AU335" s="213" t="s">
        <v>86</v>
      </c>
      <c r="AV335" s="14" t="s">
        <v>86</v>
      </c>
      <c r="AW335" s="14" t="s">
        <v>37</v>
      </c>
      <c r="AX335" s="14" t="s">
        <v>76</v>
      </c>
      <c r="AY335" s="213" t="s">
        <v>125</v>
      </c>
    </row>
    <row r="336" spans="2:51" s="15" customFormat="1" ht="10.2">
      <c r="B336" s="214"/>
      <c r="C336" s="215"/>
      <c r="D336" s="188" t="s">
        <v>136</v>
      </c>
      <c r="E336" s="216" t="s">
        <v>19</v>
      </c>
      <c r="F336" s="217" t="s">
        <v>159</v>
      </c>
      <c r="G336" s="215"/>
      <c r="H336" s="218">
        <v>11</v>
      </c>
      <c r="I336" s="219"/>
      <c r="J336" s="215"/>
      <c r="K336" s="215"/>
      <c r="L336" s="220"/>
      <c r="M336" s="221"/>
      <c r="N336" s="222"/>
      <c r="O336" s="222"/>
      <c r="P336" s="222"/>
      <c r="Q336" s="222"/>
      <c r="R336" s="222"/>
      <c r="S336" s="222"/>
      <c r="T336" s="223"/>
      <c r="AT336" s="224" t="s">
        <v>136</v>
      </c>
      <c r="AU336" s="224" t="s">
        <v>86</v>
      </c>
      <c r="AV336" s="15" t="s">
        <v>132</v>
      </c>
      <c r="AW336" s="15" t="s">
        <v>37</v>
      </c>
      <c r="AX336" s="15" t="s">
        <v>84</v>
      </c>
      <c r="AY336" s="224" t="s">
        <v>125</v>
      </c>
    </row>
    <row r="337" spans="1:65" s="2" customFormat="1" ht="14.4" customHeight="1">
      <c r="A337" s="36"/>
      <c r="B337" s="37"/>
      <c r="C337" s="175" t="s">
        <v>412</v>
      </c>
      <c r="D337" s="175" t="s">
        <v>127</v>
      </c>
      <c r="E337" s="176" t="s">
        <v>413</v>
      </c>
      <c r="F337" s="177" t="s">
        <v>414</v>
      </c>
      <c r="G337" s="178" t="s">
        <v>320</v>
      </c>
      <c r="H337" s="179">
        <v>4</v>
      </c>
      <c r="I337" s="180"/>
      <c r="J337" s="181">
        <f>ROUND(I337*H337,2)</f>
        <v>0</v>
      </c>
      <c r="K337" s="177" t="s">
        <v>131</v>
      </c>
      <c r="L337" s="41"/>
      <c r="M337" s="182" t="s">
        <v>19</v>
      </c>
      <c r="N337" s="183" t="s">
        <v>47</v>
      </c>
      <c r="O337" s="66"/>
      <c r="P337" s="184">
        <f>O337*H337</f>
        <v>0</v>
      </c>
      <c r="Q337" s="184">
        <v>0.21734</v>
      </c>
      <c r="R337" s="184">
        <f>Q337*H337</f>
        <v>0.86936</v>
      </c>
      <c r="S337" s="184">
        <v>0</v>
      </c>
      <c r="T337" s="185">
        <f>S337*H337</f>
        <v>0</v>
      </c>
      <c r="U337" s="36"/>
      <c r="V337" s="36"/>
      <c r="W337" s="36"/>
      <c r="X337" s="36"/>
      <c r="Y337" s="36"/>
      <c r="Z337" s="36"/>
      <c r="AA337" s="36"/>
      <c r="AB337" s="36"/>
      <c r="AC337" s="36"/>
      <c r="AD337" s="36"/>
      <c r="AE337" s="36"/>
      <c r="AR337" s="186" t="s">
        <v>132</v>
      </c>
      <c r="AT337" s="186" t="s">
        <v>127</v>
      </c>
      <c r="AU337" s="186" t="s">
        <v>86</v>
      </c>
      <c r="AY337" s="19" t="s">
        <v>125</v>
      </c>
      <c r="BE337" s="187">
        <f>IF(N337="základní",J337,0)</f>
        <v>0</v>
      </c>
      <c r="BF337" s="187">
        <f>IF(N337="snížená",J337,0)</f>
        <v>0</v>
      </c>
      <c r="BG337" s="187">
        <f>IF(N337="zákl. přenesená",J337,0)</f>
        <v>0</v>
      </c>
      <c r="BH337" s="187">
        <f>IF(N337="sníž. přenesená",J337,0)</f>
        <v>0</v>
      </c>
      <c r="BI337" s="187">
        <f>IF(N337="nulová",J337,0)</f>
        <v>0</v>
      </c>
      <c r="BJ337" s="19" t="s">
        <v>84</v>
      </c>
      <c r="BK337" s="187">
        <f>ROUND(I337*H337,2)</f>
        <v>0</v>
      </c>
      <c r="BL337" s="19" t="s">
        <v>132</v>
      </c>
      <c r="BM337" s="186" t="s">
        <v>415</v>
      </c>
    </row>
    <row r="338" spans="1:47" s="2" customFormat="1" ht="144">
      <c r="A338" s="36"/>
      <c r="B338" s="37"/>
      <c r="C338" s="38"/>
      <c r="D338" s="188" t="s">
        <v>134</v>
      </c>
      <c r="E338" s="38"/>
      <c r="F338" s="189" t="s">
        <v>416</v>
      </c>
      <c r="G338" s="38"/>
      <c r="H338" s="38"/>
      <c r="I338" s="190"/>
      <c r="J338" s="38"/>
      <c r="K338" s="38"/>
      <c r="L338" s="41"/>
      <c r="M338" s="191"/>
      <c r="N338" s="192"/>
      <c r="O338" s="66"/>
      <c r="P338" s="66"/>
      <c r="Q338" s="66"/>
      <c r="R338" s="66"/>
      <c r="S338" s="66"/>
      <c r="T338" s="67"/>
      <c r="U338" s="36"/>
      <c r="V338" s="36"/>
      <c r="W338" s="36"/>
      <c r="X338" s="36"/>
      <c r="Y338" s="36"/>
      <c r="Z338" s="36"/>
      <c r="AA338" s="36"/>
      <c r="AB338" s="36"/>
      <c r="AC338" s="36"/>
      <c r="AD338" s="36"/>
      <c r="AE338" s="36"/>
      <c r="AT338" s="19" t="s">
        <v>134</v>
      </c>
      <c r="AU338" s="19" t="s">
        <v>86</v>
      </c>
    </row>
    <row r="339" spans="2:51" s="13" customFormat="1" ht="10.2">
      <c r="B339" s="193"/>
      <c r="C339" s="194"/>
      <c r="D339" s="188" t="s">
        <v>136</v>
      </c>
      <c r="E339" s="195" t="s">
        <v>19</v>
      </c>
      <c r="F339" s="196" t="s">
        <v>335</v>
      </c>
      <c r="G339" s="194"/>
      <c r="H339" s="195" t="s">
        <v>19</v>
      </c>
      <c r="I339" s="197"/>
      <c r="J339" s="194"/>
      <c r="K339" s="194"/>
      <c r="L339" s="198"/>
      <c r="M339" s="199"/>
      <c r="N339" s="200"/>
      <c r="O339" s="200"/>
      <c r="P339" s="200"/>
      <c r="Q339" s="200"/>
      <c r="R339" s="200"/>
      <c r="S339" s="200"/>
      <c r="T339" s="201"/>
      <c r="AT339" s="202" t="s">
        <v>136</v>
      </c>
      <c r="AU339" s="202" t="s">
        <v>86</v>
      </c>
      <c r="AV339" s="13" t="s">
        <v>84</v>
      </c>
      <c r="AW339" s="13" t="s">
        <v>37</v>
      </c>
      <c r="AX339" s="13" t="s">
        <v>76</v>
      </c>
      <c r="AY339" s="202" t="s">
        <v>125</v>
      </c>
    </row>
    <row r="340" spans="2:51" s="14" customFormat="1" ht="10.2">
      <c r="B340" s="203"/>
      <c r="C340" s="204"/>
      <c r="D340" s="188" t="s">
        <v>136</v>
      </c>
      <c r="E340" s="205" t="s">
        <v>19</v>
      </c>
      <c r="F340" s="206" t="s">
        <v>374</v>
      </c>
      <c r="G340" s="204"/>
      <c r="H340" s="207">
        <v>4</v>
      </c>
      <c r="I340" s="208"/>
      <c r="J340" s="204"/>
      <c r="K340" s="204"/>
      <c r="L340" s="209"/>
      <c r="M340" s="210"/>
      <c r="N340" s="211"/>
      <c r="O340" s="211"/>
      <c r="P340" s="211"/>
      <c r="Q340" s="211"/>
      <c r="R340" s="211"/>
      <c r="S340" s="211"/>
      <c r="T340" s="212"/>
      <c r="AT340" s="213" t="s">
        <v>136</v>
      </c>
      <c r="AU340" s="213" t="s">
        <v>86</v>
      </c>
      <c r="AV340" s="14" t="s">
        <v>86</v>
      </c>
      <c r="AW340" s="14" t="s">
        <v>37</v>
      </c>
      <c r="AX340" s="14" t="s">
        <v>84</v>
      </c>
      <c r="AY340" s="213" t="s">
        <v>125</v>
      </c>
    </row>
    <row r="341" spans="1:65" s="2" customFormat="1" ht="14.4" customHeight="1">
      <c r="A341" s="36"/>
      <c r="B341" s="37"/>
      <c r="C341" s="236" t="s">
        <v>417</v>
      </c>
      <c r="D341" s="236" t="s">
        <v>251</v>
      </c>
      <c r="E341" s="237" t="s">
        <v>418</v>
      </c>
      <c r="F341" s="238" t="s">
        <v>419</v>
      </c>
      <c r="G341" s="239" t="s">
        <v>320</v>
      </c>
      <c r="H341" s="240">
        <v>4</v>
      </c>
      <c r="I341" s="241"/>
      <c r="J341" s="242">
        <f>ROUND(I341*H341,2)</f>
        <v>0</v>
      </c>
      <c r="K341" s="238" t="s">
        <v>131</v>
      </c>
      <c r="L341" s="243"/>
      <c r="M341" s="244" t="s">
        <v>19</v>
      </c>
      <c r="N341" s="245" t="s">
        <v>47</v>
      </c>
      <c r="O341" s="66"/>
      <c r="P341" s="184">
        <f>O341*H341</f>
        <v>0</v>
      </c>
      <c r="Q341" s="184">
        <v>0.196</v>
      </c>
      <c r="R341" s="184">
        <f>Q341*H341</f>
        <v>0.784</v>
      </c>
      <c r="S341" s="184">
        <v>0</v>
      </c>
      <c r="T341" s="185">
        <f>S341*H341</f>
        <v>0</v>
      </c>
      <c r="U341" s="36"/>
      <c r="V341" s="36"/>
      <c r="W341" s="36"/>
      <c r="X341" s="36"/>
      <c r="Y341" s="36"/>
      <c r="Z341" s="36"/>
      <c r="AA341" s="36"/>
      <c r="AB341" s="36"/>
      <c r="AC341" s="36"/>
      <c r="AD341" s="36"/>
      <c r="AE341" s="36"/>
      <c r="AR341" s="186" t="s">
        <v>232</v>
      </c>
      <c r="AT341" s="186" t="s">
        <v>251</v>
      </c>
      <c r="AU341" s="186" t="s">
        <v>86</v>
      </c>
      <c r="AY341" s="19" t="s">
        <v>125</v>
      </c>
      <c r="BE341" s="187">
        <f>IF(N341="základní",J341,0)</f>
        <v>0</v>
      </c>
      <c r="BF341" s="187">
        <f>IF(N341="snížená",J341,0)</f>
        <v>0</v>
      </c>
      <c r="BG341" s="187">
        <f>IF(N341="zákl. přenesená",J341,0)</f>
        <v>0</v>
      </c>
      <c r="BH341" s="187">
        <f>IF(N341="sníž. přenesená",J341,0)</f>
        <v>0</v>
      </c>
      <c r="BI341" s="187">
        <f>IF(N341="nulová",J341,0)</f>
        <v>0</v>
      </c>
      <c r="BJ341" s="19" t="s">
        <v>84</v>
      </c>
      <c r="BK341" s="187">
        <f>ROUND(I341*H341,2)</f>
        <v>0</v>
      </c>
      <c r="BL341" s="19" t="s">
        <v>132</v>
      </c>
      <c r="BM341" s="186" t="s">
        <v>420</v>
      </c>
    </row>
    <row r="342" spans="1:65" s="2" customFormat="1" ht="14.4" customHeight="1">
      <c r="A342" s="36"/>
      <c r="B342" s="37"/>
      <c r="C342" s="175" t="s">
        <v>421</v>
      </c>
      <c r="D342" s="175" t="s">
        <v>127</v>
      </c>
      <c r="E342" s="176" t="s">
        <v>422</v>
      </c>
      <c r="F342" s="177" t="s">
        <v>423</v>
      </c>
      <c r="G342" s="178" t="s">
        <v>293</v>
      </c>
      <c r="H342" s="179">
        <v>99</v>
      </c>
      <c r="I342" s="180"/>
      <c r="J342" s="181">
        <f>ROUND(I342*H342,2)</f>
        <v>0</v>
      </c>
      <c r="K342" s="177" t="s">
        <v>131</v>
      </c>
      <c r="L342" s="41"/>
      <c r="M342" s="182" t="s">
        <v>19</v>
      </c>
      <c r="N342" s="183" t="s">
        <v>47</v>
      </c>
      <c r="O342" s="66"/>
      <c r="P342" s="184">
        <f>O342*H342</f>
        <v>0</v>
      </c>
      <c r="Q342" s="184">
        <v>0.00013</v>
      </c>
      <c r="R342" s="184">
        <f>Q342*H342</f>
        <v>0.01287</v>
      </c>
      <c r="S342" s="184">
        <v>0</v>
      </c>
      <c r="T342" s="185">
        <f>S342*H342</f>
        <v>0</v>
      </c>
      <c r="U342" s="36"/>
      <c r="V342" s="36"/>
      <c r="W342" s="36"/>
      <c r="X342" s="36"/>
      <c r="Y342" s="36"/>
      <c r="Z342" s="36"/>
      <c r="AA342" s="36"/>
      <c r="AB342" s="36"/>
      <c r="AC342" s="36"/>
      <c r="AD342" s="36"/>
      <c r="AE342" s="36"/>
      <c r="AR342" s="186" t="s">
        <v>132</v>
      </c>
      <c r="AT342" s="186" t="s">
        <v>127</v>
      </c>
      <c r="AU342" s="186" t="s">
        <v>86</v>
      </c>
      <c r="AY342" s="19" t="s">
        <v>125</v>
      </c>
      <c r="BE342" s="187">
        <f>IF(N342="základní",J342,0)</f>
        <v>0</v>
      </c>
      <c r="BF342" s="187">
        <f>IF(N342="snížená",J342,0)</f>
        <v>0</v>
      </c>
      <c r="BG342" s="187">
        <f>IF(N342="zákl. přenesená",J342,0)</f>
        <v>0</v>
      </c>
      <c r="BH342" s="187">
        <f>IF(N342="sníž. přenesená",J342,0)</f>
        <v>0</v>
      </c>
      <c r="BI342" s="187">
        <f>IF(N342="nulová",J342,0)</f>
        <v>0</v>
      </c>
      <c r="BJ342" s="19" t="s">
        <v>84</v>
      </c>
      <c r="BK342" s="187">
        <f>ROUND(I342*H342,2)</f>
        <v>0</v>
      </c>
      <c r="BL342" s="19" t="s">
        <v>132</v>
      </c>
      <c r="BM342" s="186" t="s">
        <v>424</v>
      </c>
    </row>
    <row r="343" spans="2:51" s="13" customFormat="1" ht="10.2">
      <c r="B343" s="193"/>
      <c r="C343" s="194"/>
      <c r="D343" s="188" t="s">
        <v>136</v>
      </c>
      <c r="E343" s="195" t="s">
        <v>19</v>
      </c>
      <c r="F343" s="196" t="s">
        <v>230</v>
      </c>
      <c r="G343" s="194"/>
      <c r="H343" s="195" t="s">
        <v>19</v>
      </c>
      <c r="I343" s="197"/>
      <c r="J343" s="194"/>
      <c r="K343" s="194"/>
      <c r="L343" s="198"/>
      <c r="M343" s="199"/>
      <c r="N343" s="200"/>
      <c r="O343" s="200"/>
      <c r="P343" s="200"/>
      <c r="Q343" s="200"/>
      <c r="R343" s="200"/>
      <c r="S343" s="200"/>
      <c r="T343" s="201"/>
      <c r="AT343" s="202" t="s">
        <v>136</v>
      </c>
      <c r="AU343" s="202" t="s">
        <v>86</v>
      </c>
      <c r="AV343" s="13" t="s">
        <v>84</v>
      </c>
      <c r="AW343" s="13" t="s">
        <v>37</v>
      </c>
      <c r="AX343" s="13" t="s">
        <v>76</v>
      </c>
      <c r="AY343" s="202" t="s">
        <v>125</v>
      </c>
    </row>
    <row r="344" spans="2:51" s="14" customFormat="1" ht="10.2">
      <c r="B344" s="203"/>
      <c r="C344" s="204"/>
      <c r="D344" s="188" t="s">
        <v>136</v>
      </c>
      <c r="E344" s="205" t="s">
        <v>19</v>
      </c>
      <c r="F344" s="206" t="s">
        <v>425</v>
      </c>
      <c r="G344" s="204"/>
      <c r="H344" s="207">
        <v>99</v>
      </c>
      <c r="I344" s="208"/>
      <c r="J344" s="204"/>
      <c r="K344" s="204"/>
      <c r="L344" s="209"/>
      <c r="M344" s="210"/>
      <c r="N344" s="211"/>
      <c r="O344" s="211"/>
      <c r="P344" s="211"/>
      <c r="Q344" s="211"/>
      <c r="R344" s="211"/>
      <c r="S344" s="211"/>
      <c r="T344" s="212"/>
      <c r="AT344" s="213" t="s">
        <v>136</v>
      </c>
      <c r="AU344" s="213" t="s">
        <v>86</v>
      </c>
      <c r="AV344" s="14" t="s">
        <v>86</v>
      </c>
      <c r="AW344" s="14" t="s">
        <v>37</v>
      </c>
      <c r="AX344" s="14" t="s">
        <v>84</v>
      </c>
      <c r="AY344" s="213" t="s">
        <v>125</v>
      </c>
    </row>
    <row r="345" spans="2:63" s="12" customFormat="1" ht="22.8" customHeight="1">
      <c r="B345" s="159"/>
      <c r="C345" s="160"/>
      <c r="D345" s="161" t="s">
        <v>75</v>
      </c>
      <c r="E345" s="173" t="s">
        <v>426</v>
      </c>
      <c r="F345" s="173" t="s">
        <v>427</v>
      </c>
      <c r="G345" s="160"/>
      <c r="H345" s="160"/>
      <c r="I345" s="163"/>
      <c r="J345" s="174">
        <f>BK345</f>
        <v>0</v>
      </c>
      <c r="K345" s="160"/>
      <c r="L345" s="165"/>
      <c r="M345" s="166"/>
      <c r="N345" s="167"/>
      <c r="O345" s="167"/>
      <c r="P345" s="168">
        <f>SUM(P346:P348)</f>
        <v>0</v>
      </c>
      <c r="Q345" s="167"/>
      <c r="R345" s="168">
        <f>SUM(R346:R348)</f>
        <v>0</v>
      </c>
      <c r="S345" s="167"/>
      <c r="T345" s="169">
        <f>SUM(T346:T348)</f>
        <v>0</v>
      </c>
      <c r="AR345" s="170" t="s">
        <v>84</v>
      </c>
      <c r="AT345" s="171" t="s">
        <v>75</v>
      </c>
      <c r="AU345" s="171" t="s">
        <v>84</v>
      </c>
      <c r="AY345" s="170" t="s">
        <v>125</v>
      </c>
      <c r="BK345" s="172">
        <f>SUM(BK346:BK348)</f>
        <v>0</v>
      </c>
    </row>
    <row r="346" spans="1:65" s="2" customFormat="1" ht="24.15" customHeight="1">
      <c r="A346" s="36"/>
      <c r="B346" s="37"/>
      <c r="C346" s="175" t="s">
        <v>428</v>
      </c>
      <c r="D346" s="175" t="s">
        <v>127</v>
      </c>
      <c r="E346" s="176" t="s">
        <v>429</v>
      </c>
      <c r="F346" s="177" t="s">
        <v>430</v>
      </c>
      <c r="G346" s="178" t="s">
        <v>254</v>
      </c>
      <c r="H346" s="179">
        <v>25.163</v>
      </c>
      <c r="I346" s="180"/>
      <c r="J346" s="181">
        <f>ROUND(I346*H346,2)</f>
        <v>0</v>
      </c>
      <c r="K346" s="177" t="s">
        <v>131</v>
      </c>
      <c r="L346" s="41"/>
      <c r="M346" s="182" t="s">
        <v>19</v>
      </c>
      <c r="N346" s="183" t="s">
        <v>47</v>
      </c>
      <c r="O346" s="66"/>
      <c r="P346" s="184">
        <f>O346*H346</f>
        <v>0</v>
      </c>
      <c r="Q346" s="184">
        <v>0</v>
      </c>
      <c r="R346" s="184">
        <f>Q346*H346</f>
        <v>0</v>
      </c>
      <c r="S346" s="184">
        <v>0</v>
      </c>
      <c r="T346" s="185">
        <f>S346*H346</f>
        <v>0</v>
      </c>
      <c r="U346" s="36"/>
      <c r="V346" s="36"/>
      <c r="W346" s="36"/>
      <c r="X346" s="36"/>
      <c r="Y346" s="36"/>
      <c r="Z346" s="36"/>
      <c r="AA346" s="36"/>
      <c r="AB346" s="36"/>
      <c r="AC346" s="36"/>
      <c r="AD346" s="36"/>
      <c r="AE346" s="36"/>
      <c r="AR346" s="186" t="s">
        <v>132</v>
      </c>
      <c r="AT346" s="186" t="s">
        <v>127</v>
      </c>
      <c r="AU346" s="186" t="s">
        <v>86</v>
      </c>
      <c r="AY346" s="19" t="s">
        <v>125</v>
      </c>
      <c r="BE346" s="187">
        <f>IF(N346="základní",J346,0)</f>
        <v>0</v>
      </c>
      <c r="BF346" s="187">
        <f>IF(N346="snížená",J346,0)</f>
        <v>0</v>
      </c>
      <c r="BG346" s="187">
        <f>IF(N346="zákl. přenesená",J346,0)</f>
        <v>0</v>
      </c>
      <c r="BH346" s="187">
        <f>IF(N346="sníž. přenesená",J346,0)</f>
        <v>0</v>
      </c>
      <c r="BI346" s="187">
        <f>IF(N346="nulová",J346,0)</f>
        <v>0</v>
      </c>
      <c r="BJ346" s="19" t="s">
        <v>84</v>
      </c>
      <c r="BK346" s="187">
        <f>ROUND(I346*H346,2)</f>
        <v>0</v>
      </c>
      <c r="BL346" s="19" t="s">
        <v>132</v>
      </c>
      <c r="BM346" s="186" t="s">
        <v>431</v>
      </c>
    </row>
    <row r="347" spans="1:47" s="2" customFormat="1" ht="38.4">
      <c r="A347" s="36"/>
      <c r="B347" s="37"/>
      <c r="C347" s="38"/>
      <c r="D347" s="188" t="s">
        <v>134</v>
      </c>
      <c r="E347" s="38"/>
      <c r="F347" s="189" t="s">
        <v>432</v>
      </c>
      <c r="G347" s="38"/>
      <c r="H347" s="38"/>
      <c r="I347" s="190"/>
      <c r="J347" s="38"/>
      <c r="K347" s="38"/>
      <c r="L347" s="41"/>
      <c r="M347" s="191"/>
      <c r="N347" s="192"/>
      <c r="O347" s="66"/>
      <c r="P347" s="66"/>
      <c r="Q347" s="66"/>
      <c r="R347" s="66"/>
      <c r="S347" s="66"/>
      <c r="T347" s="67"/>
      <c r="U347" s="36"/>
      <c r="V347" s="36"/>
      <c r="W347" s="36"/>
      <c r="X347" s="36"/>
      <c r="Y347" s="36"/>
      <c r="Z347" s="36"/>
      <c r="AA347" s="36"/>
      <c r="AB347" s="36"/>
      <c r="AC347" s="36"/>
      <c r="AD347" s="36"/>
      <c r="AE347" s="36"/>
      <c r="AT347" s="19" t="s">
        <v>134</v>
      </c>
      <c r="AU347" s="19" t="s">
        <v>86</v>
      </c>
    </row>
    <row r="348" spans="1:47" s="2" customFormat="1" ht="19.2">
      <c r="A348" s="36"/>
      <c r="B348" s="37"/>
      <c r="C348" s="38"/>
      <c r="D348" s="188" t="s">
        <v>228</v>
      </c>
      <c r="E348" s="38"/>
      <c r="F348" s="189" t="s">
        <v>433</v>
      </c>
      <c r="G348" s="38"/>
      <c r="H348" s="38"/>
      <c r="I348" s="190"/>
      <c r="J348" s="38"/>
      <c r="K348" s="38"/>
      <c r="L348" s="41"/>
      <c r="M348" s="246"/>
      <c r="N348" s="247"/>
      <c r="O348" s="248"/>
      <c r="P348" s="248"/>
      <c r="Q348" s="248"/>
      <c r="R348" s="248"/>
      <c r="S348" s="248"/>
      <c r="T348" s="249"/>
      <c r="U348" s="36"/>
      <c r="V348" s="36"/>
      <c r="W348" s="36"/>
      <c r="X348" s="36"/>
      <c r="Y348" s="36"/>
      <c r="Z348" s="36"/>
      <c r="AA348" s="36"/>
      <c r="AB348" s="36"/>
      <c r="AC348" s="36"/>
      <c r="AD348" s="36"/>
      <c r="AE348" s="36"/>
      <c r="AT348" s="19" t="s">
        <v>228</v>
      </c>
      <c r="AU348" s="19" t="s">
        <v>86</v>
      </c>
    </row>
    <row r="349" spans="1:31" s="2" customFormat="1" ht="6.9" customHeight="1">
      <c r="A349" s="36"/>
      <c r="B349" s="49"/>
      <c r="C349" s="50"/>
      <c r="D349" s="50"/>
      <c r="E349" s="50"/>
      <c r="F349" s="50"/>
      <c r="G349" s="50"/>
      <c r="H349" s="50"/>
      <c r="I349" s="50"/>
      <c r="J349" s="50"/>
      <c r="K349" s="50"/>
      <c r="L349" s="41"/>
      <c r="M349" s="36"/>
      <c r="O349" s="36"/>
      <c r="P349" s="36"/>
      <c r="Q349" s="36"/>
      <c r="R349" s="36"/>
      <c r="S349" s="36"/>
      <c r="T349" s="36"/>
      <c r="U349" s="36"/>
      <c r="V349" s="36"/>
      <c r="W349" s="36"/>
      <c r="X349" s="36"/>
      <c r="Y349" s="36"/>
      <c r="Z349" s="36"/>
      <c r="AA349" s="36"/>
      <c r="AB349" s="36"/>
      <c r="AC349" s="36"/>
      <c r="AD349" s="36"/>
      <c r="AE349" s="36"/>
    </row>
  </sheetData>
  <sheetProtection algorithmName="SHA-512" hashValue="G6VRdIHlnyXl9ECaITrwL+ZFeIsG3w/eBwRfjHEQXMGDNhjTz8HFXYX+U8b8vog6/AjRLNSqY42BaVLytUE5aw==" saltValue="JCtnyhx9vGAXuimay6n5kZvi/Ctgjhk8lhS7qex0oAPfkhtZHUGVjyCT7DOXLSOXyJ1P5S+q5xbN2XedJzbevg==" spinCount="100000" sheet="1" objects="1" scenarios="1" formatColumns="0" formatRows="0" autoFilter="0"/>
  <autoFilter ref="C83:K348"/>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74"/>
      <c r="M2" s="374"/>
      <c r="N2" s="374"/>
      <c r="O2" s="374"/>
      <c r="P2" s="374"/>
      <c r="Q2" s="374"/>
      <c r="R2" s="374"/>
      <c r="S2" s="374"/>
      <c r="T2" s="374"/>
      <c r="U2" s="374"/>
      <c r="V2" s="374"/>
      <c r="AT2" s="19" t="s">
        <v>89</v>
      </c>
    </row>
    <row r="3" spans="2:46" s="1" customFormat="1" ht="6.9" customHeight="1">
      <c r="B3" s="103"/>
      <c r="C3" s="104"/>
      <c r="D3" s="104"/>
      <c r="E3" s="104"/>
      <c r="F3" s="104"/>
      <c r="G3" s="104"/>
      <c r="H3" s="104"/>
      <c r="I3" s="104"/>
      <c r="J3" s="104"/>
      <c r="K3" s="104"/>
      <c r="L3" s="22"/>
      <c r="AT3" s="19" t="s">
        <v>86</v>
      </c>
    </row>
    <row r="4" spans="2:46" s="1" customFormat="1" ht="24.9" customHeight="1">
      <c r="B4" s="22"/>
      <c r="D4" s="105" t="s">
        <v>97</v>
      </c>
      <c r="L4" s="22"/>
      <c r="M4" s="106" t="s">
        <v>10</v>
      </c>
      <c r="AT4" s="19" t="s">
        <v>4</v>
      </c>
    </row>
    <row r="5" spans="2:12" s="1" customFormat="1" ht="6.9" customHeight="1">
      <c r="B5" s="22"/>
      <c r="L5" s="22"/>
    </row>
    <row r="6" spans="2:12" s="1" customFormat="1" ht="12" customHeight="1">
      <c r="B6" s="22"/>
      <c r="D6" s="107" t="s">
        <v>16</v>
      </c>
      <c r="L6" s="22"/>
    </row>
    <row r="7" spans="2:12" s="1" customFormat="1" ht="16.5" customHeight="1">
      <c r="B7" s="22"/>
      <c r="E7" s="375" t="str">
        <f>'Rekapitulace stavby'!K6</f>
        <v>Inženýrské sítě, přípojky a sjezdy pro 5 RD, lokalita U Školy, ul. Nová Plzeň</v>
      </c>
      <c r="F7" s="376"/>
      <c r="G7" s="376"/>
      <c r="H7" s="376"/>
      <c r="L7" s="22"/>
    </row>
    <row r="8" spans="1:31" s="2" customFormat="1" ht="12" customHeight="1">
      <c r="A8" s="36"/>
      <c r="B8" s="41"/>
      <c r="C8" s="36"/>
      <c r="D8" s="107" t="s">
        <v>98</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7" t="s">
        <v>434</v>
      </c>
      <c r="F9" s="378"/>
      <c r="G9" s="378"/>
      <c r="H9" s="378"/>
      <c r="I9" s="36"/>
      <c r="J9" s="36"/>
      <c r="K9" s="36"/>
      <c r="L9" s="108"/>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435</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26. 4. 2021</v>
      </c>
      <c r="K12" s="36"/>
      <c r="L12" s="108"/>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27</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30</v>
      </c>
      <c r="K15" s="36"/>
      <c r="L15" s="108"/>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31</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9" t="str">
        <f>'Rekapitulace stavby'!E14</f>
        <v>Vyplň údaj</v>
      </c>
      <c r="F18" s="380"/>
      <c r="G18" s="380"/>
      <c r="H18" s="380"/>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33</v>
      </c>
      <c r="E20" s="36"/>
      <c r="F20" s="36"/>
      <c r="G20" s="36"/>
      <c r="H20" s="36"/>
      <c r="I20" s="107" t="s">
        <v>26</v>
      </c>
      <c r="J20" s="109" t="s">
        <v>34</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35</v>
      </c>
      <c r="F21" s="36"/>
      <c r="G21" s="36"/>
      <c r="H21" s="36"/>
      <c r="I21" s="107" t="s">
        <v>29</v>
      </c>
      <c r="J21" s="109" t="s">
        <v>36</v>
      </c>
      <c r="K21" s="36"/>
      <c r="L21" s="108"/>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38</v>
      </c>
      <c r="E23" s="36"/>
      <c r="F23" s="36"/>
      <c r="G23" s="36"/>
      <c r="H23" s="36"/>
      <c r="I23" s="107" t="s">
        <v>26</v>
      </c>
      <c r="J23" s="109" t="s">
        <v>34</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39</v>
      </c>
      <c r="F24" s="36"/>
      <c r="G24" s="36"/>
      <c r="H24" s="36"/>
      <c r="I24" s="107" t="s">
        <v>29</v>
      </c>
      <c r="J24" s="109" t="s">
        <v>36</v>
      </c>
      <c r="K24" s="36"/>
      <c r="L24" s="108"/>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40</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1" t="s">
        <v>41</v>
      </c>
      <c r="F27" s="381"/>
      <c r="G27" s="381"/>
      <c r="H27" s="381"/>
      <c r="I27" s="111"/>
      <c r="J27" s="111"/>
      <c r="K27" s="111"/>
      <c r="L27" s="113"/>
      <c r="S27" s="111"/>
      <c r="T27" s="111"/>
      <c r="U27" s="111"/>
      <c r="V27" s="111"/>
      <c r="W27" s="111"/>
      <c r="X27" s="111"/>
      <c r="Y27" s="111"/>
      <c r="Z27" s="111"/>
      <c r="AA27" s="111"/>
      <c r="AB27" s="111"/>
      <c r="AC27" s="111"/>
      <c r="AD27" s="111"/>
      <c r="AE27" s="111"/>
    </row>
    <row r="28" spans="1:31" s="2" customFormat="1" ht="6.9"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42</v>
      </c>
      <c r="E30" s="36"/>
      <c r="F30" s="36"/>
      <c r="G30" s="36"/>
      <c r="H30" s="36"/>
      <c r="I30" s="36"/>
      <c r="J30" s="116">
        <f>ROUND(J86,2)</f>
        <v>0</v>
      </c>
      <c r="K30" s="36"/>
      <c r="L30" s="108"/>
      <c r="S30" s="36"/>
      <c r="T30" s="36"/>
      <c r="U30" s="36"/>
      <c r="V30" s="36"/>
      <c r="W30" s="36"/>
      <c r="X30" s="36"/>
      <c r="Y30" s="36"/>
      <c r="Z30" s="36"/>
      <c r="AA30" s="36"/>
      <c r="AB30" s="36"/>
      <c r="AC30" s="36"/>
      <c r="AD30" s="36"/>
      <c r="AE30" s="36"/>
    </row>
    <row r="31" spans="1:31" s="2" customFormat="1" ht="6.9"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 customHeight="1">
      <c r="A32" s="36"/>
      <c r="B32" s="41"/>
      <c r="C32" s="36"/>
      <c r="D32" s="36"/>
      <c r="E32" s="36"/>
      <c r="F32" s="117" t="s">
        <v>44</v>
      </c>
      <c r="G32" s="36"/>
      <c r="H32" s="36"/>
      <c r="I32" s="117" t="s">
        <v>43</v>
      </c>
      <c r="J32" s="117" t="s">
        <v>45</v>
      </c>
      <c r="K32" s="36"/>
      <c r="L32" s="108"/>
      <c r="S32" s="36"/>
      <c r="T32" s="36"/>
      <c r="U32" s="36"/>
      <c r="V32" s="36"/>
      <c r="W32" s="36"/>
      <c r="X32" s="36"/>
      <c r="Y32" s="36"/>
      <c r="Z32" s="36"/>
      <c r="AA32" s="36"/>
      <c r="AB32" s="36"/>
      <c r="AC32" s="36"/>
      <c r="AD32" s="36"/>
      <c r="AE32" s="36"/>
    </row>
    <row r="33" spans="1:31" s="2" customFormat="1" ht="14.4" customHeight="1">
      <c r="A33" s="36"/>
      <c r="B33" s="41"/>
      <c r="C33" s="36"/>
      <c r="D33" s="118" t="s">
        <v>46</v>
      </c>
      <c r="E33" s="107" t="s">
        <v>47</v>
      </c>
      <c r="F33" s="119">
        <f>ROUND((SUM(BE86:BE342)),2)</f>
        <v>0</v>
      </c>
      <c r="G33" s="36"/>
      <c r="H33" s="36"/>
      <c r="I33" s="120">
        <v>0.21</v>
      </c>
      <c r="J33" s="119">
        <f>ROUND(((SUM(BE86:BE342))*I33),2)</f>
        <v>0</v>
      </c>
      <c r="K33" s="36"/>
      <c r="L33" s="108"/>
      <c r="S33" s="36"/>
      <c r="T33" s="36"/>
      <c r="U33" s="36"/>
      <c r="V33" s="36"/>
      <c r="W33" s="36"/>
      <c r="X33" s="36"/>
      <c r="Y33" s="36"/>
      <c r="Z33" s="36"/>
      <c r="AA33" s="36"/>
      <c r="AB33" s="36"/>
      <c r="AC33" s="36"/>
      <c r="AD33" s="36"/>
      <c r="AE33" s="36"/>
    </row>
    <row r="34" spans="1:31" s="2" customFormat="1" ht="14.4" customHeight="1">
      <c r="A34" s="36"/>
      <c r="B34" s="41"/>
      <c r="C34" s="36"/>
      <c r="D34" s="36"/>
      <c r="E34" s="107" t="s">
        <v>48</v>
      </c>
      <c r="F34" s="119">
        <f>ROUND((SUM(BF86:BF342)),2)</f>
        <v>0</v>
      </c>
      <c r="G34" s="36"/>
      <c r="H34" s="36"/>
      <c r="I34" s="120">
        <v>0.15</v>
      </c>
      <c r="J34" s="119">
        <f>ROUND(((SUM(BF86:BF342))*I34),2)</f>
        <v>0</v>
      </c>
      <c r="K34" s="36"/>
      <c r="L34" s="108"/>
      <c r="S34" s="36"/>
      <c r="T34" s="36"/>
      <c r="U34" s="36"/>
      <c r="V34" s="36"/>
      <c r="W34" s="36"/>
      <c r="X34" s="36"/>
      <c r="Y34" s="36"/>
      <c r="Z34" s="36"/>
      <c r="AA34" s="36"/>
      <c r="AB34" s="36"/>
      <c r="AC34" s="36"/>
      <c r="AD34" s="36"/>
      <c r="AE34" s="36"/>
    </row>
    <row r="35" spans="1:31" s="2" customFormat="1" ht="14.4" customHeight="1" hidden="1">
      <c r="A35" s="36"/>
      <c r="B35" s="41"/>
      <c r="C35" s="36"/>
      <c r="D35" s="36"/>
      <c r="E35" s="107" t="s">
        <v>49</v>
      </c>
      <c r="F35" s="119">
        <f>ROUND((SUM(BG86:BG342)),2)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 customHeight="1" hidden="1">
      <c r="A36" s="36"/>
      <c r="B36" s="41"/>
      <c r="C36" s="36"/>
      <c r="D36" s="36"/>
      <c r="E36" s="107" t="s">
        <v>50</v>
      </c>
      <c r="F36" s="119">
        <f>ROUND((SUM(BH86:BH342)),2)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 customHeight="1" hidden="1">
      <c r="A37" s="36"/>
      <c r="B37" s="41"/>
      <c r="C37" s="36"/>
      <c r="D37" s="36"/>
      <c r="E37" s="107" t="s">
        <v>51</v>
      </c>
      <c r="F37" s="119">
        <f>ROUND((SUM(BI86:BI342)),2)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52</v>
      </c>
      <c r="E39" s="123"/>
      <c r="F39" s="123"/>
      <c r="G39" s="124" t="s">
        <v>53</v>
      </c>
      <c r="H39" s="125" t="s">
        <v>54</v>
      </c>
      <c r="I39" s="123"/>
      <c r="J39" s="126">
        <f>SUM(J30:J37)</f>
        <v>0</v>
      </c>
      <c r="K39" s="127"/>
      <c r="L39" s="108"/>
      <c r="S39" s="36"/>
      <c r="T39" s="36"/>
      <c r="U39" s="36"/>
      <c r="V39" s="36"/>
      <c r="W39" s="36"/>
      <c r="X39" s="36"/>
      <c r="Y39" s="36"/>
      <c r="Z39" s="36"/>
      <c r="AA39" s="36"/>
      <c r="AB39" s="36"/>
      <c r="AC39" s="36"/>
      <c r="AD39" s="36"/>
      <c r="AE39" s="36"/>
    </row>
    <row r="40" spans="1:31" s="2" customFormat="1" ht="14.4"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 customHeight="1">
      <c r="A45" s="36"/>
      <c r="B45" s="37"/>
      <c r="C45" s="25" t="s">
        <v>101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2" t="str">
        <f>E7</f>
        <v>Inženýrské sítě, přípojky a sjezdy pro 5 RD, lokalita U Školy, ul. Nová Plzeň</v>
      </c>
      <c r="F48" s="383"/>
      <c r="G48" s="383"/>
      <c r="H48" s="383"/>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98</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5" t="str">
        <f>E9</f>
        <v>02 - VODOVOD</v>
      </c>
      <c r="F50" s="384"/>
      <c r="G50" s="384"/>
      <c r="H50" s="384"/>
      <c r="I50" s="38"/>
      <c r="J50" s="38"/>
      <c r="K50" s="38"/>
      <c r="L50" s="108"/>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Rotava</v>
      </c>
      <c r="G52" s="38"/>
      <c r="H52" s="38"/>
      <c r="I52" s="31" t="s">
        <v>23</v>
      </c>
      <c r="J52" s="61" t="str">
        <f>IF(J12="","",J12)</f>
        <v>26. 4. 2021</v>
      </c>
      <c r="K52" s="38"/>
      <c r="L52" s="108"/>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40.05" customHeight="1">
      <c r="A54" s="36"/>
      <c r="B54" s="37"/>
      <c r="C54" s="31" t="s">
        <v>25</v>
      </c>
      <c r="D54" s="38"/>
      <c r="E54" s="38"/>
      <c r="F54" s="29" t="str">
        <f>E15</f>
        <v>Město Rotava</v>
      </c>
      <c r="G54" s="38"/>
      <c r="H54" s="38"/>
      <c r="I54" s="31" t="s">
        <v>33</v>
      </c>
      <c r="J54" s="34" t="str">
        <f>E21</f>
        <v>Ing. Milan KALÁB - Projektová a inženýrská kancelá</v>
      </c>
      <c r="K54" s="38"/>
      <c r="L54" s="108"/>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38</v>
      </c>
      <c r="J55" s="34" t="str">
        <f>E24</f>
        <v>Ing. Milan KALÁB</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102</v>
      </c>
      <c r="D57" s="133"/>
      <c r="E57" s="133"/>
      <c r="F57" s="133"/>
      <c r="G57" s="133"/>
      <c r="H57" s="133"/>
      <c r="I57" s="133"/>
      <c r="J57" s="134" t="s">
        <v>103</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8" customHeight="1">
      <c r="A59" s="36"/>
      <c r="B59" s="37"/>
      <c r="C59" s="135" t="s">
        <v>74</v>
      </c>
      <c r="D59" s="38"/>
      <c r="E59" s="38"/>
      <c r="F59" s="38"/>
      <c r="G59" s="38"/>
      <c r="H59" s="38"/>
      <c r="I59" s="38"/>
      <c r="J59" s="79">
        <f>J86</f>
        <v>0</v>
      </c>
      <c r="K59" s="38"/>
      <c r="L59" s="108"/>
      <c r="S59" s="36"/>
      <c r="T59" s="36"/>
      <c r="U59" s="36"/>
      <c r="V59" s="36"/>
      <c r="W59" s="36"/>
      <c r="X59" s="36"/>
      <c r="Y59" s="36"/>
      <c r="Z59" s="36"/>
      <c r="AA59" s="36"/>
      <c r="AB59" s="36"/>
      <c r="AC59" s="36"/>
      <c r="AD59" s="36"/>
      <c r="AE59" s="36"/>
      <c r="AU59" s="19" t="s">
        <v>104</v>
      </c>
    </row>
    <row r="60" spans="2:12" s="9" customFormat="1" ht="24.9" customHeight="1">
      <c r="B60" s="136"/>
      <c r="C60" s="137"/>
      <c r="D60" s="138" t="s">
        <v>105</v>
      </c>
      <c r="E60" s="139"/>
      <c r="F60" s="139"/>
      <c r="G60" s="139"/>
      <c r="H60" s="139"/>
      <c r="I60" s="139"/>
      <c r="J60" s="140">
        <f>J87</f>
        <v>0</v>
      </c>
      <c r="K60" s="137"/>
      <c r="L60" s="141"/>
    </row>
    <row r="61" spans="2:12" s="10" customFormat="1" ht="19.95" customHeight="1">
      <c r="B61" s="142"/>
      <c r="C61" s="143"/>
      <c r="D61" s="144" t="s">
        <v>106</v>
      </c>
      <c r="E61" s="145"/>
      <c r="F61" s="145"/>
      <c r="G61" s="145"/>
      <c r="H61" s="145"/>
      <c r="I61" s="145"/>
      <c r="J61" s="146">
        <f>J88</f>
        <v>0</v>
      </c>
      <c r="K61" s="143"/>
      <c r="L61" s="147"/>
    </row>
    <row r="62" spans="2:12" s="10" customFormat="1" ht="19.95" customHeight="1">
      <c r="B62" s="142"/>
      <c r="C62" s="143"/>
      <c r="D62" s="144" t="s">
        <v>107</v>
      </c>
      <c r="E62" s="145"/>
      <c r="F62" s="145"/>
      <c r="G62" s="145"/>
      <c r="H62" s="145"/>
      <c r="I62" s="145"/>
      <c r="J62" s="146">
        <f>J218</f>
        <v>0</v>
      </c>
      <c r="K62" s="143"/>
      <c r="L62" s="147"/>
    </row>
    <row r="63" spans="2:12" s="10" customFormat="1" ht="19.95" customHeight="1">
      <c r="B63" s="142"/>
      <c r="C63" s="143"/>
      <c r="D63" s="144" t="s">
        <v>108</v>
      </c>
      <c r="E63" s="145"/>
      <c r="F63" s="145"/>
      <c r="G63" s="145"/>
      <c r="H63" s="145"/>
      <c r="I63" s="145"/>
      <c r="J63" s="146">
        <f>J234</f>
        <v>0</v>
      </c>
      <c r="K63" s="143"/>
      <c r="L63" s="147"/>
    </row>
    <row r="64" spans="2:12" s="10" customFormat="1" ht="19.95" customHeight="1">
      <c r="B64" s="142"/>
      <c r="C64" s="143"/>
      <c r="D64" s="144" t="s">
        <v>109</v>
      </c>
      <c r="E64" s="145"/>
      <c r="F64" s="145"/>
      <c r="G64" s="145"/>
      <c r="H64" s="145"/>
      <c r="I64" s="145"/>
      <c r="J64" s="146">
        <f>J333</f>
        <v>0</v>
      </c>
      <c r="K64" s="143"/>
      <c r="L64" s="147"/>
    </row>
    <row r="65" spans="2:12" s="9" customFormat="1" ht="24.9" customHeight="1">
      <c r="B65" s="136"/>
      <c r="C65" s="137"/>
      <c r="D65" s="138" t="s">
        <v>436</v>
      </c>
      <c r="E65" s="139"/>
      <c r="F65" s="139"/>
      <c r="G65" s="139"/>
      <c r="H65" s="139"/>
      <c r="I65" s="139"/>
      <c r="J65" s="140">
        <f>J337</f>
        <v>0</v>
      </c>
      <c r="K65" s="137"/>
      <c r="L65" s="141"/>
    </row>
    <row r="66" spans="2:12" s="10" customFormat="1" ht="19.95" customHeight="1">
      <c r="B66" s="142"/>
      <c r="C66" s="143"/>
      <c r="D66" s="144" t="s">
        <v>437</v>
      </c>
      <c r="E66" s="145"/>
      <c r="F66" s="145"/>
      <c r="G66" s="145"/>
      <c r="H66" s="145"/>
      <c r="I66" s="145"/>
      <c r="J66" s="146">
        <f>J338</f>
        <v>0</v>
      </c>
      <c r="K66" s="143"/>
      <c r="L66" s="147"/>
    </row>
    <row r="67" spans="1:31" s="2" customFormat="1" ht="21.75" customHeight="1">
      <c r="A67" s="36"/>
      <c r="B67" s="37"/>
      <c r="C67" s="38"/>
      <c r="D67" s="38"/>
      <c r="E67" s="38"/>
      <c r="F67" s="38"/>
      <c r="G67" s="38"/>
      <c r="H67" s="38"/>
      <c r="I67" s="38"/>
      <c r="J67" s="38"/>
      <c r="K67" s="38"/>
      <c r="L67" s="108"/>
      <c r="S67" s="36"/>
      <c r="T67" s="36"/>
      <c r="U67" s="36"/>
      <c r="V67" s="36"/>
      <c r="W67" s="36"/>
      <c r="X67" s="36"/>
      <c r="Y67" s="36"/>
      <c r="Z67" s="36"/>
      <c r="AA67" s="36"/>
      <c r="AB67" s="36"/>
      <c r="AC67" s="36"/>
      <c r="AD67" s="36"/>
      <c r="AE67" s="36"/>
    </row>
    <row r="68" spans="1:31" s="2" customFormat="1" ht="6.9" customHeight="1">
      <c r="A68" s="36"/>
      <c r="B68" s="49"/>
      <c r="C68" s="50"/>
      <c r="D68" s="50"/>
      <c r="E68" s="50"/>
      <c r="F68" s="50"/>
      <c r="G68" s="50"/>
      <c r="H68" s="50"/>
      <c r="I68" s="50"/>
      <c r="J68" s="50"/>
      <c r="K68" s="50"/>
      <c r="L68" s="108"/>
      <c r="S68" s="36"/>
      <c r="T68" s="36"/>
      <c r="U68" s="36"/>
      <c r="V68" s="36"/>
      <c r="W68" s="36"/>
      <c r="X68" s="36"/>
      <c r="Y68" s="36"/>
      <c r="Z68" s="36"/>
      <c r="AA68" s="36"/>
      <c r="AB68" s="36"/>
      <c r="AC68" s="36"/>
      <c r="AD68" s="36"/>
      <c r="AE68" s="36"/>
    </row>
    <row r="72" spans="1:31" s="2" customFormat="1" ht="6.9" customHeight="1">
      <c r="A72" s="36"/>
      <c r="B72" s="51"/>
      <c r="C72" s="52"/>
      <c r="D72" s="52"/>
      <c r="E72" s="52"/>
      <c r="F72" s="52"/>
      <c r="G72" s="52"/>
      <c r="H72" s="52"/>
      <c r="I72" s="52"/>
      <c r="J72" s="52"/>
      <c r="K72" s="52"/>
      <c r="L72" s="108"/>
      <c r="S72" s="36"/>
      <c r="T72" s="36"/>
      <c r="U72" s="36"/>
      <c r="V72" s="36"/>
      <c r="W72" s="36"/>
      <c r="X72" s="36"/>
      <c r="Y72" s="36"/>
      <c r="Z72" s="36"/>
      <c r="AA72" s="36"/>
      <c r="AB72" s="36"/>
      <c r="AC72" s="36"/>
      <c r="AD72" s="36"/>
      <c r="AE72" s="36"/>
    </row>
    <row r="73" spans="1:31" s="2" customFormat="1" ht="24.9" customHeight="1">
      <c r="A73" s="36"/>
      <c r="B73" s="37"/>
      <c r="C73" s="25" t="s">
        <v>110</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6.9" customHeight="1">
      <c r="A74" s="36"/>
      <c r="B74" s="37"/>
      <c r="C74" s="38"/>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82" t="str">
        <f>E7</f>
        <v>Inženýrské sítě, přípojky a sjezdy pro 5 RD, lokalita U Školy, ul. Nová Plzeň</v>
      </c>
      <c r="F76" s="383"/>
      <c r="G76" s="383"/>
      <c r="H76" s="383"/>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98</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35" t="str">
        <f>E9</f>
        <v>02 - VODOVOD</v>
      </c>
      <c r="F78" s="384"/>
      <c r="G78" s="384"/>
      <c r="H78" s="384"/>
      <c r="I78" s="38"/>
      <c r="J78" s="38"/>
      <c r="K78" s="38"/>
      <c r="L78" s="108"/>
      <c r="S78" s="36"/>
      <c r="T78" s="36"/>
      <c r="U78" s="36"/>
      <c r="V78" s="36"/>
      <c r="W78" s="36"/>
      <c r="X78" s="36"/>
      <c r="Y78" s="36"/>
      <c r="Z78" s="36"/>
      <c r="AA78" s="36"/>
      <c r="AB78" s="36"/>
      <c r="AC78" s="36"/>
      <c r="AD78" s="36"/>
      <c r="AE78" s="36"/>
    </row>
    <row r="79" spans="1:31" s="2" customFormat="1" ht="6.9"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Rotava</v>
      </c>
      <c r="G80" s="38"/>
      <c r="H80" s="38"/>
      <c r="I80" s="31" t="s">
        <v>23</v>
      </c>
      <c r="J80" s="61" t="str">
        <f>IF(J12="","",J12)</f>
        <v>26. 4. 2021</v>
      </c>
      <c r="K80" s="38"/>
      <c r="L80" s="108"/>
      <c r="S80" s="36"/>
      <c r="T80" s="36"/>
      <c r="U80" s="36"/>
      <c r="V80" s="36"/>
      <c r="W80" s="36"/>
      <c r="X80" s="36"/>
      <c r="Y80" s="36"/>
      <c r="Z80" s="36"/>
      <c r="AA80" s="36"/>
      <c r="AB80" s="36"/>
      <c r="AC80" s="36"/>
      <c r="AD80" s="36"/>
      <c r="AE80" s="36"/>
    </row>
    <row r="81" spans="1:31" s="2" customFormat="1" ht="6.9"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40.05" customHeight="1">
      <c r="A82" s="36"/>
      <c r="B82" s="37"/>
      <c r="C82" s="31" t="s">
        <v>25</v>
      </c>
      <c r="D82" s="38"/>
      <c r="E82" s="38"/>
      <c r="F82" s="29" t="str">
        <f>E15</f>
        <v>Město Rotava</v>
      </c>
      <c r="G82" s="38"/>
      <c r="H82" s="38"/>
      <c r="I82" s="31" t="s">
        <v>33</v>
      </c>
      <c r="J82" s="34" t="str">
        <f>E21</f>
        <v>Ing. Milan KALÁB - Projektová a inženýrská kancelá</v>
      </c>
      <c r="K82" s="38"/>
      <c r="L82" s="108"/>
      <c r="S82" s="36"/>
      <c r="T82" s="36"/>
      <c r="U82" s="36"/>
      <c r="V82" s="36"/>
      <c r="W82" s="36"/>
      <c r="X82" s="36"/>
      <c r="Y82" s="36"/>
      <c r="Z82" s="36"/>
      <c r="AA82" s="36"/>
      <c r="AB82" s="36"/>
      <c r="AC82" s="36"/>
      <c r="AD82" s="36"/>
      <c r="AE82" s="36"/>
    </row>
    <row r="83" spans="1:31" s="2" customFormat="1" ht="15.15" customHeight="1">
      <c r="A83" s="36"/>
      <c r="B83" s="37"/>
      <c r="C83" s="31" t="s">
        <v>31</v>
      </c>
      <c r="D83" s="38"/>
      <c r="E83" s="38"/>
      <c r="F83" s="29" t="str">
        <f>IF(E18="","",E18)</f>
        <v>Vyplň údaj</v>
      </c>
      <c r="G83" s="38"/>
      <c r="H83" s="38"/>
      <c r="I83" s="31" t="s">
        <v>38</v>
      </c>
      <c r="J83" s="34" t="str">
        <f>E24</f>
        <v>Ing. Milan KALÁB</v>
      </c>
      <c r="K83" s="38"/>
      <c r="L83" s="108"/>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38"/>
      <c r="J84" s="38"/>
      <c r="K84" s="38"/>
      <c r="L84" s="108"/>
      <c r="S84" s="36"/>
      <c r="T84" s="36"/>
      <c r="U84" s="36"/>
      <c r="V84" s="36"/>
      <c r="W84" s="36"/>
      <c r="X84" s="36"/>
      <c r="Y84" s="36"/>
      <c r="Z84" s="36"/>
      <c r="AA84" s="36"/>
      <c r="AB84" s="36"/>
      <c r="AC84" s="36"/>
      <c r="AD84" s="36"/>
      <c r="AE84" s="36"/>
    </row>
    <row r="85" spans="1:31" s="11" customFormat="1" ht="29.25" customHeight="1">
      <c r="A85" s="148"/>
      <c r="B85" s="149"/>
      <c r="C85" s="150" t="s">
        <v>111</v>
      </c>
      <c r="D85" s="151" t="s">
        <v>61</v>
      </c>
      <c r="E85" s="151" t="s">
        <v>57</v>
      </c>
      <c r="F85" s="151" t="s">
        <v>58</v>
      </c>
      <c r="G85" s="151" t="s">
        <v>112</v>
      </c>
      <c r="H85" s="151" t="s">
        <v>113</v>
      </c>
      <c r="I85" s="151" t="s">
        <v>114</v>
      </c>
      <c r="J85" s="151" t="s">
        <v>103</v>
      </c>
      <c r="K85" s="152" t="s">
        <v>115</v>
      </c>
      <c r="L85" s="153"/>
      <c r="M85" s="70" t="s">
        <v>19</v>
      </c>
      <c r="N85" s="71" t="s">
        <v>46</v>
      </c>
      <c r="O85" s="71" t="s">
        <v>116</v>
      </c>
      <c r="P85" s="71" t="s">
        <v>117</v>
      </c>
      <c r="Q85" s="71" t="s">
        <v>118</v>
      </c>
      <c r="R85" s="71" t="s">
        <v>119</v>
      </c>
      <c r="S85" s="71" t="s">
        <v>120</v>
      </c>
      <c r="T85" s="72" t="s">
        <v>121</v>
      </c>
      <c r="U85" s="148"/>
      <c r="V85" s="148"/>
      <c r="W85" s="148"/>
      <c r="X85" s="148"/>
      <c r="Y85" s="148"/>
      <c r="Z85" s="148"/>
      <c r="AA85" s="148"/>
      <c r="AB85" s="148"/>
      <c r="AC85" s="148"/>
      <c r="AD85" s="148"/>
      <c r="AE85" s="148"/>
    </row>
    <row r="86" spans="1:63" s="2" customFormat="1" ht="22.8" customHeight="1">
      <c r="A86" s="36"/>
      <c r="B86" s="37"/>
      <c r="C86" s="77" t="s">
        <v>122</v>
      </c>
      <c r="D86" s="38"/>
      <c r="E86" s="38"/>
      <c r="F86" s="38"/>
      <c r="G86" s="38"/>
      <c r="H86" s="38"/>
      <c r="I86" s="38"/>
      <c r="J86" s="154">
        <f>BK86</f>
        <v>0</v>
      </c>
      <c r="K86" s="38"/>
      <c r="L86" s="41"/>
      <c r="M86" s="73"/>
      <c r="N86" s="155"/>
      <c r="O86" s="74"/>
      <c r="P86" s="156">
        <f>P87+P337</f>
        <v>0</v>
      </c>
      <c r="Q86" s="74"/>
      <c r="R86" s="156">
        <f>R87+R337</f>
        <v>99.41517123</v>
      </c>
      <c r="S86" s="74"/>
      <c r="T86" s="157">
        <f>T87+T337</f>
        <v>0</v>
      </c>
      <c r="U86" s="36"/>
      <c r="V86" s="36"/>
      <c r="W86" s="36"/>
      <c r="X86" s="36"/>
      <c r="Y86" s="36"/>
      <c r="Z86" s="36"/>
      <c r="AA86" s="36"/>
      <c r="AB86" s="36"/>
      <c r="AC86" s="36"/>
      <c r="AD86" s="36"/>
      <c r="AE86" s="36"/>
      <c r="AT86" s="19" t="s">
        <v>75</v>
      </c>
      <c r="AU86" s="19" t="s">
        <v>104</v>
      </c>
      <c r="BK86" s="158">
        <f>BK87+BK337</f>
        <v>0</v>
      </c>
    </row>
    <row r="87" spans="2:63" s="12" customFormat="1" ht="25.95" customHeight="1">
      <c r="B87" s="159"/>
      <c r="C87" s="160"/>
      <c r="D87" s="161" t="s">
        <v>75</v>
      </c>
      <c r="E87" s="162" t="s">
        <v>123</v>
      </c>
      <c r="F87" s="162" t="s">
        <v>124</v>
      </c>
      <c r="G87" s="160"/>
      <c r="H87" s="160"/>
      <c r="I87" s="163"/>
      <c r="J87" s="164">
        <f>BK87</f>
        <v>0</v>
      </c>
      <c r="K87" s="160"/>
      <c r="L87" s="165"/>
      <c r="M87" s="166"/>
      <c r="N87" s="167"/>
      <c r="O87" s="167"/>
      <c r="P87" s="168">
        <f>P88+P218+P234+P333</f>
        <v>0</v>
      </c>
      <c r="Q87" s="167"/>
      <c r="R87" s="168">
        <f>R88+R218+R234+R333</f>
        <v>99.40717123</v>
      </c>
      <c r="S87" s="167"/>
      <c r="T87" s="169">
        <f>T88+T218+T234+T333</f>
        <v>0</v>
      </c>
      <c r="AR87" s="170" t="s">
        <v>84</v>
      </c>
      <c r="AT87" s="171" t="s">
        <v>75</v>
      </c>
      <c r="AU87" s="171" t="s">
        <v>76</v>
      </c>
      <c r="AY87" s="170" t="s">
        <v>125</v>
      </c>
      <c r="BK87" s="172">
        <f>BK88+BK218+BK234+BK333</f>
        <v>0</v>
      </c>
    </row>
    <row r="88" spans="2:63" s="12" customFormat="1" ht="22.8" customHeight="1">
      <c r="B88" s="159"/>
      <c r="C88" s="160"/>
      <c r="D88" s="161" t="s">
        <v>75</v>
      </c>
      <c r="E88" s="173" t="s">
        <v>84</v>
      </c>
      <c r="F88" s="173" t="s">
        <v>126</v>
      </c>
      <c r="G88" s="160"/>
      <c r="H88" s="160"/>
      <c r="I88" s="163"/>
      <c r="J88" s="174">
        <f>BK88</f>
        <v>0</v>
      </c>
      <c r="K88" s="160"/>
      <c r="L88" s="165"/>
      <c r="M88" s="166"/>
      <c r="N88" s="167"/>
      <c r="O88" s="167"/>
      <c r="P88" s="168">
        <f>SUM(P89:P217)</f>
        <v>0</v>
      </c>
      <c r="Q88" s="167"/>
      <c r="R88" s="168">
        <f>SUM(R89:R217)</f>
        <v>97.42418512</v>
      </c>
      <c r="S88" s="167"/>
      <c r="T88" s="169">
        <f>SUM(T89:T217)</f>
        <v>0</v>
      </c>
      <c r="AR88" s="170" t="s">
        <v>84</v>
      </c>
      <c r="AT88" s="171" t="s">
        <v>75</v>
      </c>
      <c r="AU88" s="171" t="s">
        <v>84</v>
      </c>
      <c r="AY88" s="170" t="s">
        <v>125</v>
      </c>
      <c r="BK88" s="172">
        <f>SUM(BK89:BK217)</f>
        <v>0</v>
      </c>
    </row>
    <row r="89" spans="1:65" s="2" customFormat="1" ht="14.4" customHeight="1">
      <c r="A89" s="36"/>
      <c r="B89" s="37"/>
      <c r="C89" s="175" t="s">
        <v>84</v>
      </c>
      <c r="D89" s="175" t="s">
        <v>127</v>
      </c>
      <c r="E89" s="176" t="s">
        <v>128</v>
      </c>
      <c r="F89" s="177" t="s">
        <v>129</v>
      </c>
      <c r="G89" s="178" t="s">
        <v>130</v>
      </c>
      <c r="H89" s="179">
        <v>252</v>
      </c>
      <c r="I89" s="180"/>
      <c r="J89" s="181">
        <f>ROUND(I89*H89,2)</f>
        <v>0</v>
      </c>
      <c r="K89" s="177" t="s">
        <v>131</v>
      </c>
      <c r="L89" s="41"/>
      <c r="M89" s="182" t="s">
        <v>19</v>
      </c>
      <c r="N89" s="183" t="s">
        <v>47</v>
      </c>
      <c r="O89" s="66"/>
      <c r="P89" s="184">
        <f>O89*H89</f>
        <v>0</v>
      </c>
      <c r="Q89" s="184">
        <v>3E-05</v>
      </c>
      <c r="R89" s="184">
        <f>Q89*H89</f>
        <v>0.00756</v>
      </c>
      <c r="S89" s="184">
        <v>0</v>
      </c>
      <c r="T89" s="185">
        <f>S89*H89</f>
        <v>0</v>
      </c>
      <c r="U89" s="36"/>
      <c r="V89" s="36"/>
      <c r="W89" s="36"/>
      <c r="X89" s="36"/>
      <c r="Y89" s="36"/>
      <c r="Z89" s="36"/>
      <c r="AA89" s="36"/>
      <c r="AB89" s="36"/>
      <c r="AC89" s="36"/>
      <c r="AD89" s="36"/>
      <c r="AE89" s="36"/>
      <c r="AR89" s="186" t="s">
        <v>132</v>
      </c>
      <c r="AT89" s="186" t="s">
        <v>127</v>
      </c>
      <c r="AU89" s="186" t="s">
        <v>86</v>
      </c>
      <c r="AY89" s="19" t="s">
        <v>125</v>
      </c>
      <c r="BE89" s="187">
        <f>IF(N89="základní",J89,0)</f>
        <v>0</v>
      </c>
      <c r="BF89" s="187">
        <f>IF(N89="snížená",J89,0)</f>
        <v>0</v>
      </c>
      <c r="BG89" s="187">
        <f>IF(N89="zákl. přenesená",J89,0)</f>
        <v>0</v>
      </c>
      <c r="BH89" s="187">
        <f>IF(N89="sníž. přenesená",J89,0)</f>
        <v>0</v>
      </c>
      <c r="BI89" s="187">
        <f>IF(N89="nulová",J89,0)</f>
        <v>0</v>
      </c>
      <c r="BJ89" s="19" t="s">
        <v>84</v>
      </c>
      <c r="BK89" s="187">
        <f>ROUND(I89*H89,2)</f>
        <v>0</v>
      </c>
      <c r="BL89" s="19" t="s">
        <v>132</v>
      </c>
      <c r="BM89" s="186" t="s">
        <v>438</v>
      </c>
    </row>
    <row r="90" spans="1:47" s="2" customFormat="1" ht="192">
      <c r="A90" s="36"/>
      <c r="B90" s="37"/>
      <c r="C90" s="38"/>
      <c r="D90" s="188" t="s">
        <v>134</v>
      </c>
      <c r="E90" s="38"/>
      <c r="F90" s="189" t="s">
        <v>135</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134</v>
      </c>
      <c r="AU90" s="19" t="s">
        <v>86</v>
      </c>
    </row>
    <row r="91" spans="2:51" s="13" customFormat="1" ht="10.2">
      <c r="B91" s="193"/>
      <c r="C91" s="194"/>
      <c r="D91" s="188" t="s">
        <v>136</v>
      </c>
      <c r="E91" s="195" t="s">
        <v>19</v>
      </c>
      <c r="F91" s="196" t="s">
        <v>439</v>
      </c>
      <c r="G91" s="194"/>
      <c r="H91" s="195" t="s">
        <v>19</v>
      </c>
      <c r="I91" s="197"/>
      <c r="J91" s="194"/>
      <c r="K91" s="194"/>
      <c r="L91" s="198"/>
      <c r="M91" s="199"/>
      <c r="N91" s="200"/>
      <c r="O91" s="200"/>
      <c r="P91" s="200"/>
      <c r="Q91" s="200"/>
      <c r="R91" s="200"/>
      <c r="S91" s="200"/>
      <c r="T91" s="201"/>
      <c r="AT91" s="202" t="s">
        <v>136</v>
      </c>
      <c r="AU91" s="202" t="s">
        <v>86</v>
      </c>
      <c r="AV91" s="13" t="s">
        <v>84</v>
      </c>
      <c r="AW91" s="13" t="s">
        <v>37</v>
      </c>
      <c r="AX91" s="13" t="s">
        <v>76</v>
      </c>
      <c r="AY91" s="202" t="s">
        <v>125</v>
      </c>
    </row>
    <row r="92" spans="2:51" s="14" customFormat="1" ht="10.2">
      <c r="B92" s="203"/>
      <c r="C92" s="204"/>
      <c r="D92" s="188" t="s">
        <v>136</v>
      </c>
      <c r="E92" s="205" t="s">
        <v>19</v>
      </c>
      <c r="F92" s="206" t="s">
        <v>440</v>
      </c>
      <c r="G92" s="204"/>
      <c r="H92" s="207">
        <v>252</v>
      </c>
      <c r="I92" s="208"/>
      <c r="J92" s="204"/>
      <c r="K92" s="204"/>
      <c r="L92" s="209"/>
      <c r="M92" s="210"/>
      <c r="N92" s="211"/>
      <c r="O92" s="211"/>
      <c r="P92" s="211"/>
      <c r="Q92" s="211"/>
      <c r="R92" s="211"/>
      <c r="S92" s="211"/>
      <c r="T92" s="212"/>
      <c r="AT92" s="213" t="s">
        <v>136</v>
      </c>
      <c r="AU92" s="213" t="s">
        <v>86</v>
      </c>
      <c r="AV92" s="14" t="s">
        <v>86</v>
      </c>
      <c r="AW92" s="14" t="s">
        <v>37</v>
      </c>
      <c r="AX92" s="14" t="s">
        <v>84</v>
      </c>
      <c r="AY92" s="213" t="s">
        <v>125</v>
      </c>
    </row>
    <row r="93" spans="1:65" s="2" customFormat="1" ht="24.15" customHeight="1">
      <c r="A93" s="36"/>
      <c r="B93" s="37"/>
      <c r="C93" s="175" t="s">
        <v>86</v>
      </c>
      <c r="D93" s="175" t="s">
        <v>127</v>
      </c>
      <c r="E93" s="176" t="s">
        <v>139</v>
      </c>
      <c r="F93" s="177" t="s">
        <v>140</v>
      </c>
      <c r="G93" s="178" t="s">
        <v>141</v>
      </c>
      <c r="H93" s="179">
        <v>21</v>
      </c>
      <c r="I93" s="180"/>
      <c r="J93" s="181">
        <f>ROUND(I93*H93,2)</f>
        <v>0</v>
      </c>
      <c r="K93" s="177" t="s">
        <v>131</v>
      </c>
      <c r="L93" s="41"/>
      <c r="M93" s="182" t="s">
        <v>19</v>
      </c>
      <c r="N93" s="183" t="s">
        <v>47</v>
      </c>
      <c r="O93" s="66"/>
      <c r="P93" s="184">
        <f>O93*H93</f>
        <v>0</v>
      </c>
      <c r="Q93" s="184">
        <v>0</v>
      </c>
      <c r="R93" s="184">
        <f>Q93*H93</f>
        <v>0</v>
      </c>
      <c r="S93" s="184">
        <v>0</v>
      </c>
      <c r="T93" s="185">
        <f>S93*H93</f>
        <v>0</v>
      </c>
      <c r="U93" s="36"/>
      <c r="V93" s="36"/>
      <c r="W93" s="36"/>
      <c r="X93" s="36"/>
      <c r="Y93" s="36"/>
      <c r="Z93" s="36"/>
      <c r="AA93" s="36"/>
      <c r="AB93" s="36"/>
      <c r="AC93" s="36"/>
      <c r="AD93" s="36"/>
      <c r="AE93" s="36"/>
      <c r="AR93" s="186" t="s">
        <v>132</v>
      </c>
      <c r="AT93" s="186" t="s">
        <v>127</v>
      </c>
      <c r="AU93" s="186" t="s">
        <v>86</v>
      </c>
      <c r="AY93" s="19" t="s">
        <v>125</v>
      </c>
      <c r="BE93" s="187">
        <f>IF(N93="základní",J93,0)</f>
        <v>0</v>
      </c>
      <c r="BF93" s="187">
        <f>IF(N93="snížená",J93,0)</f>
        <v>0</v>
      </c>
      <c r="BG93" s="187">
        <f>IF(N93="zákl. přenesená",J93,0)</f>
        <v>0</v>
      </c>
      <c r="BH93" s="187">
        <f>IF(N93="sníž. přenesená",J93,0)</f>
        <v>0</v>
      </c>
      <c r="BI93" s="187">
        <f>IF(N93="nulová",J93,0)</f>
        <v>0</v>
      </c>
      <c r="BJ93" s="19" t="s">
        <v>84</v>
      </c>
      <c r="BK93" s="187">
        <f>ROUND(I93*H93,2)</f>
        <v>0</v>
      </c>
      <c r="BL93" s="19" t="s">
        <v>132</v>
      </c>
      <c r="BM93" s="186" t="s">
        <v>441</v>
      </c>
    </row>
    <row r="94" spans="1:47" s="2" customFormat="1" ht="124.8">
      <c r="A94" s="36"/>
      <c r="B94" s="37"/>
      <c r="C94" s="38"/>
      <c r="D94" s="188" t="s">
        <v>134</v>
      </c>
      <c r="E94" s="38"/>
      <c r="F94" s="189" t="s">
        <v>143</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134</v>
      </c>
      <c r="AU94" s="19" t="s">
        <v>86</v>
      </c>
    </row>
    <row r="95" spans="2:51" s="13" customFormat="1" ht="10.2">
      <c r="B95" s="193"/>
      <c r="C95" s="194"/>
      <c r="D95" s="188" t="s">
        <v>136</v>
      </c>
      <c r="E95" s="195" t="s">
        <v>19</v>
      </c>
      <c r="F95" s="196" t="s">
        <v>442</v>
      </c>
      <c r="G95" s="194"/>
      <c r="H95" s="195" t="s">
        <v>19</v>
      </c>
      <c r="I95" s="197"/>
      <c r="J95" s="194"/>
      <c r="K95" s="194"/>
      <c r="L95" s="198"/>
      <c r="M95" s="199"/>
      <c r="N95" s="200"/>
      <c r="O95" s="200"/>
      <c r="P95" s="200"/>
      <c r="Q95" s="200"/>
      <c r="R95" s="200"/>
      <c r="S95" s="200"/>
      <c r="T95" s="201"/>
      <c r="AT95" s="202" t="s">
        <v>136</v>
      </c>
      <c r="AU95" s="202" t="s">
        <v>86</v>
      </c>
      <c r="AV95" s="13" t="s">
        <v>84</v>
      </c>
      <c r="AW95" s="13" t="s">
        <v>37</v>
      </c>
      <c r="AX95" s="13" t="s">
        <v>76</v>
      </c>
      <c r="AY95" s="202" t="s">
        <v>125</v>
      </c>
    </row>
    <row r="96" spans="2:51" s="14" customFormat="1" ht="10.2">
      <c r="B96" s="203"/>
      <c r="C96" s="204"/>
      <c r="D96" s="188" t="s">
        <v>136</v>
      </c>
      <c r="E96" s="205" t="s">
        <v>19</v>
      </c>
      <c r="F96" s="206" t="s">
        <v>7</v>
      </c>
      <c r="G96" s="204"/>
      <c r="H96" s="207">
        <v>21</v>
      </c>
      <c r="I96" s="208"/>
      <c r="J96" s="204"/>
      <c r="K96" s="204"/>
      <c r="L96" s="209"/>
      <c r="M96" s="210"/>
      <c r="N96" s="211"/>
      <c r="O96" s="211"/>
      <c r="P96" s="211"/>
      <c r="Q96" s="211"/>
      <c r="R96" s="211"/>
      <c r="S96" s="211"/>
      <c r="T96" s="212"/>
      <c r="AT96" s="213" t="s">
        <v>136</v>
      </c>
      <c r="AU96" s="213" t="s">
        <v>86</v>
      </c>
      <c r="AV96" s="14" t="s">
        <v>86</v>
      </c>
      <c r="AW96" s="14" t="s">
        <v>37</v>
      </c>
      <c r="AX96" s="14" t="s">
        <v>84</v>
      </c>
      <c r="AY96" s="213" t="s">
        <v>125</v>
      </c>
    </row>
    <row r="97" spans="1:65" s="2" customFormat="1" ht="49.05" customHeight="1">
      <c r="A97" s="36"/>
      <c r="B97" s="37"/>
      <c r="C97" s="175" t="s">
        <v>146</v>
      </c>
      <c r="D97" s="175" t="s">
        <v>127</v>
      </c>
      <c r="E97" s="176" t="s">
        <v>443</v>
      </c>
      <c r="F97" s="177" t="s">
        <v>444</v>
      </c>
      <c r="G97" s="178" t="s">
        <v>293</v>
      </c>
      <c r="H97" s="179">
        <v>0.8</v>
      </c>
      <c r="I97" s="180"/>
      <c r="J97" s="181">
        <f>ROUND(I97*H97,2)</f>
        <v>0</v>
      </c>
      <c r="K97" s="177" t="s">
        <v>131</v>
      </c>
      <c r="L97" s="41"/>
      <c r="M97" s="182" t="s">
        <v>19</v>
      </c>
      <c r="N97" s="183" t="s">
        <v>47</v>
      </c>
      <c r="O97" s="66"/>
      <c r="P97" s="184">
        <f>O97*H97</f>
        <v>0</v>
      </c>
      <c r="Q97" s="184">
        <v>0.00868</v>
      </c>
      <c r="R97" s="184">
        <f>Q97*H97</f>
        <v>0.0069440000000000005</v>
      </c>
      <c r="S97" s="184">
        <v>0</v>
      </c>
      <c r="T97" s="185">
        <f>S97*H97</f>
        <v>0</v>
      </c>
      <c r="U97" s="36"/>
      <c r="V97" s="36"/>
      <c r="W97" s="36"/>
      <c r="X97" s="36"/>
      <c r="Y97" s="36"/>
      <c r="Z97" s="36"/>
      <c r="AA97" s="36"/>
      <c r="AB97" s="36"/>
      <c r="AC97" s="36"/>
      <c r="AD97" s="36"/>
      <c r="AE97" s="36"/>
      <c r="AR97" s="186" t="s">
        <v>132</v>
      </c>
      <c r="AT97" s="186" t="s">
        <v>127</v>
      </c>
      <c r="AU97" s="186" t="s">
        <v>86</v>
      </c>
      <c r="AY97" s="19" t="s">
        <v>125</v>
      </c>
      <c r="BE97" s="187">
        <f>IF(N97="základní",J97,0)</f>
        <v>0</v>
      </c>
      <c r="BF97" s="187">
        <f>IF(N97="snížená",J97,0)</f>
        <v>0</v>
      </c>
      <c r="BG97" s="187">
        <f>IF(N97="zákl. přenesená",J97,0)</f>
        <v>0</v>
      </c>
      <c r="BH97" s="187">
        <f>IF(N97="sníž. přenesená",J97,0)</f>
        <v>0</v>
      </c>
      <c r="BI97" s="187">
        <f>IF(N97="nulová",J97,0)</f>
        <v>0</v>
      </c>
      <c r="BJ97" s="19" t="s">
        <v>84</v>
      </c>
      <c r="BK97" s="187">
        <f>ROUND(I97*H97,2)</f>
        <v>0</v>
      </c>
      <c r="BL97" s="19" t="s">
        <v>132</v>
      </c>
      <c r="BM97" s="186" t="s">
        <v>445</v>
      </c>
    </row>
    <row r="98" spans="1:47" s="2" customFormat="1" ht="57.6">
      <c r="A98" s="36"/>
      <c r="B98" s="37"/>
      <c r="C98" s="38"/>
      <c r="D98" s="188" t="s">
        <v>134</v>
      </c>
      <c r="E98" s="38"/>
      <c r="F98" s="189" t="s">
        <v>446</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134</v>
      </c>
      <c r="AU98" s="19" t="s">
        <v>86</v>
      </c>
    </row>
    <row r="99" spans="2:51" s="13" customFormat="1" ht="10.2">
      <c r="B99" s="193"/>
      <c r="C99" s="194"/>
      <c r="D99" s="188" t="s">
        <v>136</v>
      </c>
      <c r="E99" s="195" t="s">
        <v>19</v>
      </c>
      <c r="F99" s="196" t="s">
        <v>447</v>
      </c>
      <c r="G99" s="194"/>
      <c r="H99" s="195" t="s">
        <v>19</v>
      </c>
      <c r="I99" s="197"/>
      <c r="J99" s="194"/>
      <c r="K99" s="194"/>
      <c r="L99" s="198"/>
      <c r="M99" s="199"/>
      <c r="N99" s="200"/>
      <c r="O99" s="200"/>
      <c r="P99" s="200"/>
      <c r="Q99" s="200"/>
      <c r="R99" s="200"/>
      <c r="S99" s="200"/>
      <c r="T99" s="201"/>
      <c r="AT99" s="202" t="s">
        <v>136</v>
      </c>
      <c r="AU99" s="202" t="s">
        <v>86</v>
      </c>
      <c r="AV99" s="13" t="s">
        <v>84</v>
      </c>
      <c r="AW99" s="13" t="s">
        <v>37</v>
      </c>
      <c r="AX99" s="13" t="s">
        <v>76</v>
      </c>
      <c r="AY99" s="202" t="s">
        <v>125</v>
      </c>
    </row>
    <row r="100" spans="2:51" s="14" customFormat="1" ht="10.2">
      <c r="B100" s="203"/>
      <c r="C100" s="204"/>
      <c r="D100" s="188" t="s">
        <v>136</v>
      </c>
      <c r="E100" s="205" t="s">
        <v>19</v>
      </c>
      <c r="F100" s="206" t="s">
        <v>448</v>
      </c>
      <c r="G100" s="204"/>
      <c r="H100" s="207">
        <v>0.8</v>
      </c>
      <c r="I100" s="208"/>
      <c r="J100" s="204"/>
      <c r="K100" s="204"/>
      <c r="L100" s="209"/>
      <c r="M100" s="210"/>
      <c r="N100" s="211"/>
      <c r="O100" s="211"/>
      <c r="P100" s="211"/>
      <c r="Q100" s="211"/>
      <c r="R100" s="211"/>
      <c r="S100" s="211"/>
      <c r="T100" s="212"/>
      <c r="AT100" s="213" t="s">
        <v>136</v>
      </c>
      <c r="AU100" s="213" t="s">
        <v>86</v>
      </c>
      <c r="AV100" s="14" t="s">
        <v>86</v>
      </c>
      <c r="AW100" s="14" t="s">
        <v>37</v>
      </c>
      <c r="AX100" s="14" t="s">
        <v>84</v>
      </c>
      <c r="AY100" s="213" t="s">
        <v>125</v>
      </c>
    </row>
    <row r="101" spans="1:65" s="2" customFormat="1" ht="49.05" customHeight="1">
      <c r="A101" s="36"/>
      <c r="B101" s="37"/>
      <c r="C101" s="175" t="s">
        <v>132</v>
      </c>
      <c r="D101" s="175" t="s">
        <v>127</v>
      </c>
      <c r="E101" s="176" t="s">
        <v>449</v>
      </c>
      <c r="F101" s="177" t="s">
        <v>450</v>
      </c>
      <c r="G101" s="178" t="s">
        <v>293</v>
      </c>
      <c r="H101" s="179">
        <v>0.8</v>
      </c>
      <c r="I101" s="180"/>
      <c r="J101" s="181">
        <f>ROUND(I101*H101,2)</f>
        <v>0</v>
      </c>
      <c r="K101" s="177" t="s">
        <v>131</v>
      </c>
      <c r="L101" s="41"/>
      <c r="M101" s="182" t="s">
        <v>19</v>
      </c>
      <c r="N101" s="183" t="s">
        <v>47</v>
      </c>
      <c r="O101" s="66"/>
      <c r="P101" s="184">
        <f>O101*H101</f>
        <v>0</v>
      </c>
      <c r="Q101" s="184">
        <v>0.0369</v>
      </c>
      <c r="R101" s="184">
        <f>Q101*H101</f>
        <v>0.029520000000000005</v>
      </c>
      <c r="S101" s="184">
        <v>0</v>
      </c>
      <c r="T101" s="185">
        <f>S101*H101</f>
        <v>0</v>
      </c>
      <c r="U101" s="36"/>
      <c r="V101" s="36"/>
      <c r="W101" s="36"/>
      <c r="X101" s="36"/>
      <c r="Y101" s="36"/>
      <c r="Z101" s="36"/>
      <c r="AA101" s="36"/>
      <c r="AB101" s="36"/>
      <c r="AC101" s="36"/>
      <c r="AD101" s="36"/>
      <c r="AE101" s="36"/>
      <c r="AR101" s="186" t="s">
        <v>132</v>
      </c>
      <c r="AT101" s="186" t="s">
        <v>127</v>
      </c>
      <c r="AU101" s="186" t="s">
        <v>86</v>
      </c>
      <c r="AY101" s="19" t="s">
        <v>125</v>
      </c>
      <c r="BE101" s="187">
        <f>IF(N101="základní",J101,0)</f>
        <v>0</v>
      </c>
      <c r="BF101" s="187">
        <f>IF(N101="snížená",J101,0)</f>
        <v>0</v>
      </c>
      <c r="BG101" s="187">
        <f>IF(N101="zákl. přenesená",J101,0)</f>
        <v>0</v>
      </c>
      <c r="BH101" s="187">
        <f>IF(N101="sníž. přenesená",J101,0)</f>
        <v>0</v>
      </c>
      <c r="BI101" s="187">
        <f>IF(N101="nulová",J101,0)</f>
        <v>0</v>
      </c>
      <c r="BJ101" s="19" t="s">
        <v>84</v>
      </c>
      <c r="BK101" s="187">
        <f>ROUND(I101*H101,2)</f>
        <v>0</v>
      </c>
      <c r="BL101" s="19" t="s">
        <v>132</v>
      </c>
      <c r="BM101" s="186" t="s">
        <v>451</v>
      </c>
    </row>
    <row r="102" spans="1:47" s="2" customFormat="1" ht="57.6">
      <c r="A102" s="36"/>
      <c r="B102" s="37"/>
      <c r="C102" s="38"/>
      <c r="D102" s="188" t="s">
        <v>134</v>
      </c>
      <c r="E102" s="38"/>
      <c r="F102" s="189" t="s">
        <v>446</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134</v>
      </c>
      <c r="AU102" s="19" t="s">
        <v>86</v>
      </c>
    </row>
    <row r="103" spans="2:51" s="13" customFormat="1" ht="10.2">
      <c r="B103" s="193"/>
      <c r="C103" s="194"/>
      <c r="D103" s="188" t="s">
        <v>136</v>
      </c>
      <c r="E103" s="195" t="s">
        <v>19</v>
      </c>
      <c r="F103" s="196" t="s">
        <v>447</v>
      </c>
      <c r="G103" s="194"/>
      <c r="H103" s="195" t="s">
        <v>19</v>
      </c>
      <c r="I103" s="197"/>
      <c r="J103" s="194"/>
      <c r="K103" s="194"/>
      <c r="L103" s="198"/>
      <c r="M103" s="199"/>
      <c r="N103" s="200"/>
      <c r="O103" s="200"/>
      <c r="P103" s="200"/>
      <c r="Q103" s="200"/>
      <c r="R103" s="200"/>
      <c r="S103" s="200"/>
      <c r="T103" s="201"/>
      <c r="AT103" s="202" t="s">
        <v>136</v>
      </c>
      <c r="AU103" s="202" t="s">
        <v>86</v>
      </c>
      <c r="AV103" s="13" t="s">
        <v>84</v>
      </c>
      <c r="AW103" s="13" t="s">
        <v>37</v>
      </c>
      <c r="AX103" s="13" t="s">
        <v>76</v>
      </c>
      <c r="AY103" s="202" t="s">
        <v>125</v>
      </c>
    </row>
    <row r="104" spans="2:51" s="14" customFormat="1" ht="10.2">
      <c r="B104" s="203"/>
      <c r="C104" s="204"/>
      <c r="D104" s="188" t="s">
        <v>136</v>
      </c>
      <c r="E104" s="205" t="s">
        <v>19</v>
      </c>
      <c r="F104" s="206" t="s">
        <v>452</v>
      </c>
      <c r="G104" s="204"/>
      <c r="H104" s="207">
        <v>0.8</v>
      </c>
      <c r="I104" s="208"/>
      <c r="J104" s="204"/>
      <c r="K104" s="204"/>
      <c r="L104" s="209"/>
      <c r="M104" s="210"/>
      <c r="N104" s="211"/>
      <c r="O104" s="211"/>
      <c r="P104" s="211"/>
      <c r="Q104" s="211"/>
      <c r="R104" s="211"/>
      <c r="S104" s="211"/>
      <c r="T104" s="212"/>
      <c r="AT104" s="213" t="s">
        <v>136</v>
      </c>
      <c r="AU104" s="213" t="s">
        <v>86</v>
      </c>
      <c r="AV104" s="14" t="s">
        <v>86</v>
      </c>
      <c r="AW104" s="14" t="s">
        <v>37</v>
      </c>
      <c r="AX104" s="14" t="s">
        <v>84</v>
      </c>
      <c r="AY104" s="213" t="s">
        <v>125</v>
      </c>
    </row>
    <row r="105" spans="1:65" s="2" customFormat="1" ht="14.4" customHeight="1">
      <c r="A105" s="36"/>
      <c r="B105" s="37"/>
      <c r="C105" s="175" t="s">
        <v>199</v>
      </c>
      <c r="D105" s="175" t="s">
        <v>127</v>
      </c>
      <c r="E105" s="176" t="s">
        <v>147</v>
      </c>
      <c r="F105" s="177" t="s">
        <v>148</v>
      </c>
      <c r="G105" s="178" t="s">
        <v>149</v>
      </c>
      <c r="H105" s="179">
        <v>14.48</v>
      </c>
      <c r="I105" s="180"/>
      <c r="J105" s="181">
        <f>ROUND(I105*H105,2)</f>
        <v>0</v>
      </c>
      <c r="K105" s="177" t="s">
        <v>131</v>
      </c>
      <c r="L105" s="41"/>
      <c r="M105" s="182" t="s">
        <v>19</v>
      </c>
      <c r="N105" s="183" t="s">
        <v>47</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132</v>
      </c>
      <c r="AT105" s="186" t="s">
        <v>127</v>
      </c>
      <c r="AU105" s="186" t="s">
        <v>86</v>
      </c>
      <c r="AY105" s="19" t="s">
        <v>125</v>
      </c>
      <c r="BE105" s="187">
        <f>IF(N105="základní",J105,0)</f>
        <v>0</v>
      </c>
      <c r="BF105" s="187">
        <f>IF(N105="snížená",J105,0)</f>
        <v>0</v>
      </c>
      <c r="BG105" s="187">
        <f>IF(N105="zákl. přenesená",J105,0)</f>
        <v>0</v>
      </c>
      <c r="BH105" s="187">
        <f>IF(N105="sníž. přenesená",J105,0)</f>
        <v>0</v>
      </c>
      <c r="BI105" s="187">
        <f>IF(N105="nulová",J105,0)</f>
        <v>0</v>
      </c>
      <c r="BJ105" s="19" t="s">
        <v>84</v>
      </c>
      <c r="BK105" s="187">
        <f>ROUND(I105*H105,2)</f>
        <v>0</v>
      </c>
      <c r="BL105" s="19" t="s">
        <v>132</v>
      </c>
      <c r="BM105" s="186" t="s">
        <v>453</v>
      </c>
    </row>
    <row r="106" spans="1:47" s="2" customFormat="1" ht="48">
      <c r="A106" s="36"/>
      <c r="B106" s="37"/>
      <c r="C106" s="38"/>
      <c r="D106" s="188" t="s">
        <v>134</v>
      </c>
      <c r="E106" s="38"/>
      <c r="F106" s="189" t="s">
        <v>151</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134</v>
      </c>
      <c r="AU106" s="19" t="s">
        <v>86</v>
      </c>
    </row>
    <row r="107" spans="2:51" s="13" customFormat="1" ht="10.2">
      <c r="B107" s="193"/>
      <c r="C107" s="194"/>
      <c r="D107" s="188" t="s">
        <v>136</v>
      </c>
      <c r="E107" s="195" t="s">
        <v>19</v>
      </c>
      <c r="F107" s="196" t="s">
        <v>447</v>
      </c>
      <c r="G107" s="194"/>
      <c r="H107" s="195" t="s">
        <v>19</v>
      </c>
      <c r="I107" s="197"/>
      <c r="J107" s="194"/>
      <c r="K107" s="194"/>
      <c r="L107" s="198"/>
      <c r="M107" s="199"/>
      <c r="N107" s="200"/>
      <c r="O107" s="200"/>
      <c r="P107" s="200"/>
      <c r="Q107" s="200"/>
      <c r="R107" s="200"/>
      <c r="S107" s="200"/>
      <c r="T107" s="201"/>
      <c r="AT107" s="202" t="s">
        <v>136</v>
      </c>
      <c r="AU107" s="202" t="s">
        <v>86</v>
      </c>
      <c r="AV107" s="13" t="s">
        <v>84</v>
      </c>
      <c r="AW107" s="13" t="s">
        <v>37</v>
      </c>
      <c r="AX107" s="13" t="s">
        <v>76</v>
      </c>
      <c r="AY107" s="202" t="s">
        <v>125</v>
      </c>
    </row>
    <row r="108" spans="2:51" s="13" customFormat="1" ht="10.2">
      <c r="B108" s="193"/>
      <c r="C108" s="194"/>
      <c r="D108" s="188" t="s">
        <v>136</v>
      </c>
      <c r="E108" s="195" t="s">
        <v>19</v>
      </c>
      <c r="F108" s="196" t="s">
        <v>454</v>
      </c>
      <c r="G108" s="194"/>
      <c r="H108" s="195" t="s">
        <v>19</v>
      </c>
      <c r="I108" s="197"/>
      <c r="J108" s="194"/>
      <c r="K108" s="194"/>
      <c r="L108" s="198"/>
      <c r="M108" s="199"/>
      <c r="N108" s="200"/>
      <c r="O108" s="200"/>
      <c r="P108" s="200"/>
      <c r="Q108" s="200"/>
      <c r="R108" s="200"/>
      <c r="S108" s="200"/>
      <c r="T108" s="201"/>
      <c r="AT108" s="202" t="s">
        <v>136</v>
      </c>
      <c r="AU108" s="202" t="s">
        <v>86</v>
      </c>
      <c r="AV108" s="13" t="s">
        <v>84</v>
      </c>
      <c r="AW108" s="13" t="s">
        <v>37</v>
      </c>
      <c r="AX108" s="13" t="s">
        <v>76</v>
      </c>
      <c r="AY108" s="202" t="s">
        <v>125</v>
      </c>
    </row>
    <row r="109" spans="2:51" s="14" customFormat="1" ht="10.2">
      <c r="B109" s="203"/>
      <c r="C109" s="204"/>
      <c r="D109" s="188" t="s">
        <v>136</v>
      </c>
      <c r="E109" s="205" t="s">
        <v>19</v>
      </c>
      <c r="F109" s="206" t="s">
        <v>455</v>
      </c>
      <c r="G109" s="204"/>
      <c r="H109" s="207">
        <v>7.28</v>
      </c>
      <c r="I109" s="208"/>
      <c r="J109" s="204"/>
      <c r="K109" s="204"/>
      <c r="L109" s="209"/>
      <c r="M109" s="210"/>
      <c r="N109" s="211"/>
      <c r="O109" s="211"/>
      <c r="P109" s="211"/>
      <c r="Q109" s="211"/>
      <c r="R109" s="211"/>
      <c r="S109" s="211"/>
      <c r="T109" s="212"/>
      <c r="AT109" s="213" t="s">
        <v>136</v>
      </c>
      <c r="AU109" s="213" t="s">
        <v>86</v>
      </c>
      <c r="AV109" s="14" t="s">
        <v>86</v>
      </c>
      <c r="AW109" s="14" t="s">
        <v>37</v>
      </c>
      <c r="AX109" s="14" t="s">
        <v>76</v>
      </c>
      <c r="AY109" s="213" t="s">
        <v>125</v>
      </c>
    </row>
    <row r="110" spans="2:51" s="16" customFormat="1" ht="10.2">
      <c r="B110" s="225"/>
      <c r="C110" s="226"/>
      <c r="D110" s="188" t="s">
        <v>136</v>
      </c>
      <c r="E110" s="227" t="s">
        <v>19</v>
      </c>
      <c r="F110" s="228" t="s">
        <v>185</v>
      </c>
      <c r="G110" s="226"/>
      <c r="H110" s="229">
        <v>7.28</v>
      </c>
      <c r="I110" s="230"/>
      <c r="J110" s="226"/>
      <c r="K110" s="226"/>
      <c r="L110" s="231"/>
      <c r="M110" s="232"/>
      <c r="N110" s="233"/>
      <c r="O110" s="233"/>
      <c r="P110" s="233"/>
      <c r="Q110" s="233"/>
      <c r="R110" s="233"/>
      <c r="S110" s="233"/>
      <c r="T110" s="234"/>
      <c r="AT110" s="235" t="s">
        <v>136</v>
      </c>
      <c r="AU110" s="235" t="s">
        <v>86</v>
      </c>
      <c r="AV110" s="16" t="s">
        <v>146</v>
      </c>
      <c r="AW110" s="16" t="s">
        <v>37</v>
      </c>
      <c r="AX110" s="16" t="s">
        <v>76</v>
      </c>
      <c r="AY110" s="235" t="s">
        <v>125</v>
      </c>
    </row>
    <row r="111" spans="2:51" s="13" customFormat="1" ht="10.2">
      <c r="B111" s="193"/>
      <c r="C111" s="194"/>
      <c r="D111" s="188" t="s">
        <v>136</v>
      </c>
      <c r="E111" s="195" t="s">
        <v>19</v>
      </c>
      <c r="F111" s="196" t="s">
        <v>153</v>
      </c>
      <c r="G111" s="194"/>
      <c r="H111" s="195" t="s">
        <v>19</v>
      </c>
      <c r="I111" s="197"/>
      <c r="J111" s="194"/>
      <c r="K111" s="194"/>
      <c r="L111" s="198"/>
      <c r="M111" s="199"/>
      <c r="N111" s="200"/>
      <c r="O111" s="200"/>
      <c r="P111" s="200"/>
      <c r="Q111" s="200"/>
      <c r="R111" s="200"/>
      <c r="S111" s="200"/>
      <c r="T111" s="201"/>
      <c r="AT111" s="202" t="s">
        <v>136</v>
      </c>
      <c r="AU111" s="202" t="s">
        <v>86</v>
      </c>
      <c r="AV111" s="13" t="s">
        <v>84</v>
      </c>
      <c r="AW111" s="13" t="s">
        <v>37</v>
      </c>
      <c r="AX111" s="13" t="s">
        <v>76</v>
      </c>
      <c r="AY111" s="202" t="s">
        <v>125</v>
      </c>
    </row>
    <row r="112" spans="2:51" s="14" customFormat="1" ht="10.2">
      <c r="B112" s="203"/>
      <c r="C112" s="204"/>
      <c r="D112" s="188" t="s">
        <v>136</v>
      </c>
      <c r="E112" s="205" t="s">
        <v>19</v>
      </c>
      <c r="F112" s="206" t="s">
        <v>456</v>
      </c>
      <c r="G112" s="204"/>
      <c r="H112" s="207">
        <v>0</v>
      </c>
      <c r="I112" s="208"/>
      <c r="J112" s="204"/>
      <c r="K112" s="204"/>
      <c r="L112" s="209"/>
      <c r="M112" s="210"/>
      <c r="N112" s="211"/>
      <c r="O112" s="211"/>
      <c r="P112" s="211"/>
      <c r="Q112" s="211"/>
      <c r="R112" s="211"/>
      <c r="S112" s="211"/>
      <c r="T112" s="212"/>
      <c r="AT112" s="213" t="s">
        <v>136</v>
      </c>
      <c r="AU112" s="213" t="s">
        <v>86</v>
      </c>
      <c r="AV112" s="14" t="s">
        <v>86</v>
      </c>
      <c r="AW112" s="14" t="s">
        <v>37</v>
      </c>
      <c r="AX112" s="14" t="s">
        <v>76</v>
      </c>
      <c r="AY112" s="213" t="s">
        <v>125</v>
      </c>
    </row>
    <row r="113" spans="2:51" s="14" customFormat="1" ht="10.2">
      <c r="B113" s="203"/>
      <c r="C113" s="204"/>
      <c r="D113" s="188" t="s">
        <v>136</v>
      </c>
      <c r="E113" s="205" t="s">
        <v>19</v>
      </c>
      <c r="F113" s="206" t="s">
        <v>457</v>
      </c>
      <c r="G113" s="204"/>
      <c r="H113" s="207">
        <v>2</v>
      </c>
      <c r="I113" s="208"/>
      <c r="J113" s="204"/>
      <c r="K113" s="204"/>
      <c r="L113" s="209"/>
      <c r="M113" s="210"/>
      <c r="N113" s="211"/>
      <c r="O113" s="211"/>
      <c r="P113" s="211"/>
      <c r="Q113" s="211"/>
      <c r="R113" s="211"/>
      <c r="S113" s="211"/>
      <c r="T113" s="212"/>
      <c r="AT113" s="213" t="s">
        <v>136</v>
      </c>
      <c r="AU113" s="213" t="s">
        <v>86</v>
      </c>
      <c r="AV113" s="14" t="s">
        <v>86</v>
      </c>
      <c r="AW113" s="14" t="s">
        <v>37</v>
      </c>
      <c r="AX113" s="14" t="s">
        <v>76</v>
      </c>
      <c r="AY113" s="213" t="s">
        <v>125</v>
      </c>
    </row>
    <row r="114" spans="2:51" s="14" customFormat="1" ht="10.2">
      <c r="B114" s="203"/>
      <c r="C114" s="204"/>
      <c r="D114" s="188" t="s">
        <v>136</v>
      </c>
      <c r="E114" s="205" t="s">
        <v>19</v>
      </c>
      <c r="F114" s="206" t="s">
        <v>458</v>
      </c>
      <c r="G114" s="204"/>
      <c r="H114" s="207">
        <v>2.8</v>
      </c>
      <c r="I114" s="208"/>
      <c r="J114" s="204"/>
      <c r="K114" s="204"/>
      <c r="L114" s="209"/>
      <c r="M114" s="210"/>
      <c r="N114" s="211"/>
      <c r="O114" s="211"/>
      <c r="P114" s="211"/>
      <c r="Q114" s="211"/>
      <c r="R114" s="211"/>
      <c r="S114" s="211"/>
      <c r="T114" s="212"/>
      <c r="AT114" s="213" t="s">
        <v>136</v>
      </c>
      <c r="AU114" s="213" t="s">
        <v>86</v>
      </c>
      <c r="AV114" s="14" t="s">
        <v>86</v>
      </c>
      <c r="AW114" s="14" t="s">
        <v>37</v>
      </c>
      <c r="AX114" s="14" t="s">
        <v>76</v>
      </c>
      <c r="AY114" s="213" t="s">
        <v>125</v>
      </c>
    </row>
    <row r="115" spans="2:51" s="14" customFormat="1" ht="10.2">
      <c r="B115" s="203"/>
      <c r="C115" s="204"/>
      <c r="D115" s="188" t="s">
        <v>136</v>
      </c>
      <c r="E115" s="205" t="s">
        <v>19</v>
      </c>
      <c r="F115" s="206" t="s">
        <v>459</v>
      </c>
      <c r="G115" s="204"/>
      <c r="H115" s="207">
        <v>2</v>
      </c>
      <c r="I115" s="208"/>
      <c r="J115" s="204"/>
      <c r="K115" s="204"/>
      <c r="L115" s="209"/>
      <c r="M115" s="210"/>
      <c r="N115" s="211"/>
      <c r="O115" s="211"/>
      <c r="P115" s="211"/>
      <c r="Q115" s="211"/>
      <c r="R115" s="211"/>
      <c r="S115" s="211"/>
      <c r="T115" s="212"/>
      <c r="AT115" s="213" t="s">
        <v>136</v>
      </c>
      <c r="AU115" s="213" t="s">
        <v>86</v>
      </c>
      <c r="AV115" s="14" t="s">
        <v>86</v>
      </c>
      <c r="AW115" s="14" t="s">
        <v>37</v>
      </c>
      <c r="AX115" s="14" t="s">
        <v>76</v>
      </c>
      <c r="AY115" s="213" t="s">
        <v>125</v>
      </c>
    </row>
    <row r="116" spans="2:51" s="14" customFormat="1" ht="10.2">
      <c r="B116" s="203"/>
      <c r="C116" s="204"/>
      <c r="D116" s="188" t="s">
        <v>136</v>
      </c>
      <c r="E116" s="205" t="s">
        <v>19</v>
      </c>
      <c r="F116" s="206" t="s">
        <v>460</v>
      </c>
      <c r="G116" s="204"/>
      <c r="H116" s="207">
        <v>0.4</v>
      </c>
      <c r="I116" s="208"/>
      <c r="J116" s="204"/>
      <c r="K116" s="204"/>
      <c r="L116" s="209"/>
      <c r="M116" s="210"/>
      <c r="N116" s="211"/>
      <c r="O116" s="211"/>
      <c r="P116" s="211"/>
      <c r="Q116" s="211"/>
      <c r="R116" s="211"/>
      <c r="S116" s="211"/>
      <c r="T116" s="212"/>
      <c r="AT116" s="213" t="s">
        <v>136</v>
      </c>
      <c r="AU116" s="213" t="s">
        <v>86</v>
      </c>
      <c r="AV116" s="14" t="s">
        <v>86</v>
      </c>
      <c r="AW116" s="14" t="s">
        <v>37</v>
      </c>
      <c r="AX116" s="14" t="s">
        <v>76</v>
      </c>
      <c r="AY116" s="213" t="s">
        <v>125</v>
      </c>
    </row>
    <row r="117" spans="2:51" s="16" customFormat="1" ht="10.2">
      <c r="B117" s="225"/>
      <c r="C117" s="226"/>
      <c r="D117" s="188" t="s">
        <v>136</v>
      </c>
      <c r="E117" s="227" t="s">
        <v>19</v>
      </c>
      <c r="F117" s="228" t="s">
        <v>185</v>
      </c>
      <c r="G117" s="226"/>
      <c r="H117" s="229">
        <v>7.2</v>
      </c>
      <c r="I117" s="230"/>
      <c r="J117" s="226"/>
      <c r="K117" s="226"/>
      <c r="L117" s="231"/>
      <c r="M117" s="232"/>
      <c r="N117" s="233"/>
      <c r="O117" s="233"/>
      <c r="P117" s="233"/>
      <c r="Q117" s="233"/>
      <c r="R117" s="233"/>
      <c r="S117" s="233"/>
      <c r="T117" s="234"/>
      <c r="AT117" s="235" t="s">
        <v>136</v>
      </c>
      <c r="AU117" s="235" t="s">
        <v>86</v>
      </c>
      <c r="AV117" s="16" t="s">
        <v>146</v>
      </c>
      <c r="AW117" s="16" t="s">
        <v>37</v>
      </c>
      <c r="AX117" s="16" t="s">
        <v>76</v>
      </c>
      <c r="AY117" s="235" t="s">
        <v>125</v>
      </c>
    </row>
    <row r="118" spans="2:51" s="15" customFormat="1" ht="10.2">
      <c r="B118" s="214"/>
      <c r="C118" s="215"/>
      <c r="D118" s="188" t="s">
        <v>136</v>
      </c>
      <c r="E118" s="216" t="s">
        <v>19</v>
      </c>
      <c r="F118" s="217" t="s">
        <v>159</v>
      </c>
      <c r="G118" s="215"/>
      <c r="H118" s="218">
        <v>14.480000000000002</v>
      </c>
      <c r="I118" s="219"/>
      <c r="J118" s="215"/>
      <c r="K118" s="215"/>
      <c r="L118" s="220"/>
      <c r="M118" s="221"/>
      <c r="N118" s="222"/>
      <c r="O118" s="222"/>
      <c r="P118" s="222"/>
      <c r="Q118" s="222"/>
      <c r="R118" s="222"/>
      <c r="S118" s="222"/>
      <c r="T118" s="223"/>
      <c r="AT118" s="224" t="s">
        <v>136</v>
      </c>
      <c r="AU118" s="224" t="s">
        <v>86</v>
      </c>
      <c r="AV118" s="15" t="s">
        <v>132</v>
      </c>
      <c r="AW118" s="15" t="s">
        <v>37</v>
      </c>
      <c r="AX118" s="15" t="s">
        <v>84</v>
      </c>
      <c r="AY118" s="224" t="s">
        <v>125</v>
      </c>
    </row>
    <row r="119" spans="1:65" s="2" customFormat="1" ht="24.15" customHeight="1">
      <c r="A119" s="36"/>
      <c r="B119" s="37"/>
      <c r="C119" s="175" t="s">
        <v>219</v>
      </c>
      <c r="D119" s="175" t="s">
        <v>127</v>
      </c>
      <c r="E119" s="176" t="s">
        <v>461</v>
      </c>
      <c r="F119" s="177" t="s">
        <v>462</v>
      </c>
      <c r="G119" s="178" t="s">
        <v>162</v>
      </c>
      <c r="H119" s="179">
        <v>2.064</v>
      </c>
      <c r="I119" s="180"/>
      <c r="J119" s="181">
        <f>ROUND(I119*H119,2)</f>
        <v>0</v>
      </c>
      <c r="K119" s="177" t="s">
        <v>131</v>
      </c>
      <c r="L119" s="41"/>
      <c r="M119" s="182" t="s">
        <v>19</v>
      </c>
      <c r="N119" s="183" t="s">
        <v>47</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132</v>
      </c>
      <c r="AT119" s="186" t="s">
        <v>127</v>
      </c>
      <c r="AU119" s="186" t="s">
        <v>86</v>
      </c>
      <c r="AY119" s="19" t="s">
        <v>125</v>
      </c>
      <c r="BE119" s="187">
        <f>IF(N119="základní",J119,0)</f>
        <v>0</v>
      </c>
      <c r="BF119" s="187">
        <f>IF(N119="snížená",J119,0)</f>
        <v>0</v>
      </c>
      <c r="BG119" s="187">
        <f>IF(N119="zákl. přenesená",J119,0)</f>
        <v>0</v>
      </c>
      <c r="BH119" s="187">
        <f>IF(N119="sníž. přenesená",J119,0)</f>
        <v>0</v>
      </c>
      <c r="BI119" s="187">
        <f>IF(N119="nulová",J119,0)</f>
        <v>0</v>
      </c>
      <c r="BJ119" s="19" t="s">
        <v>84</v>
      </c>
      <c r="BK119" s="187">
        <f>ROUND(I119*H119,2)</f>
        <v>0</v>
      </c>
      <c r="BL119" s="19" t="s">
        <v>132</v>
      </c>
      <c r="BM119" s="186" t="s">
        <v>463</v>
      </c>
    </row>
    <row r="120" spans="1:47" s="2" customFormat="1" ht="249.6">
      <c r="A120" s="36"/>
      <c r="B120" s="37"/>
      <c r="C120" s="38"/>
      <c r="D120" s="188" t="s">
        <v>134</v>
      </c>
      <c r="E120" s="38"/>
      <c r="F120" s="189" t="s">
        <v>464</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134</v>
      </c>
      <c r="AU120" s="19" t="s">
        <v>86</v>
      </c>
    </row>
    <row r="121" spans="2:51" s="13" customFormat="1" ht="10.2">
      <c r="B121" s="193"/>
      <c r="C121" s="194"/>
      <c r="D121" s="188" t="s">
        <v>136</v>
      </c>
      <c r="E121" s="195" t="s">
        <v>19</v>
      </c>
      <c r="F121" s="196" t="s">
        <v>447</v>
      </c>
      <c r="G121" s="194"/>
      <c r="H121" s="195" t="s">
        <v>19</v>
      </c>
      <c r="I121" s="197"/>
      <c r="J121" s="194"/>
      <c r="K121" s="194"/>
      <c r="L121" s="198"/>
      <c r="M121" s="199"/>
      <c r="N121" s="200"/>
      <c r="O121" s="200"/>
      <c r="P121" s="200"/>
      <c r="Q121" s="200"/>
      <c r="R121" s="200"/>
      <c r="S121" s="200"/>
      <c r="T121" s="201"/>
      <c r="AT121" s="202" t="s">
        <v>136</v>
      </c>
      <c r="AU121" s="202" t="s">
        <v>86</v>
      </c>
      <c r="AV121" s="13" t="s">
        <v>84</v>
      </c>
      <c r="AW121" s="13" t="s">
        <v>37</v>
      </c>
      <c r="AX121" s="13" t="s">
        <v>76</v>
      </c>
      <c r="AY121" s="202" t="s">
        <v>125</v>
      </c>
    </row>
    <row r="122" spans="2:51" s="13" customFormat="1" ht="10.2">
      <c r="B122" s="193"/>
      <c r="C122" s="194"/>
      <c r="D122" s="188" t="s">
        <v>136</v>
      </c>
      <c r="E122" s="195" t="s">
        <v>19</v>
      </c>
      <c r="F122" s="196" t="s">
        <v>465</v>
      </c>
      <c r="G122" s="194"/>
      <c r="H122" s="195" t="s">
        <v>19</v>
      </c>
      <c r="I122" s="197"/>
      <c r="J122" s="194"/>
      <c r="K122" s="194"/>
      <c r="L122" s="198"/>
      <c r="M122" s="199"/>
      <c r="N122" s="200"/>
      <c r="O122" s="200"/>
      <c r="P122" s="200"/>
      <c r="Q122" s="200"/>
      <c r="R122" s="200"/>
      <c r="S122" s="200"/>
      <c r="T122" s="201"/>
      <c r="AT122" s="202" t="s">
        <v>136</v>
      </c>
      <c r="AU122" s="202" t="s">
        <v>86</v>
      </c>
      <c r="AV122" s="13" t="s">
        <v>84</v>
      </c>
      <c r="AW122" s="13" t="s">
        <v>37</v>
      </c>
      <c r="AX122" s="13" t="s">
        <v>76</v>
      </c>
      <c r="AY122" s="202" t="s">
        <v>125</v>
      </c>
    </row>
    <row r="123" spans="2:51" s="14" customFormat="1" ht="10.2">
      <c r="B123" s="203"/>
      <c r="C123" s="204"/>
      <c r="D123" s="188" t="s">
        <v>136</v>
      </c>
      <c r="E123" s="205" t="s">
        <v>19</v>
      </c>
      <c r="F123" s="206" t="s">
        <v>466</v>
      </c>
      <c r="G123" s="204"/>
      <c r="H123" s="207">
        <v>2.064</v>
      </c>
      <c r="I123" s="208"/>
      <c r="J123" s="204"/>
      <c r="K123" s="204"/>
      <c r="L123" s="209"/>
      <c r="M123" s="210"/>
      <c r="N123" s="211"/>
      <c r="O123" s="211"/>
      <c r="P123" s="211"/>
      <c r="Q123" s="211"/>
      <c r="R123" s="211"/>
      <c r="S123" s="211"/>
      <c r="T123" s="212"/>
      <c r="AT123" s="213" t="s">
        <v>136</v>
      </c>
      <c r="AU123" s="213" t="s">
        <v>86</v>
      </c>
      <c r="AV123" s="14" t="s">
        <v>86</v>
      </c>
      <c r="AW123" s="14" t="s">
        <v>37</v>
      </c>
      <c r="AX123" s="14" t="s">
        <v>84</v>
      </c>
      <c r="AY123" s="213" t="s">
        <v>125</v>
      </c>
    </row>
    <row r="124" spans="1:65" s="2" customFormat="1" ht="24.15" customHeight="1">
      <c r="A124" s="36"/>
      <c r="B124" s="37"/>
      <c r="C124" s="175" t="s">
        <v>223</v>
      </c>
      <c r="D124" s="175" t="s">
        <v>127</v>
      </c>
      <c r="E124" s="176" t="s">
        <v>160</v>
      </c>
      <c r="F124" s="177" t="s">
        <v>161</v>
      </c>
      <c r="G124" s="178" t="s">
        <v>162</v>
      </c>
      <c r="H124" s="179">
        <v>183.552</v>
      </c>
      <c r="I124" s="180"/>
      <c r="J124" s="181">
        <f>ROUND(I124*H124,2)</f>
        <v>0</v>
      </c>
      <c r="K124" s="177" t="s">
        <v>131</v>
      </c>
      <c r="L124" s="41"/>
      <c r="M124" s="182" t="s">
        <v>19</v>
      </c>
      <c r="N124" s="183" t="s">
        <v>47</v>
      </c>
      <c r="O124" s="66"/>
      <c r="P124" s="184">
        <f>O124*H124</f>
        <v>0</v>
      </c>
      <c r="Q124" s="184">
        <v>0</v>
      </c>
      <c r="R124" s="184">
        <f>Q124*H124</f>
        <v>0</v>
      </c>
      <c r="S124" s="184">
        <v>0</v>
      </c>
      <c r="T124" s="185">
        <f>S124*H124</f>
        <v>0</v>
      </c>
      <c r="U124" s="36"/>
      <c r="V124" s="36"/>
      <c r="W124" s="36"/>
      <c r="X124" s="36"/>
      <c r="Y124" s="36"/>
      <c r="Z124" s="36"/>
      <c r="AA124" s="36"/>
      <c r="AB124" s="36"/>
      <c r="AC124" s="36"/>
      <c r="AD124" s="36"/>
      <c r="AE124" s="36"/>
      <c r="AR124" s="186" t="s">
        <v>132</v>
      </c>
      <c r="AT124" s="186" t="s">
        <v>127</v>
      </c>
      <c r="AU124" s="186" t="s">
        <v>86</v>
      </c>
      <c r="AY124" s="19" t="s">
        <v>125</v>
      </c>
      <c r="BE124" s="187">
        <f>IF(N124="základní",J124,0)</f>
        <v>0</v>
      </c>
      <c r="BF124" s="187">
        <f>IF(N124="snížená",J124,0)</f>
        <v>0</v>
      </c>
      <c r="BG124" s="187">
        <f>IF(N124="zákl. přenesená",J124,0)</f>
        <v>0</v>
      </c>
      <c r="BH124" s="187">
        <f>IF(N124="sníž. přenesená",J124,0)</f>
        <v>0</v>
      </c>
      <c r="BI124" s="187">
        <f>IF(N124="nulová",J124,0)</f>
        <v>0</v>
      </c>
      <c r="BJ124" s="19" t="s">
        <v>84</v>
      </c>
      <c r="BK124" s="187">
        <f>ROUND(I124*H124,2)</f>
        <v>0</v>
      </c>
      <c r="BL124" s="19" t="s">
        <v>132</v>
      </c>
      <c r="BM124" s="186" t="s">
        <v>467</v>
      </c>
    </row>
    <row r="125" spans="1:47" s="2" customFormat="1" ht="38.4">
      <c r="A125" s="36"/>
      <c r="B125" s="37"/>
      <c r="C125" s="38"/>
      <c r="D125" s="188" t="s">
        <v>134</v>
      </c>
      <c r="E125" s="38"/>
      <c r="F125" s="189" t="s">
        <v>164</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134</v>
      </c>
      <c r="AU125" s="19" t="s">
        <v>86</v>
      </c>
    </row>
    <row r="126" spans="2:51" s="13" customFormat="1" ht="10.2">
      <c r="B126" s="193"/>
      <c r="C126" s="194"/>
      <c r="D126" s="188" t="s">
        <v>136</v>
      </c>
      <c r="E126" s="195" t="s">
        <v>19</v>
      </c>
      <c r="F126" s="196" t="s">
        <v>447</v>
      </c>
      <c r="G126" s="194"/>
      <c r="H126" s="195" t="s">
        <v>19</v>
      </c>
      <c r="I126" s="197"/>
      <c r="J126" s="194"/>
      <c r="K126" s="194"/>
      <c r="L126" s="198"/>
      <c r="M126" s="199"/>
      <c r="N126" s="200"/>
      <c r="O126" s="200"/>
      <c r="P126" s="200"/>
      <c r="Q126" s="200"/>
      <c r="R126" s="200"/>
      <c r="S126" s="200"/>
      <c r="T126" s="201"/>
      <c r="AT126" s="202" t="s">
        <v>136</v>
      </c>
      <c r="AU126" s="202" t="s">
        <v>86</v>
      </c>
      <c r="AV126" s="13" t="s">
        <v>84</v>
      </c>
      <c r="AW126" s="13" t="s">
        <v>37</v>
      </c>
      <c r="AX126" s="13" t="s">
        <v>76</v>
      </c>
      <c r="AY126" s="202" t="s">
        <v>125</v>
      </c>
    </row>
    <row r="127" spans="2:51" s="13" customFormat="1" ht="10.2">
      <c r="B127" s="193"/>
      <c r="C127" s="194"/>
      <c r="D127" s="188" t="s">
        <v>136</v>
      </c>
      <c r="E127" s="195" t="s">
        <v>19</v>
      </c>
      <c r="F127" s="196" t="s">
        <v>165</v>
      </c>
      <c r="G127" s="194"/>
      <c r="H127" s="195" t="s">
        <v>19</v>
      </c>
      <c r="I127" s="197"/>
      <c r="J127" s="194"/>
      <c r="K127" s="194"/>
      <c r="L127" s="198"/>
      <c r="M127" s="199"/>
      <c r="N127" s="200"/>
      <c r="O127" s="200"/>
      <c r="P127" s="200"/>
      <c r="Q127" s="200"/>
      <c r="R127" s="200"/>
      <c r="S127" s="200"/>
      <c r="T127" s="201"/>
      <c r="AT127" s="202" t="s">
        <v>136</v>
      </c>
      <c r="AU127" s="202" t="s">
        <v>86</v>
      </c>
      <c r="AV127" s="13" t="s">
        <v>84</v>
      </c>
      <c r="AW127" s="13" t="s">
        <v>37</v>
      </c>
      <c r="AX127" s="13" t="s">
        <v>76</v>
      </c>
      <c r="AY127" s="202" t="s">
        <v>125</v>
      </c>
    </row>
    <row r="128" spans="2:51" s="13" customFormat="1" ht="10.2">
      <c r="B128" s="193"/>
      <c r="C128" s="194"/>
      <c r="D128" s="188" t="s">
        <v>136</v>
      </c>
      <c r="E128" s="195" t="s">
        <v>19</v>
      </c>
      <c r="F128" s="196" t="s">
        <v>166</v>
      </c>
      <c r="G128" s="194"/>
      <c r="H128" s="195" t="s">
        <v>19</v>
      </c>
      <c r="I128" s="197"/>
      <c r="J128" s="194"/>
      <c r="K128" s="194"/>
      <c r="L128" s="198"/>
      <c r="M128" s="199"/>
      <c r="N128" s="200"/>
      <c r="O128" s="200"/>
      <c r="P128" s="200"/>
      <c r="Q128" s="200"/>
      <c r="R128" s="200"/>
      <c r="S128" s="200"/>
      <c r="T128" s="201"/>
      <c r="AT128" s="202" t="s">
        <v>136</v>
      </c>
      <c r="AU128" s="202" t="s">
        <v>86</v>
      </c>
      <c r="AV128" s="13" t="s">
        <v>84</v>
      </c>
      <c r="AW128" s="13" t="s">
        <v>37</v>
      </c>
      <c r="AX128" s="13" t="s">
        <v>76</v>
      </c>
      <c r="AY128" s="202" t="s">
        <v>125</v>
      </c>
    </row>
    <row r="129" spans="2:51" s="13" customFormat="1" ht="10.2">
      <c r="B129" s="193"/>
      <c r="C129" s="194"/>
      <c r="D129" s="188" t="s">
        <v>136</v>
      </c>
      <c r="E129" s="195" t="s">
        <v>19</v>
      </c>
      <c r="F129" s="196" t="s">
        <v>468</v>
      </c>
      <c r="G129" s="194"/>
      <c r="H129" s="195" t="s">
        <v>19</v>
      </c>
      <c r="I129" s="197"/>
      <c r="J129" s="194"/>
      <c r="K129" s="194"/>
      <c r="L129" s="198"/>
      <c r="M129" s="199"/>
      <c r="N129" s="200"/>
      <c r="O129" s="200"/>
      <c r="P129" s="200"/>
      <c r="Q129" s="200"/>
      <c r="R129" s="200"/>
      <c r="S129" s="200"/>
      <c r="T129" s="201"/>
      <c r="AT129" s="202" t="s">
        <v>136</v>
      </c>
      <c r="AU129" s="202" t="s">
        <v>86</v>
      </c>
      <c r="AV129" s="13" t="s">
        <v>84</v>
      </c>
      <c r="AW129" s="13" t="s">
        <v>37</v>
      </c>
      <c r="AX129" s="13" t="s">
        <v>76</v>
      </c>
      <c r="AY129" s="202" t="s">
        <v>125</v>
      </c>
    </row>
    <row r="130" spans="2:51" s="14" customFormat="1" ht="10.2">
      <c r="B130" s="203"/>
      <c r="C130" s="204"/>
      <c r="D130" s="188" t="s">
        <v>136</v>
      </c>
      <c r="E130" s="205" t="s">
        <v>19</v>
      </c>
      <c r="F130" s="206" t="s">
        <v>469</v>
      </c>
      <c r="G130" s="204"/>
      <c r="H130" s="207">
        <v>0</v>
      </c>
      <c r="I130" s="208"/>
      <c r="J130" s="204"/>
      <c r="K130" s="204"/>
      <c r="L130" s="209"/>
      <c r="M130" s="210"/>
      <c r="N130" s="211"/>
      <c r="O130" s="211"/>
      <c r="P130" s="211"/>
      <c r="Q130" s="211"/>
      <c r="R130" s="211"/>
      <c r="S130" s="211"/>
      <c r="T130" s="212"/>
      <c r="AT130" s="213" t="s">
        <v>136</v>
      </c>
      <c r="AU130" s="213" t="s">
        <v>86</v>
      </c>
      <c r="AV130" s="14" t="s">
        <v>86</v>
      </c>
      <c r="AW130" s="14" t="s">
        <v>37</v>
      </c>
      <c r="AX130" s="14" t="s">
        <v>76</v>
      </c>
      <c r="AY130" s="213" t="s">
        <v>125</v>
      </c>
    </row>
    <row r="131" spans="2:51" s="13" customFormat="1" ht="10.2">
      <c r="B131" s="193"/>
      <c r="C131" s="194"/>
      <c r="D131" s="188" t="s">
        <v>136</v>
      </c>
      <c r="E131" s="195" t="s">
        <v>19</v>
      </c>
      <c r="F131" s="196" t="s">
        <v>165</v>
      </c>
      <c r="G131" s="194"/>
      <c r="H131" s="195" t="s">
        <v>19</v>
      </c>
      <c r="I131" s="197"/>
      <c r="J131" s="194"/>
      <c r="K131" s="194"/>
      <c r="L131" s="198"/>
      <c r="M131" s="199"/>
      <c r="N131" s="200"/>
      <c r="O131" s="200"/>
      <c r="P131" s="200"/>
      <c r="Q131" s="200"/>
      <c r="R131" s="200"/>
      <c r="S131" s="200"/>
      <c r="T131" s="201"/>
      <c r="AT131" s="202" t="s">
        <v>136</v>
      </c>
      <c r="AU131" s="202" t="s">
        <v>86</v>
      </c>
      <c r="AV131" s="13" t="s">
        <v>84</v>
      </c>
      <c r="AW131" s="13" t="s">
        <v>37</v>
      </c>
      <c r="AX131" s="13" t="s">
        <v>76</v>
      </c>
      <c r="AY131" s="202" t="s">
        <v>125</v>
      </c>
    </row>
    <row r="132" spans="2:51" s="13" customFormat="1" ht="10.2">
      <c r="B132" s="193"/>
      <c r="C132" s="194"/>
      <c r="D132" s="188" t="s">
        <v>136</v>
      </c>
      <c r="E132" s="195" t="s">
        <v>19</v>
      </c>
      <c r="F132" s="196" t="s">
        <v>470</v>
      </c>
      <c r="G132" s="194"/>
      <c r="H132" s="195" t="s">
        <v>19</v>
      </c>
      <c r="I132" s="197"/>
      <c r="J132" s="194"/>
      <c r="K132" s="194"/>
      <c r="L132" s="198"/>
      <c r="M132" s="199"/>
      <c r="N132" s="200"/>
      <c r="O132" s="200"/>
      <c r="P132" s="200"/>
      <c r="Q132" s="200"/>
      <c r="R132" s="200"/>
      <c r="S132" s="200"/>
      <c r="T132" s="201"/>
      <c r="AT132" s="202" t="s">
        <v>136</v>
      </c>
      <c r="AU132" s="202" t="s">
        <v>86</v>
      </c>
      <c r="AV132" s="13" t="s">
        <v>84</v>
      </c>
      <c r="AW132" s="13" t="s">
        <v>37</v>
      </c>
      <c r="AX132" s="13" t="s">
        <v>76</v>
      </c>
      <c r="AY132" s="202" t="s">
        <v>125</v>
      </c>
    </row>
    <row r="133" spans="2:51" s="14" customFormat="1" ht="10.2">
      <c r="B133" s="203"/>
      <c r="C133" s="204"/>
      <c r="D133" s="188" t="s">
        <v>136</v>
      </c>
      <c r="E133" s="205" t="s">
        <v>19</v>
      </c>
      <c r="F133" s="206" t="s">
        <v>471</v>
      </c>
      <c r="G133" s="204"/>
      <c r="H133" s="207">
        <v>18.473</v>
      </c>
      <c r="I133" s="208"/>
      <c r="J133" s="204"/>
      <c r="K133" s="204"/>
      <c r="L133" s="209"/>
      <c r="M133" s="210"/>
      <c r="N133" s="211"/>
      <c r="O133" s="211"/>
      <c r="P133" s="211"/>
      <c r="Q133" s="211"/>
      <c r="R133" s="211"/>
      <c r="S133" s="211"/>
      <c r="T133" s="212"/>
      <c r="AT133" s="213" t="s">
        <v>136</v>
      </c>
      <c r="AU133" s="213" t="s">
        <v>86</v>
      </c>
      <c r="AV133" s="14" t="s">
        <v>86</v>
      </c>
      <c r="AW133" s="14" t="s">
        <v>37</v>
      </c>
      <c r="AX133" s="14" t="s">
        <v>76</v>
      </c>
      <c r="AY133" s="213" t="s">
        <v>125</v>
      </c>
    </row>
    <row r="134" spans="2:51" s="13" customFormat="1" ht="10.2">
      <c r="B134" s="193"/>
      <c r="C134" s="194"/>
      <c r="D134" s="188" t="s">
        <v>136</v>
      </c>
      <c r="E134" s="195" t="s">
        <v>19</v>
      </c>
      <c r="F134" s="196" t="s">
        <v>472</v>
      </c>
      <c r="G134" s="194"/>
      <c r="H134" s="195" t="s">
        <v>19</v>
      </c>
      <c r="I134" s="197"/>
      <c r="J134" s="194"/>
      <c r="K134" s="194"/>
      <c r="L134" s="198"/>
      <c r="M134" s="199"/>
      <c r="N134" s="200"/>
      <c r="O134" s="200"/>
      <c r="P134" s="200"/>
      <c r="Q134" s="200"/>
      <c r="R134" s="200"/>
      <c r="S134" s="200"/>
      <c r="T134" s="201"/>
      <c r="AT134" s="202" t="s">
        <v>136</v>
      </c>
      <c r="AU134" s="202" t="s">
        <v>86</v>
      </c>
      <c r="AV134" s="13" t="s">
        <v>84</v>
      </c>
      <c r="AW134" s="13" t="s">
        <v>37</v>
      </c>
      <c r="AX134" s="13" t="s">
        <v>76</v>
      </c>
      <c r="AY134" s="202" t="s">
        <v>125</v>
      </c>
    </row>
    <row r="135" spans="2:51" s="14" customFormat="1" ht="10.2">
      <c r="B135" s="203"/>
      <c r="C135" s="204"/>
      <c r="D135" s="188" t="s">
        <v>136</v>
      </c>
      <c r="E135" s="205" t="s">
        <v>19</v>
      </c>
      <c r="F135" s="206" t="s">
        <v>473</v>
      </c>
      <c r="G135" s="204"/>
      <c r="H135" s="207">
        <v>19.443</v>
      </c>
      <c r="I135" s="208"/>
      <c r="J135" s="204"/>
      <c r="K135" s="204"/>
      <c r="L135" s="209"/>
      <c r="M135" s="210"/>
      <c r="N135" s="211"/>
      <c r="O135" s="211"/>
      <c r="P135" s="211"/>
      <c r="Q135" s="211"/>
      <c r="R135" s="211"/>
      <c r="S135" s="211"/>
      <c r="T135" s="212"/>
      <c r="AT135" s="213" t="s">
        <v>136</v>
      </c>
      <c r="AU135" s="213" t="s">
        <v>86</v>
      </c>
      <c r="AV135" s="14" t="s">
        <v>86</v>
      </c>
      <c r="AW135" s="14" t="s">
        <v>37</v>
      </c>
      <c r="AX135" s="14" t="s">
        <v>76</v>
      </c>
      <c r="AY135" s="213" t="s">
        <v>125</v>
      </c>
    </row>
    <row r="136" spans="2:51" s="13" customFormat="1" ht="10.2">
      <c r="B136" s="193"/>
      <c r="C136" s="194"/>
      <c r="D136" s="188" t="s">
        <v>136</v>
      </c>
      <c r="E136" s="195" t="s">
        <v>19</v>
      </c>
      <c r="F136" s="196" t="s">
        <v>474</v>
      </c>
      <c r="G136" s="194"/>
      <c r="H136" s="195" t="s">
        <v>19</v>
      </c>
      <c r="I136" s="197"/>
      <c r="J136" s="194"/>
      <c r="K136" s="194"/>
      <c r="L136" s="198"/>
      <c r="M136" s="199"/>
      <c r="N136" s="200"/>
      <c r="O136" s="200"/>
      <c r="P136" s="200"/>
      <c r="Q136" s="200"/>
      <c r="R136" s="200"/>
      <c r="S136" s="200"/>
      <c r="T136" s="201"/>
      <c r="AT136" s="202" t="s">
        <v>136</v>
      </c>
      <c r="AU136" s="202" t="s">
        <v>86</v>
      </c>
      <c r="AV136" s="13" t="s">
        <v>84</v>
      </c>
      <c r="AW136" s="13" t="s">
        <v>37</v>
      </c>
      <c r="AX136" s="13" t="s">
        <v>76</v>
      </c>
      <c r="AY136" s="202" t="s">
        <v>125</v>
      </c>
    </row>
    <row r="137" spans="2:51" s="14" customFormat="1" ht="10.2">
      <c r="B137" s="203"/>
      <c r="C137" s="204"/>
      <c r="D137" s="188" t="s">
        <v>136</v>
      </c>
      <c r="E137" s="205" t="s">
        <v>19</v>
      </c>
      <c r="F137" s="206" t="s">
        <v>475</v>
      </c>
      <c r="G137" s="204"/>
      <c r="H137" s="207">
        <v>16.728</v>
      </c>
      <c r="I137" s="208"/>
      <c r="J137" s="204"/>
      <c r="K137" s="204"/>
      <c r="L137" s="209"/>
      <c r="M137" s="210"/>
      <c r="N137" s="211"/>
      <c r="O137" s="211"/>
      <c r="P137" s="211"/>
      <c r="Q137" s="211"/>
      <c r="R137" s="211"/>
      <c r="S137" s="211"/>
      <c r="T137" s="212"/>
      <c r="AT137" s="213" t="s">
        <v>136</v>
      </c>
      <c r="AU137" s="213" t="s">
        <v>86</v>
      </c>
      <c r="AV137" s="14" t="s">
        <v>86</v>
      </c>
      <c r="AW137" s="14" t="s">
        <v>37</v>
      </c>
      <c r="AX137" s="14" t="s">
        <v>76</v>
      </c>
      <c r="AY137" s="213" t="s">
        <v>125</v>
      </c>
    </row>
    <row r="138" spans="2:51" s="13" customFormat="1" ht="10.2">
      <c r="B138" s="193"/>
      <c r="C138" s="194"/>
      <c r="D138" s="188" t="s">
        <v>136</v>
      </c>
      <c r="E138" s="195" t="s">
        <v>19</v>
      </c>
      <c r="F138" s="196" t="s">
        <v>476</v>
      </c>
      <c r="G138" s="194"/>
      <c r="H138" s="195" t="s">
        <v>19</v>
      </c>
      <c r="I138" s="197"/>
      <c r="J138" s="194"/>
      <c r="K138" s="194"/>
      <c r="L138" s="198"/>
      <c r="M138" s="199"/>
      <c r="N138" s="200"/>
      <c r="O138" s="200"/>
      <c r="P138" s="200"/>
      <c r="Q138" s="200"/>
      <c r="R138" s="200"/>
      <c r="S138" s="200"/>
      <c r="T138" s="201"/>
      <c r="AT138" s="202" t="s">
        <v>136</v>
      </c>
      <c r="AU138" s="202" t="s">
        <v>86</v>
      </c>
      <c r="AV138" s="13" t="s">
        <v>84</v>
      </c>
      <c r="AW138" s="13" t="s">
        <v>37</v>
      </c>
      <c r="AX138" s="13" t="s">
        <v>76</v>
      </c>
      <c r="AY138" s="202" t="s">
        <v>125</v>
      </c>
    </row>
    <row r="139" spans="2:51" s="14" customFormat="1" ht="10.2">
      <c r="B139" s="203"/>
      <c r="C139" s="204"/>
      <c r="D139" s="188" t="s">
        <v>136</v>
      </c>
      <c r="E139" s="205" t="s">
        <v>19</v>
      </c>
      <c r="F139" s="206" t="s">
        <v>477</v>
      </c>
      <c r="G139" s="204"/>
      <c r="H139" s="207">
        <v>6.909</v>
      </c>
      <c r="I139" s="208"/>
      <c r="J139" s="204"/>
      <c r="K139" s="204"/>
      <c r="L139" s="209"/>
      <c r="M139" s="210"/>
      <c r="N139" s="211"/>
      <c r="O139" s="211"/>
      <c r="P139" s="211"/>
      <c r="Q139" s="211"/>
      <c r="R139" s="211"/>
      <c r="S139" s="211"/>
      <c r="T139" s="212"/>
      <c r="AT139" s="213" t="s">
        <v>136</v>
      </c>
      <c r="AU139" s="213" t="s">
        <v>86</v>
      </c>
      <c r="AV139" s="14" t="s">
        <v>86</v>
      </c>
      <c r="AW139" s="14" t="s">
        <v>37</v>
      </c>
      <c r="AX139" s="14" t="s">
        <v>76</v>
      </c>
      <c r="AY139" s="213" t="s">
        <v>125</v>
      </c>
    </row>
    <row r="140" spans="2:51" s="13" customFormat="1" ht="10.2">
      <c r="B140" s="193"/>
      <c r="C140" s="194"/>
      <c r="D140" s="188" t="s">
        <v>136</v>
      </c>
      <c r="E140" s="195" t="s">
        <v>19</v>
      </c>
      <c r="F140" s="196" t="s">
        <v>454</v>
      </c>
      <c r="G140" s="194"/>
      <c r="H140" s="195" t="s">
        <v>19</v>
      </c>
      <c r="I140" s="197"/>
      <c r="J140" s="194"/>
      <c r="K140" s="194"/>
      <c r="L140" s="198"/>
      <c r="M140" s="199"/>
      <c r="N140" s="200"/>
      <c r="O140" s="200"/>
      <c r="P140" s="200"/>
      <c r="Q140" s="200"/>
      <c r="R140" s="200"/>
      <c r="S140" s="200"/>
      <c r="T140" s="201"/>
      <c r="AT140" s="202" t="s">
        <v>136</v>
      </c>
      <c r="AU140" s="202" t="s">
        <v>86</v>
      </c>
      <c r="AV140" s="13" t="s">
        <v>84</v>
      </c>
      <c r="AW140" s="13" t="s">
        <v>37</v>
      </c>
      <c r="AX140" s="13" t="s">
        <v>76</v>
      </c>
      <c r="AY140" s="202" t="s">
        <v>125</v>
      </c>
    </row>
    <row r="141" spans="2:51" s="14" customFormat="1" ht="10.2">
      <c r="B141" s="203"/>
      <c r="C141" s="204"/>
      <c r="D141" s="188" t="s">
        <v>136</v>
      </c>
      <c r="E141" s="205" t="s">
        <v>19</v>
      </c>
      <c r="F141" s="206" t="s">
        <v>478</v>
      </c>
      <c r="G141" s="204"/>
      <c r="H141" s="207">
        <v>11.575</v>
      </c>
      <c r="I141" s="208"/>
      <c r="J141" s="204"/>
      <c r="K141" s="204"/>
      <c r="L141" s="209"/>
      <c r="M141" s="210"/>
      <c r="N141" s="211"/>
      <c r="O141" s="211"/>
      <c r="P141" s="211"/>
      <c r="Q141" s="211"/>
      <c r="R141" s="211"/>
      <c r="S141" s="211"/>
      <c r="T141" s="212"/>
      <c r="AT141" s="213" t="s">
        <v>136</v>
      </c>
      <c r="AU141" s="213" t="s">
        <v>86</v>
      </c>
      <c r="AV141" s="14" t="s">
        <v>86</v>
      </c>
      <c r="AW141" s="14" t="s">
        <v>37</v>
      </c>
      <c r="AX141" s="14" t="s">
        <v>76</v>
      </c>
      <c r="AY141" s="213" t="s">
        <v>125</v>
      </c>
    </row>
    <row r="142" spans="2:51" s="13" customFormat="1" ht="10.2">
      <c r="B142" s="193"/>
      <c r="C142" s="194"/>
      <c r="D142" s="188" t="s">
        <v>136</v>
      </c>
      <c r="E142" s="195" t="s">
        <v>19</v>
      </c>
      <c r="F142" s="196" t="s">
        <v>479</v>
      </c>
      <c r="G142" s="194"/>
      <c r="H142" s="195" t="s">
        <v>19</v>
      </c>
      <c r="I142" s="197"/>
      <c r="J142" s="194"/>
      <c r="K142" s="194"/>
      <c r="L142" s="198"/>
      <c r="M142" s="199"/>
      <c r="N142" s="200"/>
      <c r="O142" s="200"/>
      <c r="P142" s="200"/>
      <c r="Q142" s="200"/>
      <c r="R142" s="200"/>
      <c r="S142" s="200"/>
      <c r="T142" s="201"/>
      <c r="AT142" s="202" t="s">
        <v>136</v>
      </c>
      <c r="AU142" s="202" t="s">
        <v>86</v>
      </c>
      <c r="AV142" s="13" t="s">
        <v>84</v>
      </c>
      <c r="AW142" s="13" t="s">
        <v>37</v>
      </c>
      <c r="AX142" s="13" t="s">
        <v>76</v>
      </c>
      <c r="AY142" s="202" t="s">
        <v>125</v>
      </c>
    </row>
    <row r="143" spans="2:51" s="14" customFormat="1" ht="10.2">
      <c r="B143" s="203"/>
      <c r="C143" s="204"/>
      <c r="D143" s="188" t="s">
        <v>136</v>
      </c>
      <c r="E143" s="205" t="s">
        <v>19</v>
      </c>
      <c r="F143" s="206" t="s">
        <v>480</v>
      </c>
      <c r="G143" s="204"/>
      <c r="H143" s="207">
        <v>90.024</v>
      </c>
      <c r="I143" s="208"/>
      <c r="J143" s="204"/>
      <c r="K143" s="204"/>
      <c r="L143" s="209"/>
      <c r="M143" s="210"/>
      <c r="N143" s="211"/>
      <c r="O143" s="211"/>
      <c r="P143" s="211"/>
      <c r="Q143" s="211"/>
      <c r="R143" s="211"/>
      <c r="S143" s="211"/>
      <c r="T143" s="212"/>
      <c r="AT143" s="213" t="s">
        <v>136</v>
      </c>
      <c r="AU143" s="213" t="s">
        <v>86</v>
      </c>
      <c r="AV143" s="14" t="s">
        <v>86</v>
      </c>
      <c r="AW143" s="14" t="s">
        <v>37</v>
      </c>
      <c r="AX143" s="14" t="s">
        <v>76</v>
      </c>
      <c r="AY143" s="213" t="s">
        <v>125</v>
      </c>
    </row>
    <row r="144" spans="2:51" s="16" customFormat="1" ht="10.2">
      <c r="B144" s="225"/>
      <c r="C144" s="226"/>
      <c r="D144" s="188" t="s">
        <v>136</v>
      </c>
      <c r="E144" s="227" t="s">
        <v>19</v>
      </c>
      <c r="F144" s="228" t="s">
        <v>185</v>
      </c>
      <c r="G144" s="226"/>
      <c r="H144" s="229">
        <v>163.152</v>
      </c>
      <c r="I144" s="230"/>
      <c r="J144" s="226"/>
      <c r="K144" s="226"/>
      <c r="L144" s="231"/>
      <c r="M144" s="232"/>
      <c r="N144" s="233"/>
      <c r="O144" s="233"/>
      <c r="P144" s="233"/>
      <c r="Q144" s="233"/>
      <c r="R144" s="233"/>
      <c r="S144" s="233"/>
      <c r="T144" s="234"/>
      <c r="AT144" s="235" t="s">
        <v>136</v>
      </c>
      <c r="AU144" s="235" t="s">
        <v>86</v>
      </c>
      <c r="AV144" s="16" t="s">
        <v>146</v>
      </c>
      <c r="AW144" s="16" t="s">
        <v>37</v>
      </c>
      <c r="AX144" s="16" t="s">
        <v>76</v>
      </c>
      <c r="AY144" s="235" t="s">
        <v>125</v>
      </c>
    </row>
    <row r="145" spans="2:51" s="13" customFormat="1" ht="10.2">
      <c r="B145" s="193"/>
      <c r="C145" s="194"/>
      <c r="D145" s="188" t="s">
        <v>136</v>
      </c>
      <c r="E145" s="195" t="s">
        <v>19</v>
      </c>
      <c r="F145" s="196" t="s">
        <v>153</v>
      </c>
      <c r="G145" s="194"/>
      <c r="H145" s="195" t="s">
        <v>19</v>
      </c>
      <c r="I145" s="197"/>
      <c r="J145" s="194"/>
      <c r="K145" s="194"/>
      <c r="L145" s="198"/>
      <c r="M145" s="199"/>
      <c r="N145" s="200"/>
      <c r="O145" s="200"/>
      <c r="P145" s="200"/>
      <c r="Q145" s="200"/>
      <c r="R145" s="200"/>
      <c r="S145" s="200"/>
      <c r="T145" s="201"/>
      <c r="AT145" s="202" t="s">
        <v>136</v>
      </c>
      <c r="AU145" s="202" t="s">
        <v>86</v>
      </c>
      <c r="AV145" s="13" t="s">
        <v>84</v>
      </c>
      <c r="AW145" s="13" t="s">
        <v>37</v>
      </c>
      <c r="AX145" s="13" t="s">
        <v>76</v>
      </c>
      <c r="AY145" s="202" t="s">
        <v>125</v>
      </c>
    </row>
    <row r="146" spans="2:51" s="14" customFormat="1" ht="10.2">
      <c r="B146" s="203"/>
      <c r="C146" s="204"/>
      <c r="D146" s="188" t="s">
        <v>136</v>
      </c>
      <c r="E146" s="205" t="s">
        <v>19</v>
      </c>
      <c r="F146" s="206" t="s">
        <v>456</v>
      </c>
      <c r="G146" s="204"/>
      <c r="H146" s="207">
        <v>0</v>
      </c>
      <c r="I146" s="208"/>
      <c r="J146" s="204"/>
      <c r="K146" s="204"/>
      <c r="L146" s="209"/>
      <c r="M146" s="210"/>
      <c r="N146" s="211"/>
      <c r="O146" s="211"/>
      <c r="P146" s="211"/>
      <c r="Q146" s="211"/>
      <c r="R146" s="211"/>
      <c r="S146" s="211"/>
      <c r="T146" s="212"/>
      <c r="AT146" s="213" t="s">
        <v>136</v>
      </c>
      <c r="AU146" s="213" t="s">
        <v>86</v>
      </c>
      <c r="AV146" s="14" t="s">
        <v>86</v>
      </c>
      <c r="AW146" s="14" t="s">
        <v>37</v>
      </c>
      <c r="AX146" s="14" t="s">
        <v>76</v>
      </c>
      <c r="AY146" s="213" t="s">
        <v>125</v>
      </c>
    </row>
    <row r="147" spans="2:51" s="14" customFormat="1" ht="10.2">
      <c r="B147" s="203"/>
      <c r="C147" s="204"/>
      <c r="D147" s="188" t="s">
        <v>136</v>
      </c>
      <c r="E147" s="205" t="s">
        <v>19</v>
      </c>
      <c r="F147" s="206" t="s">
        <v>481</v>
      </c>
      <c r="G147" s="204"/>
      <c r="H147" s="207">
        <v>5.68</v>
      </c>
      <c r="I147" s="208"/>
      <c r="J147" s="204"/>
      <c r="K147" s="204"/>
      <c r="L147" s="209"/>
      <c r="M147" s="210"/>
      <c r="N147" s="211"/>
      <c r="O147" s="211"/>
      <c r="P147" s="211"/>
      <c r="Q147" s="211"/>
      <c r="R147" s="211"/>
      <c r="S147" s="211"/>
      <c r="T147" s="212"/>
      <c r="AT147" s="213" t="s">
        <v>136</v>
      </c>
      <c r="AU147" s="213" t="s">
        <v>86</v>
      </c>
      <c r="AV147" s="14" t="s">
        <v>86</v>
      </c>
      <c r="AW147" s="14" t="s">
        <v>37</v>
      </c>
      <c r="AX147" s="14" t="s">
        <v>76</v>
      </c>
      <c r="AY147" s="213" t="s">
        <v>125</v>
      </c>
    </row>
    <row r="148" spans="2:51" s="14" customFormat="1" ht="10.2">
      <c r="B148" s="203"/>
      <c r="C148" s="204"/>
      <c r="D148" s="188" t="s">
        <v>136</v>
      </c>
      <c r="E148" s="205" t="s">
        <v>19</v>
      </c>
      <c r="F148" s="206" t="s">
        <v>482</v>
      </c>
      <c r="G148" s="204"/>
      <c r="H148" s="207">
        <v>6.44</v>
      </c>
      <c r="I148" s="208"/>
      <c r="J148" s="204"/>
      <c r="K148" s="204"/>
      <c r="L148" s="209"/>
      <c r="M148" s="210"/>
      <c r="N148" s="211"/>
      <c r="O148" s="211"/>
      <c r="P148" s="211"/>
      <c r="Q148" s="211"/>
      <c r="R148" s="211"/>
      <c r="S148" s="211"/>
      <c r="T148" s="212"/>
      <c r="AT148" s="213" t="s">
        <v>136</v>
      </c>
      <c r="AU148" s="213" t="s">
        <v>86</v>
      </c>
      <c r="AV148" s="14" t="s">
        <v>86</v>
      </c>
      <c r="AW148" s="14" t="s">
        <v>37</v>
      </c>
      <c r="AX148" s="14" t="s">
        <v>76</v>
      </c>
      <c r="AY148" s="213" t="s">
        <v>125</v>
      </c>
    </row>
    <row r="149" spans="2:51" s="14" customFormat="1" ht="10.2">
      <c r="B149" s="203"/>
      <c r="C149" s="204"/>
      <c r="D149" s="188" t="s">
        <v>136</v>
      </c>
      <c r="E149" s="205" t="s">
        <v>19</v>
      </c>
      <c r="F149" s="206" t="s">
        <v>483</v>
      </c>
      <c r="G149" s="204"/>
      <c r="H149" s="207">
        <v>3.66</v>
      </c>
      <c r="I149" s="208"/>
      <c r="J149" s="204"/>
      <c r="K149" s="204"/>
      <c r="L149" s="209"/>
      <c r="M149" s="210"/>
      <c r="N149" s="211"/>
      <c r="O149" s="211"/>
      <c r="P149" s="211"/>
      <c r="Q149" s="211"/>
      <c r="R149" s="211"/>
      <c r="S149" s="211"/>
      <c r="T149" s="212"/>
      <c r="AT149" s="213" t="s">
        <v>136</v>
      </c>
      <c r="AU149" s="213" t="s">
        <v>86</v>
      </c>
      <c r="AV149" s="14" t="s">
        <v>86</v>
      </c>
      <c r="AW149" s="14" t="s">
        <v>37</v>
      </c>
      <c r="AX149" s="14" t="s">
        <v>76</v>
      </c>
      <c r="AY149" s="213" t="s">
        <v>125</v>
      </c>
    </row>
    <row r="150" spans="2:51" s="14" customFormat="1" ht="10.2">
      <c r="B150" s="203"/>
      <c r="C150" s="204"/>
      <c r="D150" s="188" t="s">
        <v>136</v>
      </c>
      <c r="E150" s="205" t="s">
        <v>19</v>
      </c>
      <c r="F150" s="206" t="s">
        <v>484</v>
      </c>
      <c r="G150" s="204"/>
      <c r="H150" s="207">
        <v>4.62</v>
      </c>
      <c r="I150" s="208"/>
      <c r="J150" s="204"/>
      <c r="K150" s="204"/>
      <c r="L150" s="209"/>
      <c r="M150" s="210"/>
      <c r="N150" s="211"/>
      <c r="O150" s="211"/>
      <c r="P150" s="211"/>
      <c r="Q150" s="211"/>
      <c r="R150" s="211"/>
      <c r="S150" s="211"/>
      <c r="T150" s="212"/>
      <c r="AT150" s="213" t="s">
        <v>136</v>
      </c>
      <c r="AU150" s="213" t="s">
        <v>86</v>
      </c>
      <c r="AV150" s="14" t="s">
        <v>86</v>
      </c>
      <c r="AW150" s="14" t="s">
        <v>37</v>
      </c>
      <c r="AX150" s="14" t="s">
        <v>76</v>
      </c>
      <c r="AY150" s="213" t="s">
        <v>125</v>
      </c>
    </row>
    <row r="151" spans="2:51" s="16" customFormat="1" ht="10.2">
      <c r="B151" s="225"/>
      <c r="C151" s="226"/>
      <c r="D151" s="188" t="s">
        <v>136</v>
      </c>
      <c r="E151" s="227" t="s">
        <v>19</v>
      </c>
      <c r="F151" s="228" t="s">
        <v>185</v>
      </c>
      <c r="G151" s="226"/>
      <c r="H151" s="229">
        <v>20.400000000000002</v>
      </c>
      <c r="I151" s="230"/>
      <c r="J151" s="226"/>
      <c r="K151" s="226"/>
      <c r="L151" s="231"/>
      <c r="M151" s="232"/>
      <c r="N151" s="233"/>
      <c r="O151" s="233"/>
      <c r="P151" s="233"/>
      <c r="Q151" s="233"/>
      <c r="R151" s="233"/>
      <c r="S151" s="233"/>
      <c r="T151" s="234"/>
      <c r="AT151" s="235" t="s">
        <v>136</v>
      </c>
      <c r="AU151" s="235" t="s">
        <v>86</v>
      </c>
      <c r="AV151" s="16" t="s">
        <v>146</v>
      </c>
      <c r="AW151" s="16" t="s">
        <v>37</v>
      </c>
      <c r="AX151" s="16" t="s">
        <v>76</v>
      </c>
      <c r="AY151" s="235" t="s">
        <v>125</v>
      </c>
    </row>
    <row r="152" spans="2:51" s="15" customFormat="1" ht="10.2">
      <c r="B152" s="214"/>
      <c r="C152" s="215"/>
      <c r="D152" s="188" t="s">
        <v>136</v>
      </c>
      <c r="E152" s="216" t="s">
        <v>19</v>
      </c>
      <c r="F152" s="217" t="s">
        <v>159</v>
      </c>
      <c r="G152" s="215"/>
      <c r="H152" s="218">
        <v>183.552</v>
      </c>
      <c r="I152" s="219"/>
      <c r="J152" s="215"/>
      <c r="K152" s="215"/>
      <c r="L152" s="220"/>
      <c r="M152" s="221"/>
      <c r="N152" s="222"/>
      <c r="O152" s="222"/>
      <c r="P152" s="222"/>
      <c r="Q152" s="222"/>
      <c r="R152" s="222"/>
      <c r="S152" s="222"/>
      <c r="T152" s="223"/>
      <c r="AT152" s="224" t="s">
        <v>136</v>
      </c>
      <c r="AU152" s="224" t="s">
        <v>86</v>
      </c>
      <c r="AV152" s="15" t="s">
        <v>132</v>
      </c>
      <c r="AW152" s="15" t="s">
        <v>37</v>
      </c>
      <c r="AX152" s="15" t="s">
        <v>84</v>
      </c>
      <c r="AY152" s="224" t="s">
        <v>125</v>
      </c>
    </row>
    <row r="153" spans="1:65" s="2" customFormat="1" ht="14.4" customHeight="1">
      <c r="A153" s="36"/>
      <c r="B153" s="37"/>
      <c r="C153" s="175" t="s">
        <v>232</v>
      </c>
      <c r="D153" s="175" t="s">
        <v>127</v>
      </c>
      <c r="E153" s="176" t="s">
        <v>485</v>
      </c>
      <c r="F153" s="177" t="s">
        <v>486</v>
      </c>
      <c r="G153" s="178" t="s">
        <v>149</v>
      </c>
      <c r="H153" s="179">
        <v>302.268</v>
      </c>
      <c r="I153" s="180"/>
      <c r="J153" s="181">
        <f>ROUND(I153*H153,2)</f>
        <v>0</v>
      </c>
      <c r="K153" s="177" t="s">
        <v>131</v>
      </c>
      <c r="L153" s="41"/>
      <c r="M153" s="182" t="s">
        <v>19</v>
      </c>
      <c r="N153" s="183" t="s">
        <v>47</v>
      </c>
      <c r="O153" s="66"/>
      <c r="P153" s="184">
        <f>O153*H153</f>
        <v>0</v>
      </c>
      <c r="Q153" s="184">
        <v>0.00084</v>
      </c>
      <c r="R153" s="184">
        <f>Q153*H153</f>
        <v>0.25390512</v>
      </c>
      <c r="S153" s="184">
        <v>0</v>
      </c>
      <c r="T153" s="185">
        <f>S153*H153</f>
        <v>0</v>
      </c>
      <c r="U153" s="36"/>
      <c r="V153" s="36"/>
      <c r="W153" s="36"/>
      <c r="X153" s="36"/>
      <c r="Y153" s="36"/>
      <c r="Z153" s="36"/>
      <c r="AA153" s="36"/>
      <c r="AB153" s="36"/>
      <c r="AC153" s="36"/>
      <c r="AD153" s="36"/>
      <c r="AE153" s="36"/>
      <c r="AR153" s="186" t="s">
        <v>132</v>
      </c>
      <c r="AT153" s="186" t="s">
        <v>127</v>
      </c>
      <c r="AU153" s="186" t="s">
        <v>86</v>
      </c>
      <c r="AY153" s="19" t="s">
        <v>125</v>
      </c>
      <c r="BE153" s="187">
        <f>IF(N153="základní",J153,0)</f>
        <v>0</v>
      </c>
      <c r="BF153" s="187">
        <f>IF(N153="snížená",J153,0)</f>
        <v>0</v>
      </c>
      <c r="BG153" s="187">
        <f>IF(N153="zákl. přenesená",J153,0)</f>
        <v>0</v>
      </c>
      <c r="BH153" s="187">
        <f>IF(N153="sníž. přenesená",J153,0)</f>
        <v>0</v>
      </c>
      <c r="BI153" s="187">
        <f>IF(N153="nulová",J153,0)</f>
        <v>0</v>
      </c>
      <c r="BJ153" s="19" t="s">
        <v>84</v>
      </c>
      <c r="BK153" s="187">
        <f>ROUND(I153*H153,2)</f>
        <v>0</v>
      </c>
      <c r="BL153" s="19" t="s">
        <v>132</v>
      </c>
      <c r="BM153" s="186" t="s">
        <v>487</v>
      </c>
    </row>
    <row r="154" spans="1:47" s="2" customFormat="1" ht="115.2">
      <c r="A154" s="36"/>
      <c r="B154" s="37"/>
      <c r="C154" s="38"/>
      <c r="D154" s="188" t="s">
        <v>134</v>
      </c>
      <c r="E154" s="38"/>
      <c r="F154" s="189" t="s">
        <v>203</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134</v>
      </c>
      <c r="AU154" s="19" t="s">
        <v>86</v>
      </c>
    </row>
    <row r="155" spans="2:51" s="13" customFormat="1" ht="10.2">
      <c r="B155" s="193"/>
      <c r="C155" s="194"/>
      <c r="D155" s="188" t="s">
        <v>136</v>
      </c>
      <c r="E155" s="195" t="s">
        <v>19</v>
      </c>
      <c r="F155" s="196" t="s">
        <v>447</v>
      </c>
      <c r="G155" s="194"/>
      <c r="H155" s="195" t="s">
        <v>19</v>
      </c>
      <c r="I155" s="197"/>
      <c r="J155" s="194"/>
      <c r="K155" s="194"/>
      <c r="L155" s="198"/>
      <c r="M155" s="199"/>
      <c r="N155" s="200"/>
      <c r="O155" s="200"/>
      <c r="P155" s="200"/>
      <c r="Q155" s="200"/>
      <c r="R155" s="200"/>
      <c r="S155" s="200"/>
      <c r="T155" s="201"/>
      <c r="AT155" s="202" t="s">
        <v>136</v>
      </c>
      <c r="AU155" s="202" t="s">
        <v>86</v>
      </c>
      <c r="AV155" s="13" t="s">
        <v>84</v>
      </c>
      <c r="AW155" s="13" t="s">
        <v>37</v>
      </c>
      <c r="AX155" s="13" t="s">
        <v>76</v>
      </c>
      <c r="AY155" s="202" t="s">
        <v>125</v>
      </c>
    </row>
    <row r="156" spans="2:51" s="13" customFormat="1" ht="10.2">
      <c r="B156" s="193"/>
      <c r="C156" s="194"/>
      <c r="D156" s="188" t="s">
        <v>136</v>
      </c>
      <c r="E156" s="195" t="s">
        <v>19</v>
      </c>
      <c r="F156" s="196" t="s">
        <v>488</v>
      </c>
      <c r="G156" s="194"/>
      <c r="H156" s="195" t="s">
        <v>19</v>
      </c>
      <c r="I156" s="197"/>
      <c r="J156" s="194"/>
      <c r="K156" s="194"/>
      <c r="L156" s="198"/>
      <c r="M156" s="199"/>
      <c r="N156" s="200"/>
      <c r="O156" s="200"/>
      <c r="P156" s="200"/>
      <c r="Q156" s="200"/>
      <c r="R156" s="200"/>
      <c r="S156" s="200"/>
      <c r="T156" s="201"/>
      <c r="AT156" s="202" t="s">
        <v>136</v>
      </c>
      <c r="AU156" s="202" t="s">
        <v>86</v>
      </c>
      <c r="AV156" s="13" t="s">
        <v>84</v>
      </c>
      <c r="AW156" s="13" t="s">
        <v>37</v>
      </c>
      <c r="AX156" s="13" t="s">
        <v>76</v>
      </c>
      <c r="AY156" s="202" t="s">
        <v>125</v>
      </c>
    </row>
    <row r="157" spans="2:51" s="13" customFormat="1" ht="10.2">
      <c r="B157" s="193"/>
      <c r="C157" s="194"/>
      <c r="D157" s="188" t="s">
        <v>136</v>
      </c>
      <c r="E157" s="195" t="s">
        <v>19</v>
      </c>
      <c r="F157" s="196" t="s">
        <v>489</v>
      </c>
      <c r="G157" s="194"/>
      <c r="H157" s="195" t="s">
        <v>19</v>
      </c>
      <c r="I157" s="197"/>
      <c r="J157" s="194"/>
      <c r="K157" s="194"/>
      <c r="L157" s="198"/>
      <c r="M157" s="199"/>
      <c r="N157" s="200"/>
      <c r="O157" s="200"/>
      <c r="P157" s="200"/>
      <c r="Q157" s="200"/>
      <c r="R157" s="200"/>
      <c r="S157" s="200"/>
      <c r="T157" s="201"/>
      <c r="AT157" s="202" t="s">
        <v>136</v>
      </c>
      <c r="AU157" s="202" t="s">
        <v>86</v>
      </c>
      <c r="AV157" s="13" t="s">
        <v>84</v>
      </c>
      <c r="AW157" s="13" t="s">
        <v>37</v>
      </c>
      <c r="AX157" s="13" t="s">
        <v>76</v>
      </c>
      <c r="AY157" s="202" t="s">
        <v>125</v>
      </c>
    </row>
    <row r="158" spans="2:51" s="13" customFormat="1" ht="10.2">
      <c r="B158" s="193"/>
      <c r="C158" s="194"/>
      <c r="D158" s="188" t="s">
        <v>136</v>
      </c>
      <c r="E158" s="195" t="s">
        <v>19</v>
      </c>
      <c r="F158" s="196" t="s">
        <v>166</v>
      </c>
      <c r="G158" s="194"/>
      <c r="H158" s="195" t="s">
        <v>19</v>
      </c>
      <c r="I158" s="197"/>
      <c r="J158" s="194"/>
      <c r="K158" s="194"/>
      <c r="L158" s="198"/>
      <c r="M158" s="199"/>
      <c r="N158" s="200"/>
      <c r="O158" s="200"/>
      <c r="P158" s="200"/>
      <c r="Q158" s="200"/>
      <c r="R158" s="200"/>
      <c r="S158" s="200"/>
      <c r="T158" s="201"/>
      <c r="AT158" s="202" t="s">
        <v>136</v>
      </c>
      <c r="AU158" s="202" t="s">
        <v>86</v>
      </c>
      <c r="AV158" s="13" t="s">
        <v>84</v>
      </c>
      <c r="AW158" s="13" t="s">
        <v>37</v>
      </c>
      <c r="AX158" s="13" t="s">
        <v>76</v>
      </c>
      <c r="AY158" s="202" t="s">
        <v>125</v>
      </c>
    </row>
    <row r="159" spans="2:51" s="14" customFormat="1" ht="10.2">
      <c r="B159" s="203"/>
      <c r="C159" s="204"/>
      <c r="D159" s="188" t="s">
        <v>136</v>
      </c>
      <c r="E159" s="205" t="s">
        <v>19</v>
      </c>
      <c r="F159" s="206" t="s">
        <v>469</v>
      </c>
      <c r="G159" s="204"/>
      <c r="H159" s="207">
        <v>0</v>
      </c>
      <c r="I159" s="208"/>
      <c r="J159" s="204"/>
      <c r="K159" s="204"/>
      <c r="L159" s="209"/>
      <c r="M159" s="210"/>
      <c r="N159" s="211"/>
      <c r="O159" s="211"/>
      <c r="P159" s="211"/>
      <c r="Q159" s="211"/>
      <c r="R159" s="211"/>
      <c r="S159" s="211"/>
      <c r="T159" s="212"/>
      <c r="AT159" s="213" t="s">
        <v>136</v>
      </c>
      <c r="AU159" s="213" t="s">
        <v>86</v>
      </c>
      <c r="AV159" s="14" t="s">
        <v>86</v>
      </c>
      <c r="AW159" s="14" t="s">
        <v>37</v>
      </c>
      <c r="AX159" s="14" t="s">
        <v>76</v>
      </c>
      <c r="AY159" s="213" t="s">
        <v>125</v>
      </c>
    </row>
    <row r="160" spans="2:51" s="13" customFormat="1" ht="10.2">
      <c r="B160" s="193"/>
      <c r="C160" s="194"/>
      <c r="D160" s="188" t="s">
        <v>136</v>
      </c>
      <c r="E160" s="195" t="s">
        <v>19</v>
      </c>
      <c r="F160" s="196" t="s">
        <v>489</v>
      </c>
      <c r="G160" s="194"/>
      <c r="H160" s="195" t="s">
        <v>19</v>
      </c>
      <c r="I160" s="197"/>
      <c r="J160" s="194"/>
      <c r="K160" s="194"/>
      <c r="L160" s="198"/>
      <c r="M160" s="199"/>
      <c r="N160" s="200"/>
      <c r="O160" s="200"/>
      <c r="P160" s="200"/>
      <c r="Q160" s="200"/>
      <c r="R160" s="200"/>
      <c r="S160" s="200"/>
      <c r="T160" s="201"/>
      <c r="AT160" s="202" t="s">
        <v>136</v>
      </c>
      <c r="AU160" s="202" t="s">
        <v>86</v>
      </c>
      <c r="AV160" s="13" t="s">
        <v>84</v>
      </c>
      <c r="AW160" s="13" t="s">
        <v>37</v>
      </c>
      <c r="AX160" s="13" t="s">
        <v>76</v>
      </c>
      <c r="AY160" s="202" t="s">
        <v>125</v>
      </c>
    </row>
    <row r="161" spans="2:51" s="13" customFormat="1" ht="10.2">
      <c r="B161" s="193"/>
      <c r="C161" s="194"/>
      <c r="D161" s="188" t="s">
        <v>136</v>
      </c>
      <c r="E161" s="195" t="s">
        <v>19</v>
      </c>
      <c r="F161" s="196" t="s">
        <v>204</v>
      </c>
      <c r="G161" s="194"/>
      <c r="H161" s="195" t="s">
        <v>19</v>
      </c>
      <c r="I161" s="197"/>
      <c r="J161" s="194"/>
      <c r="K161" s="194"/>
      <c r="L161" s="198"/>
      <c r="M161" s="199"/>
      <c r="N161" s="200"/>
      <c r="O161" s="200"/>
      <c r="P161" s="200"/>
      <c r="Q161" s="200"/>
      <c r="R161" s="200"/>
      <c r="S161" s="200"/>
      <c r="T161" s="201"/>
      <c r="AT161" s="202" t="s">
        <v>136</v>
      </c>
      <c r="AU161" s="202" t="s">
        <v>86</v>
      </c>
      <c r="AV161" s="13" t="s">
        <v>84</v>
      </c>
      <c r="AW161" s="13" t="s">
        <v>37</v>
      </c>
      <c r="AX161" s="13" t="s">
        <v>76</v>
      </c>
      <c r="AY161" s="202" t="s">
        <v>125</v>
      </c>
    </row>
    <row r="162" spans="2:51" s="14" customFormat="1" ht="10.2">
      <c r="B162" s="203"/>
      <c r="C162" s="204"/>
      <c r="D162" s="188" t="s">
        <v>136</v>
      </c>
      <c r="E162" s="205" t="s">
        <v>19</v>
      </c>
      <c r="F162" s="206" t="s">
        <v>490</v>
      </c>
      <c r="G162" s="204"/>
      <c r="H162" s="207">
        <v>34.01</v>
      </c>
      <c r="I162" s="208"/>
      <c r="J162" s="204"/>
      <c r="K162" s="204"/>
      <c r="L162" s="209"/>
      <c r="M162" s="210"/>
      <c r="N162" s="211"/>
      <c r="O162" s="211"/>
      <c r="P162" s="211"/>
      <c r="Q162" s="211"/>
      <c r="R162" s="211"/>
      <c r="S162" s="211"/>
      <c r="T162" s="212"/>
      <c r="AT162" s="213" t="s">
        <v>136</v>
      </c>
      <c r="AU162" s="213" t="s">
        <v>86</v>
      </c>
      <c r="AV162" s="14" t="s">
        <v>86</v>
      </c>
      <c r="AW162" s="14" t="s">
        <v>37</v>
      </c>
      <c r="AX162" s="14" t="s">
        <v>76</v>
      </c>
      <c r="AY162" s="213" t="s">
        <v>125</v>
      </c>
    </row>
    <row r="163" spans="2:51" s="14" customFormat="1" ht="10.2">
      <c r="B163" s="203"/>
      <c r="C163" s="204"/>
      <c r="D163" s="188" t="s">
        <v>136</v>
      </c>
      <c r="E163" s="205" t="s">
        <v>19</v>
      </c>
      <c r="F163" s="206" t="s">
        <v>491</v>
      </c>
      <c r="G163" s="204"/>
      <c r="H163" s="207">
        <v>36.26</v>
      </c>
      <c r="I163" s="208"/>
      <c r="J163" s="204"/>
      <c r="K163" s="204"/>
      <c r="L163" s="209"/>
      <c r="M163" s="210"/>
      <c r="N163" s="211"/>
      <c r="O163" s="211"/>
      <c r="P163" s="211"/>
      <c r="Q163" s="211"/>
      <c r="R163" s="211"/>
      <c r="S163" s="211"/>
      <c r="T163" s="212"/>
      <c r="AT163" s="213" t="s">
        <v>136</v>
      </c>
      <c r="AU163" s="213" t="s">
        <v>86</v>
      </c>
      <c r="AV163" s="14" t="s">
        <v>86</v>
      </c>
      <c r="AW163" s="14" t="s">
        <v>37</v>
      </c>
      <c r="AX163" s="14" t="s">
        <v>76</v>
      </c>
      <c r="AY163" s="213" t="s">
        <v>125</v>
      </c>
    </row>
    <row r="164" spans="2:51" s="14" customFormat="1" ht="10.2">
      <c r="B164" s="203"/>
      <c r="C164" s="204"/>
      <c r="D164" s="188" t="s">
        <v>136</v>
      </c>
      <c r="E164" s="205" t="s">
        <v>19</v>
      </c>
      <c r="F164" s="206" t="s">
        <v>492</v>
      </c>
      <c r="G164" s="204"/>
      <c r="H164" s="207">
        <v>31.28</v>
      </c>
      <c r="I164" s="208"/>
      <c r="J164" s="204"/>
      <c r="K164" s="204"/>
      <c r="L164" s="209"/>
      <c r="M164" s="210"/>
      <c r="N164" s="211"/>
      <c r="O164" s="211"/>
      <c r="P164" s="211"/>
      <c r="Q164" s="211"/>
      <c r="R164" s="211"/>
      <c r="S164" s="211"/>
      <c r="T164" s="212"/>
      <c r="AT164" s="213" t="s">
        <v>136</v>
      </c>
      <c r="AU164" s="213" t="s">
        <v>86</v>
      </c>
      <c r="AV164" s="14" t="s">
        <v>86</v>
      </c>
      <c r="AW164" s="14" t="s">
        <v>37</v>
      </c>
      <c r="AX164" s="14" t="s">
        <v>76</v>
      </c>
      <c r="AY164" s="213" t="s">
        <v>125</v>
      </c>
    </row>
    <row r="165" spans="2:51" s="14" customFormat="1" ht="10.2">
      <c r="B165" s="203"/>
      <c r="C165" s="204"/>
      <c r="D165" s="188" t="s">
        <v>136</v>
      </c>
      <c r="E165" s="205" t="s">
        <v>19</v>
      </c>
      <c r="F165" s="206" t="s">
        <v>493</v>
      </c>
      <c r="G165" s="204"/>
      <c r="H165" s="207">
        <v>12.784</v>
      </c>
      <c r="I165" s="208"/>
      <c r="J165" s="204"/>
      <c r="K165" s="204"/>
      <c r="L165" s="209"/>
      <c r="M165" s="210"/>
      <c r="N165" s="211"/>
      <c r="O165" s="211"/>
      <c r="P165" s="211"/>
      <c r="Q165" s="211"/>
      <c r="R165" s="211"/>
      <c r="S165" s="211"/>
      <c r="T165" s="212"/>
      <c r="AT165" s="213" t="s">
        <v>136</v>
      </c>
      <c r="AU165" s="213" t="s">
        <v>86</v>
      </c>
      <c r="AV165" s="14" t="s">
        <v>86</v>
      </c>
      <c r="AW165" s="14" t="s">
        <v>37</v>
      </c>
      <c r="AX165" s="14" t="s">
        <v>76</v>
      </c>
      <c r="AY165" s="213" t="s">
        <v>125</v>
      </c>
    </row>
    <row r="166" spans="2:51" s="14" customFormat="1" ht="10.2">
      <c r="B166" s="203"/>
      <c r="C166" s="204"/>
      <c r="D166" s="188" t="s">
        <v>136</v>
      </c>
      <c r="E166" s="205" t="s">
        <v>19</v>
      </c>
      <c r="F166" s="206" t="s">
        <v>494</v>
      </c>
      <c r="G166" s="204"/>
      <c r="H166" s="207">
        <v>17.654</v>
      </c>
      <c r="I166" s="208"/>
      <c r="J166" s="204"/>
      <c r="K166" s="204"/>
      <c r="L166" s="209"/>
      <c r="M166" s="210"/>
      <c r="N166" s="211"/>
      <c r="O166" s="211"/>
      <c r="P166" s="211"/>
      <c r="Q166" s="211"/>
      <c r="R166" s="211"/>
      <c r="S166" s="211"/>
      <c r="T166" s="212"/>
      <c r="AT166" s="213" t="s">
        <v>136</v>
      </c>
      <c r="AU166" s="213" t="s">
        <v>86</v>
      </c>
      <c r="AV166" s="14" t="s">
        <v>86</v>
      </c>
      <c r="AW166" s="14" t="s">
        <v>37</v>
      </c>
      <c r="AX166" s="14" t="s">
        <v>76</v>
      </c>
      <c r="AY166" s="213" t="s">
        <v>125</v>
      </c>
    </row>
    <row r="167" spans="2:51" s="14" customFormat="1" ht="10.2">
      <c r="B167" s="203"/>
      <c r="C167" s="204"/>
      <c r="D167" s="188" t="s">
        <v>136</v>
      </c>
      <c r="E167" s="205" t="s">
        <v>19</v>
      </c>
      <c r="F167" s="206" t="s">
        <v>495</v>
      </c>
      <c r="G167" s="204"/>
      <c r="H167" s="207">
        <v>136.4</v>
      </c>
      <c r="I167" s="208"/>
      <c r="J167" s="204"/>
      <c r="K167" s="204"/>
      <c r="L167" s="209"/>
      <c r="M167" s="210"/>
      <c r="N167" s="211"/>
      <c r="O167" s="211"/>
      <c r="P167" s="211"/>
      <c r="Q167" s="211"/>
      <c r="R167" s="211"/>
      <c r="S167" s="211"/>
      <c r="T167" s="212"/>
      <c r="AT167" s="213" t="s">
        <v>136</v>
      </c>
      <c r="AU167" s="213" t="s">
        <v>86</v>
      </c>
      <c r="AV167" s="14" t="s">
        <v>86</v>
      </c>
      <c r="AW167" s="14" t="s">
        <v>37</v>
      </c>
      <c r="AX167" s="14" t="s">
        <v>76</v>
      </c>
      <c r="AY167" s="213" t="s">
        <v>125</v>
      </c>
    </row>
    <row r="168" spans="2:51" s="16" customFormat="1" ht="10.2">
      <c r="B168" s="225"/>
      <c r="C168" s="226"/>
      <c r="D168" s="188" t="s">
        <v>136</v>
      </c>
      <c r="E168" s="227" t="s">
        <v>19</v>
      </c>
      <c r="F168" s="228" t="s">
        <v>185</v>
      </c>
      <c r="G168" s="226"/>
      <c r="H168" s="229">
        <v>268.38800000000003</v>
      </c>
      <c r="I168" s="230"/>
      <c r="J168" s="226"/>
      <c r="K168" s="226"/>
      <c r="L168" s="231"/>
      <c r="M168" s="232"/>
      <c r="N168" s="233"/>
      <c r="O168" s="233"/>
      <c r="P168" s="233"/>
      <c r="Q168" s="233"/>
      <c r="R168" s="233"/>
      <c r="S168" s="233"/>
      <c r="T168" s="234"/>
      <c r="AT168" s="235" t="s">
        <v>136</v>
      </c>
      <c r="AU168" s="235" t="s">
        <v>86</v>
      </c>
      <c r="AV168" s="16" t="s">
        <v>146</v>
      </c>
      <c r="AW168" s="16" t="s">
        <v>37</v>
      </c>
      <c r="AX168" s="16" t="s">
        <v>76</v>
      </c>
      <c r="AY168" s="235" t="s">
        <v>125</v>
      </c>
    </row>
    <row r="169" spans="2:51" s="13" customFormat="1" ht="10.2">
      <c r="B169" s="193"/>
      <c r="C169" s="194"/>
      <c r="D169" s="188" t="s">
        <v>136</v>
      </c>
      <c r="E169" s="195" t="s">
        <v>19</v>
      </c>
      <c r="F169" s="196" t="s">
        <v>153</v>
      </c>
      <c r="G169" s="194"/>
      <c r="H169" s="195" t="s">
        <v>19</v>
      </c>
      <c r="I169" s="197"/>
      <c r="J169" s="194"/>
      <c r="K169" s="194"/>
      <c r="L169" s="198"/>
      <c r="M169" s="199"/>
      <c r="N169" s="200"/>
      <c r="O169" s="200"/>
      <c r="P169" s="200"/>
      <c r="Q169" s="200"/>
      <c r="R169" s="200"/>
      <c r="S169" s="200"/>
      <c r="T169" s="201"/>
      <c r="AT169" s="202" t="s">
        <v>136</v>
      </c>
      <c r="AU169" s="202" t="s">
        <v>86</v>
      </c>
      <c r="AV169" s="13" t="s">
        <v>84</v>
      </c>
      <c r="AW169" s="13" t="s">
        <v>37</v>
      </c>
      <c r="AX169" s="13" t="s">
        <v>76</v>
      </c>
      <c r="AY169" s="202" t="s">
        <v>125</v>
      </c>
    </row>
    <row r="170" spans="2:51" s="14" customFormat="1" ht="10.2">
      <c r="B170" s="203"/>
      <c r="C170" s="204"/>
      <c r="D170" s="188" t="s">
        <v>136</v>
      </c>
      <c r="E170" s="205" t="s">
        <v>19</v>
      </c>
      <c r="F170" s="206" t="s">
        <v>456</v>
      </c>
      <c r="G170" s="204"/>
      <c r="H170" s="207">
        <v>0</v>
      </c>
      <c r="I170" s="208"/>
      <c r="J170" s="204"/>
      <c r="K170" s="204"/>
      <c r="L170" s="209"/>
      <c r="M170" s="210"/>
      <c r="N170" s="211"/>
      <c r="O170" s="211"/>
      <c r="P170" s="211"/>
      <c r="Q170" s="211"/>
      <c r="R170" s="211"/>
      <c r="S170" s="211"/>
      <c r="T170" s="212"/>
      <c r="AT170" s="213" t="s">
        <v>136</v>
      </c>
      <c r="AU170" s="213" t="s">
        <v>86</v>
      </c>
      <c r="AV170" s="14" t="s">
        <v>86</v>
      </c>
      <c r="AW170" s="14" t="s">
        <v>37</v>
      </c>
      <c r="AX170" s="14" t="s">
        <v>76</v>
      </c>
      <c r="AY170" s="213" t="s">
        <v>125</v>
      </c>
    </row>
    <row r="171" spans="2:51" s="14" customFormat="1" ht="10.2">
      <c r="B171" s="203"/>
      <c r="C171" s="204"/>
      <c r="D171" s="188" t="s">
        <v>136</v>
      </c>
      <c r="E171" s="205" t="s">
        <v>19</v>
      </c>
      <c r="F171" s="206" t="s">
        <v>496</v>
      </c>
      <c r="G171" s="204"/>
      <c r="H171" s="207">
        <v>9.5</v>
      </c>
      <c r="I171" s="208"/>
      <c r="J171" s="204"/>
      <c r="K171" s="204"/>
      <c r="L171" s="209"/>
      <c r="M171" s="210"/>
      <c r="N171" s="211"/>
      <c r="O171" s="211"/>
      <c r="P171" s="211"/>
      <c r="Q171" s="211"/>
      <c r="R171" s="211"/>
      <c r="S171" s="211"/>
      <c r="T171" s="212"/>
      <c r="AT171" s="213" t="s">
        <v>136</v>
      </c>
      <c r="AU171" s="213" t="s">
        <v>86</v>
      </c>
      <c r="AV171" s="14" t="s">
        <v>86</v>
      </c>
      <c r="AW171" s="14" t="s">
        <v>37</v>
      </c>
      <c r="AX171" s="14" t="s">
        <v>76</v>
      </c>
      <c r="AY171" s="213" t="s">
        <v>125</v>
      </c>
    </row>
    <row r="172" spans="2:51" s="14" customFormat="1" ht="10.2">
      <c r="B172" s="203"/>
      <c r="C172" s="204"/>
      <c r="D172" s="188" t="s">
        <v>136</v>
      </c>
      <c r="E172" s="205" t="s">
        <v>19</v>
      </c>
      <c r="F172" s="206" t="s">
        <v>497</v>
      </c>
      <c r="G172" s="204"/>
      <c r="H172" s="207">
        <v>10.8</v>
      </c>
      <c r="I172" s="208"/>
      <c r="J172" s="204"/>
      <c r="K172" s="204"/>
      <c r="L172" s="209"/>
      <c r="M172" s="210"/>
      <c r="N172" s="211"/>
      <c r="O172" s="211"/>
      <c r="P172" s="211"/>
      <c r="Q172" s="211"/>
      <c r="R172" s="211"/>
      <c r="S172" s="211"/>
      <c r="T172" s="212"/>
      <c r="AT172" s="213" t="s">
        <v>136</v>
      </c>
      <c r="AU172" s="213" t="s">
        <v>86</v>
      </c>
      <c r="AV172" s="14" t="s">
        <v>86</v>
      </c>
      <c r="AW172" s="14" t="s">
        <v>37</v>
      </c>
      <c r="AX172" s="14" t="s">
        <v>76</v>
      </c>
      <c r="AY172" s="213" t="s">
        <v>125</v>
      </c>
    </row>
    <row r="173" spans="2:51" s="14" customFormat="1" ht="10.2">
      <c r="B173" s="203"/>
      <c r="C173" s="204"/>
      <c r="D173" s="188" t="s">
        <v>136</v>
      </c>
      <c r="E173" s="205" t="s">
        <v>19</v>
      </c>
      <c r="F173" s="206" t="s">
        <v>498</v>
      </c>
      <c r="G173" s="204"/>
      <c r="H173" s="207">
        <v>6.58</v>
      </c>
      <c r="I173" s="208"/>
      <c r="J173" s="204"/>
      <c r="K173" s="204"/>
      <c r="L173" s="209"/>
      <c r="M173" s="210"/>
      <c r="N173" s="211"/>
      <c r="O173" s="211"/>
      <c r="P173" s="211"/>
      <c r="Q173" s="211"/>
      <c r="R173" s="211"/>
      <c r="S173" s="211"/>
      <c r="T173" s="212"/>
      <c r="AT173" s="213" t="s">
        <v>136</v>
      </c>
      <c r="AU173" s="213" t="s">
        <v>86</v>
      </c>
      <c r="AV173" s="14" t="s">
        <v>86</v>
      </c>
      <c r="AW173" s="14" t="s">
        <v>37</v>
      </c>
      <c r="AX173" s="14" t="s">
        <v>76</v>
      </c>
      <c r="AY173" s="213" t="s">
        <v>125</v>
      </c>
    </row>
    <row r="174" spans="2:51" s="14" customFormat="1" ht="10.2">
      <c r="B174" s="203"/>
      <c r="C174" s="204"/>
      <c r="D174" s="188" t="s">
        <v>136</v>
      </c>
      <c r="E174" s="205" t="s">
        <v>19</v>
      </c>
      <c r="F174" s="206" t="s">
        <v>499</v>
      </c>
      <c r="G174" s="204"/>
      <c r="H174" s="207">
        <v>7</v>
      </c>
      <c r="I174" s="208"/>
      <c r="J174" s="204"/>
      <c r="K174" s="204"/>
      <c r="L174" s="209"/>
      <c r="M174" s="210"/>
      <c r="N174" s="211"/>
      <c r="O174" s="211"/>
      <c r="P174" s="211"/>
      <c r="Q174" s="211"/>
      <c r="R174" s="211"/>
      <c r="S174" s="211"/>
      <c r="T174" s="212"/>
      <c r="AT174" s="213" t="s">
        <v>136</v>
      </c>
      <c r="AU174" s="213" t="s">
        <v>86</v>
      </c>
      <c r="AV174" s="14" t="s">
        <v>86</v>
      </c>
      <c r="AW174" s="14" t="s">
        <v>37</v>
      </c>
      <c r="AX174" s="14" t="s">
        <v>76</v>
      </c>
      <c r="AY174" s="213" t="s">
        <v>125</v>
      </c>
    </row>
    <row r="175" spans="2:51" s="16" customFormat="1" ht="10.2">
      <c r="B175" s="225"/>
      <c r="C175" s="226"/>
      <c r="D175" s="188" t="s">
        <v>136</v>
      </c>
      <c r="E175" s="227" t="s">
        <v>19</v>
      </c>
      <c r="F175" s="228" t="s">
        <v>185</v>
      </c>
      <c r="G175" s="226"/>
      <c r="H175" s="229">
        <v>33.88</v>
      </c>
      <c r="I175" s="230"/>
      <c r="J175" s="226"/>
      <c r="K175" s="226"/>
      <c r="L175" s="231"/>
      <c r="M175" s="232"/>
      <c r="N175" s="233"/>
      <c r="O175" s="233"/>
      <c r="P175" s="233"/>
      <c r="Q175" s="233"/>
      <c r="R175" s="233"/>
      <c r="S175" s="233"/>
      <c r="T175" s="234"/>
      <c r="AT175" s="235" t="s">
        <v>136</v>
      </c>
      <c r="AU175" s="235" t="s">
        <v>86</v>
      </c>
      <c r="AV175" s="16" t="s">
        <v>146</v>
      </c>
      <c r="AW175" s="16" t="s">
        <v>37</v>
      </c>
      <c r="AX175" s="16" t="s">
        <v>76</v>
      </c>
      <c r="AY175" s="235" t="s">
        <v>125</v>
      </c>
    </row>
    <row r="176" spans="2:51" s="15" customFormat="1" ht="10.2">
      <c r="B176" s="214"/>
      <c r="C176" s="215"/>
      <c r="D176" s="188" t="s">
        <v>136</v>
      </c>
      <c r="E176" s="216" t="s">
        <v>19</v>
      </c>
      <c r="F176" s="217" t="s">
        <v>159</v>
      </c>
      <c r="G176" s="215"/>
      <c r="H176" s="218">
        <v>302.26800000000003</v>
      </c>
      <c r="I176" s="219"/>
      <c r="J176" s="215"/>
      <c r="K176" s="215"/>
      <c r="L176" s="220"/>
      <c r="M176" s="221"/>
      <c r="N176" s="222"/>
      <c r="O176" s="222"/>
      <c r="P176" s="222"/>
      <c r="Q176" s="222"/>
      <c r="R176" s="222"/>
      <c r="S176" s="222"/>
      <c r="T176" s="223"/>
      <c r="AT176" s="224" t="s">
        <v>136</v>
      </c>
      <c r="AU176" s="224" t="s">
        <v>86</v>
      </c>
      <c r="AV176" s="15" t="s">
        <v>132</v>
      </c>
      <c r="AW176" s="15" t="s">
        <v>37</v>
      </c>
      <c r="AX176" s="15" t="s">
        <v>84</v>
      </c>
      <c r="AY176" s="224" t="s">
        <v>125</v>
      </c>
    </row>
    <row r="177" spans="1:65" s="2" customFormat="1" ht="24.15" customHeight="1">
      <c r="A177" s="36"/>
      <c r="B177" s="37"/>
      <c r="C177" s="175" t="s">
        <v>238</v>
      </c>
      <c r="D177" s="175" t="s">
        <v>127</v>
      </c>
      <c r="E177" s="176" t="s">
        <v>500</v>
      </c>
      <c r="F177" s="177" t="s">
        <v>501</v>
      </c>
      <c r="G177" s="178" t="s">
        <v>149</v>
      </c>
      <c r="H177" s="179">
        <v>302.268</v>
      </c>
      <c r="I177" s="180"/>
      <c r="J177" s="181">
        <f>ROUND(I177*H177,2)</f>
        <v>0</v>
      </c>
      <c r="K177" s="177" t="s">
        <v>131</v>
      </c>
      <c r="L177" s="41"/>
      <c r="M177" s="182" t="s">
        <v>19</v>
      </c>
      <c r="N177" s="183" t="s">
        <v>47</v>
      </c>
      <c r="O177" s="66"/>
      <c r="P177" s="184">
        <f>O177*H177</f>
        <v>0</v>
      </c>
      <c r="Q177" s="184">
        <v>0</v>
      </c>
      <c r="R177" s="184">
        <f>Q177*H177</f>
        <v>0</v>
      </c>
      <c r="S177" s="184">
        <v>0</v>
      </c>
      <c r="T177" s="185">
        <f>S177*H177</f>
        <v>0</v>
      </c>
      <c r="U177" s="36"/>
      <c r="V177" s="36"/>
      <c r="W177" s="36"/>
      <c r="X177" s="36"/>
      <c r="Y177" s="36"/>
      <c r="Z177" s="36"/>
      <c r="AA177" s="36"/>
      <c r="AB177" s="36"/>
      <c r="AC177" s="36"/>
      <c r="AD177" s="36"/>
      <c r="AE177" s="36"/>
      <c r="AR177" s="186" t="s">
        <v>132</v>
      </c>
      <c r="AT177" s="186" t="s">
        <v>127</v>
      </c>
      <c r="AU177" s="186" t="s">
        <v>86</v>
      </c>
      <c r="AY177" s="19" t="s">
        <v>125</v>
      </c>
      <c r="BE177" s="187">
        <f>IF(N177="základní",J177,0)</f>
        <v>0</v>
      </c>
      <c r="BF177" s="187">
        <f>IF(N177="snížená",J177,0)</f>
        <v>0</v>
      </c>
      <c r="BG177" s="187">
        <f>IF(N177="zákl. přenesená",J177,0)</f>
        <v>0</v>
      </c>
      <c r="BH177" s="187">
        <f>IF(N177="sníž. přenesená",J177,0)</f>
        <v>0</v>
      </c>
      <c r="BI177" s="187">
        <f>IF(N177="nulová",J177,0)</f>
        <v>0</v>
      </c>
      <c r="BJ177" s="19" t="s">
        <v>84</v>
      </c>
      <c r="BK177" s="187">
        <f>ROUND(I177*H177,2)</f>
        <v>0</v>
      </c>
      <c r="BL177" s="19" t="s">
        <v>132</v>
      </c>
      <c r="BM177" s="186" t="s">
        <v>502</v>
      </c>
    </row>
    <row r="178" spans="1:65" s="2" customFormat="1" ht="37.8" customHeight="1">
      <c r="A178" s="36"/>
      <c r="B178" s="37"/>
      <c r="C178" s="175" t="s">
        <v>250</v>
      </c>
      <c r="D178" s="175" t="s">
        <v>127</v>
      </c>
      <c r="E178" s="176" t="s">
        <v>224</v>
      </c>
      <c r="F178" s="177" t="s">
        <v>225</v>
      </c>
      <c r="G178" s="178" t="s">
        <v>162</v>
      </c>
      <c r="H178" s="179">
        <v>61.894</v>
      </c>
      <c r="I178" s="180"/>
      <c r="J178" s="181">
        <f>ROUND(I178*H178,2)</f>
        <v>0</v>
      </c>
      <c r="K178" s="177" t="s">
        <v>131</v>
      </c>
      <c r="L178" s="41"/>
      <c r="M178" s="182" t="s">
        <v>19</v>
      </c>
      <c r="N178" s="183" t="s">
        <v>47</v>
      </c>
      <c r="O178" s="66"/>
      <c r="P178" s="184">
        <f>O178*H178</f>
        <v>0</v>
      </c>
      <c r="Q178" s="184">
        <v>0</v>
      </c>
      <c r="R178" s="184">
        <f>Q178*H178</f>
        <v>0</v>
      </c>
      <c r="S178" s="184">
        <v>0</v>
      </c>
      <c r="T178" s="185">
        <f>S178*H178</f>
        <v>0</v>
      </c>
      <c r="U178" s="36"/>
      <c r="V178" s="36"/>
      <c r="W178" s="36"/>
      <c r="X178" s="36"/>
      <c r="Y178" s="36"/>
      <c r="Z178" s="36"/>
      <c r="AA178" s="36"/>
      <c r="AB178" s="36"/>
      <c r="AC178" s="36"/>
      <c r="AD178" s="36"/>
      <c r="AE178" s="36"/>
      <c r="AR178" s="186" t="s">
        <v>132</v>
      </c>
      <c r="AT178" s="186" t="s">
        <v>127</v>
      </c>
      <c r="AU178" s="186" t="s">
        <v>86</v>
      </c>
      <c r="AY178" s="19" t="s">
        <v>125</v>
      </c>
      <c r="BE178" s="187">
        <f>IF(N178="základní",J178,0)</f>
        <v>0</v>
      </c>
      <c r="BF178" s="187">
        <f>IF(N178="snížená",J178,0)</f>
        <v>0</v>
      </c>
      <c r="BG178" s="187">
        <f>IF(N178="zákl. přenesená",J178,0)</f>
        <v>0</v>
      </c>
      <c r="BH178" s="187">
        <f>IF(N178="sníž. přenesená",J178,0)</f>
        <v>0</v>
      </c>
      <c r="BI178" s="187">
        <f>IF(N178="nulová",J178,0)</f>
        <v>0</v>
      </c>
      <c r="BJ178" s="19" t="s">
        <v>84</v>
      </c>
      <c r="BK178" s="187">
        <f>ROUND(I178*H178,2)</f>
        <v>0</v>
      </c>
      <c r="BL178" s="19" t="s">
        <v>132</v>
      </c>
      <c r="BM178" s="186" t="s">
        <v>503</v>
      </c>
    </row>
    <row r="179" spans="1:47" s="2" customFormat="1" ht="57.6">
      <c r="A179" s="36"/>
      <c r="B179" s="37"/>
      <c r="C179" s="38"/>
      <c r="D179" s="188" t="s">
        <v>134</v>
      </c>
      <c r="E179" s="38"/>
      <c r="F179" s="189" t="s">
        <v>227</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134</v>
      </c>
      <c r="AU179" s="19" t="s">
        <v>86</v>
      </c>
    </row>
    <row r="180" spans="1:47" s="2" customFormat="1" ht="19.2">
      <c r="A180" s="36"/>
      <c r="B180" s="37"/>
      <c r="C180" s="38"/>
      <c r="D180" s="188" t="s">
        <v>228</v>
      </c>
      <c r="E180" s="38"/>
      <c r="F180" s="189" t="s">
        <v>229</v>
      </c>
      <c r="G180" s="38"/>
      <c r="H180" s="38"/>
      <c r="I180" s="190"/>
      <c r="J180" s="38"/>
      <c r="K180" s="38"/>
      <c r="L180" s="41"/>
      <c r="M180" s="191"/>
      <c r="N180" s="192"/>
      <c r="O180" s="66"/>
      <c r="P180" s="66"/>
      <c r="Q180" s="66"/>
      <c r="R180" s="66"/>
      <c r="S180" s="66"/>
      <c r="T180" s="67"/>
      <c r="U180" s="36"/>
      <c r="V180" s="36"/>
      <c r="W180" s="36"/>
      <c r="X180" s="36"/>
      <c r="Y180" s="36"/>
      <c r="Z180" s="36"/>
      <c r="AA180" s="36"/>
      <c r="AB180" s="36"/>
      <c r="AC180" s="36"/>
      <c r="AD180" s="36"/>
      <c r="AE180" s="36"/>
      <c r="AT180" s="19" t="s">
        <v>228</v>
      </c>
      <c r="AU180" s="19" t="s">
        <v>86</v>
      </c>
    </row>
    <row r="181" spans="2:51" s="13" customFormat="1" ht="10.2">
      <c r="B181" s="193"/>
      <c r="C181" s="194"/>
      <c r="D181" s="188" t="s">
        <v>136</v>
      </c>
      <c r="E181" s="195" t="s">
        <v>19</v>
      </c>
      <c r="F181" s="196" t="s">
        <v>230</v>
      </c>
      <c r="G181" s="194"/>
      <c r="H181" s="195" t="s">
        <v>19</v>
      </c>
      <c r="I181" s="197"/>
      <c r="J181" s="194"/>
      <c r="K181" s="194"/>
      <c r="L181" s="198"/>
      <c r="M181" s="199"/>
      <c r="N181" s="200"/>
      <c r="O181" s="200"/>
      <c r="P181" s="200"/>
      <c r="Q181" s="200"/>
      <c r="R181" s="200"/>
      <c r="S181" s="200"/>
      <c r="T181" s="201"/>
      <c r="AT181" s="202" t="s">
        <v>136</v>
      </c>
      <c r="AU181" s="202" t="s">
        <v>86</v>
      </c>
      <c r="AV181" s="13" t="s">
        <v>84</v>
      </c>
      <c r="AW181" s="13" t="s">
        <v>37</v>
      </c>
      <c r="AX181" s="13" t="s">
        <v>76</v>
      </c>
      <c r="AY181" s="202" t="s">
        <v>125</v>
      </c>
    </row>
    <row r="182" spans="2:51" s="14" customFormat="1" ht="10.2">
      <c r="B182" s="203"/>
      <c r="C182" s="204"/>
      <c r="D182" s="188" t="s">
        <v>136</v>
      </c>
      <c r="E182" s="205" t="s">
        <v>19</v>
      </c>
      <c r="F182" s="206" t="s">
        <v>504</v>
      </c>
      <c r="G182" s="204"/>
      <c r="H182" s="207">
        <v>61.894</v>
      </c>
      <c r="I182" s="208"/>
      <c r="J182" s="204"/>
      <c r="K182" s="204"/>
      <c r="L182" s="209"/>
      <c r="M182" s="210"/>
      <c r="N182" s="211"/>
      <c r="O182" s="211"/>
      <c r="P182" s="211"/>
      <c r="Q182" s="211"/>
      <c r="R182" s="211"/>
      <c r="S182" s="211"/>
      <c r="T182" s="212"/>
      <c r="AT182" s="213" t="s">
        <v>136</v>
      </c>
      <c r="AU182" s="213" t="s">
        <v>86</v>
      </c>
      <c r="AV182" s="14" t="s">
        <v>86</v>
      </c>
      <c r="AW182" s="14" t="s">
        <v>37</v>
      </c>
      <c r="AX182" s="14" t="s">
        <v>84</v>
      </c>
      <c r="AY182" s="213" t="s">
        <v>125</v>
      </c>
    </row>
    <row r="183" spans="1:65" s="2" customFormat="1" ht="24.15" customHeight="1">
      <c r="A183" s="36"/>
      <c r="B183" s="37"/>
      <c r="C183" s="175" t="s">
        <v>257</v>
      </c>
      <c r="D183" s="175" t="s">
        <v>127</v>
      </c>
      <c r="E183" s="176" t="s">
        <v>233</v>
      </c>
      <c r="F183" s="177" t="s">
        <v>234</v>
      </c>
      <c r="G183" s="178" t="s">
        <v>162</v>
      </c>
      <c r="H183" s="179">
        <v>121.538</v>
      </c>
      <c r="I183" s="180"/>
      <c r="J183" s="181">
        <f>ROUND(I183*H183,2)</f>
        <v>0</v>
      </c>
      <c r="K183" s="177" t="s">
        <v>131</v>
      </c>
      <c r="L183" s="41"/>
      <c r="M183" s="182" t="s">
        <v>19</v>
      </c>
      <c r="N183" s="183" t="s">
        <v>47</v>
      </c>
      <c r="O183" s="66"/>
      <c r="P183" s="184">
        <f>O183*H183</f>
        <v>0</v>
      </c>
      <c r="Q183" s="184">
        <v>0</v>
      </c>
      <c r="R183" s="184">
        <f>Q183*H183</f>
        <v>0</v>
      </c>
      <c r="S183" s="184">
        <v>0</v>
      </c>
      <c r="T183" s="185">
        <f>S183*H183</f>
        <v>0</v>
      </c>
      <c r="U183" s="36"/>
      <c r="V183" s="36"/>
      <c r="W183" s="36"/>
      <c r="X183" s="36"/>
      <c r="Y183" s="36"/>
      <c r="Z183" s="36"/>
      <c r="AA183" s="36"/>
      <c r="AB183" s="36"/>
      <c r="AC183" s="36"/>
      <c r="AD183" s="36"/>
      <c r="AE183" s="36"/>
      <c r="AR183" s="186" t="s">
        <v>132</v>
      </c>
      <c r="AT183" s="186" t="s">
        <v>127</v>
      </c>
      <c r="AU183" s="186" t="s">
        <v>86</v>
      </c>
      <c r="AY183" s="19" t="s">
        <v>125</v>
      </c>
      <c r="BE183" s="187">
        <f>IF(N183="základní",J183,0)</f>
        <v>0</v>
      </c>
      <c r="BF183" s="187">
        <f>IF(N183="snížená",J183,0)</f>
        <v>0</v>
      </c>
      <c r="BG183" s="187">
        <f>IF(N183="zákl. přenesená",J183,0)</f>
        <v>0</v>
      </c>
      <c r="BH183" s="187">
        <f>IF(N183="sníž. přenesená",J183,0)</f>
        <v>0</v>
      </c>
      <c r="BI183" s="187">
        <f>IF(N183="nulová",J183,0)</f>
        <v>0</v>
      </c>
      <c r="BJ183" s="19" t="s">
        <v>84</v>
      </c>
      <c r="BK183" s="187">
        <f>ROUND(I183*H183,2)</f>
        <v>0</v>
      </c>
      <c r="BL183" s="19" t="s">
        <v>132</v>
      </c>
      <c r="BM183" s="186" t="s">
        <v>505</v>
      </c>
    </row>
    <row r="184" spans="1:47" s="2" customFormat="1" ht="172.8">
      <c r="A184" s="36"/>
      <c r="B184" s="37"/>
      <c r="C184" s="38"/>
      <c r="D184" s="188" t="s">
        <v>134</v>
      </c>
      <c r="E184" s="38"/>
      <c r="F184" s="189" t="s">
        <v>236</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134</v>
      </c>
      <c r="AU184" s="19" t="s">
        <v>86</v>
      </c>
    </row>
    <row r="185" spans="2:51" s="13" customFormat="1" ht="10.2">
      <c r="B185" s="193"/>
      <c r="C185" s="194"/>
      <c r="D185" s="188" t="s">
        <v>136</v>
      </c>
      <c r="E185" s="195" t="s">
        <v>19</v>
      </c>
      <c r="F185" s="196" t="s">
        <v>230</v>
      </c>
      <c r="G185" s="194"/>
      <c r="H185" s="195" t="s">
        <v>19</v>
      </c>
      <c r="I185" s="197"/>
      <c r="J185" s="194"/>
      <c r="K185" s="194"/>
      <c r="L185" s="198"/>
      <c r="M185" s="199"/>
      <c r="N185" s="200"/>
      <c r="O185" s="200"/>
      <c r="P185" s="200"/>
      <c r="Q185" s="200"/>
      <c r="R185" s="200"/>
      <c r="S185" s="200"/>
      <c r="T185" s="201"/>
      <c r="AT185" s="202" t="s">
        <v>136</v>
      </c>
      <c r="AU185" s="202" t="s">
        <v>86</v>
      </c>
      <c r="AV185" s="13" t="s">
        <v>84</v>
      </c>
      <c r="AW185" s="13" t="s">
        <v>37</v>
      </c>
      <c r="AX185" s="13" t="s">
        <v>76</v>
      </c>
      <c r="AY185" s="202" t="s">
        <v>125</v>
      </c>
    </row>
    <row r="186" spans="2:51" s="14" customFormat="1" ht="10.2">
      <c r="B186" s="203"/>
      <c r="C186" s="204"/>
      <c r="D186" s="188" t="s">
        <v>136</v>
      </c>
      <c r="E186" s="205" t="s">
        <v>19</v>
      </c>
      <c r="F186" s="206" t="s">
        <v>506</v>
      </c>
      <c r="G186" s="204"/>
      <c r="H186" s="207">
        <v>121.538</v>
      </c>
      <c r="I186" s="208"/>
      <c r="J186" s="204"/>
      <c r="K186" s="204"/>
      <c r="L186" s="209"/>
      <c r="M186" s="210"/>
      <c r="N186" s="211"/>
      <c r="O186" s="211"/>
      <c r="P186" s="211"/>
      <c r="Q186" s="211"/>
      <c r="R186" s="211"/>
      <c r="S186" s="211"/>
      <c r="T186" s="212"/>
      <c r="AT186" s="213" t="s">
        <v>136</v>
      </c>
      <c r="AU186" s="213" t="s">
        <v>86</v>
      </c>
      <c r="AV186" s="14" t="s">
        <v>86</v>
      </c>
      <c r="AW186" s="14" t="s">
        <v>37</v>
      </c>
      <c r="AX186" s="14" t="s">
        <v>84</v>
      </c>
      <c r="AY186" s="213" t="s">
        <v>125</v>
      </c>
    </row>
    <row r="187" spans="1:65" s="2" customFormat="1" ht="37.8" customHeight="1">
      <c r="A187" s="36"/>
      <c r="B187" s="37"/>
      <c r="C187" s="175" t="s">
        <v>262</v>
      </c>
      <c r="D187" s="175" t="s">
        <v>127</v>
      </c>
      <c r="E187" s="176" t="s">
        <v>239</v>
      </c>
      <c r="F187" s="177" t="s">
        <v>240</v>
      </c>
      <c r="G187" s="178" t="s">
        <v>162</v>
      </c>
      <c r="H187" s="179">
        <v>48.411</v>
      </c>
      <c r="I187" s="180"/>
      <c r="J187" s="181">
        <f>ROUND(I187*H187,2)</f>
        <v>0</v>
      </c>
      <c r="K187" s="177" t="s">
        <v>131</v>
      </c>
      <c r="L187" s="41"/>
      <c r="M187" s="182" t="s">
        <v>19</v>
      </c>
      <c r="N187" s="183" t="s">
        <v>47</v>
      </c>
      <c r="O187" s="66"/>
      <c r="P187" s="184">
        <f>O187*H187</f>
        <v>0</v>
      </c>
      <c r="Q187" s="184">
        <v>0</v>
      </c>
      <c r="R187" s="184">
        <f>Q187*H187</f>
        <v>0</v>
      </c>
      <c r="S187" s="184">
        <v>0</v>
      </c>
      <c r="T187" s="185">
        <f>S187*H187</f>
        <v>0</v>
      </c>
      <c r="U187" s="36"/>
      <c r="V187" s="36"/>
      <c r="W187" s="36"/>
      <c r="X187" s="36"/>
      <c r="Y187" s="36"/>
      <c r="Z187" s="36"/>
      <c r="AA187" s="36"/>
      <c r="AB187" s="36"/>
      <c r="AC187" s="36"/>
      <c r="AD187" s="36"/>
      <c r="AE187" s="36"/>
      <c r="AR187" s="186" t="s">
        <v>132</v>
      </c>
      <c r="AT187" s="186" t="s">
        <v>127</v>
      </c>
      <c r="AU187" s="186" t="s">
        <v>86</v>
      </c>
      <c r="AY187" s="19" t="s">
        <v>125</v>
      </c>
      <c r="BE187" s="187">
        <f>IF(N187="základní",J187,0)</f>
        <v>0</v>
      </c>
      <c r="BF187" s="187">
        <f>IF(N187="snížená",J187,0)</f>
        <v>0</v>
      </c>
      <c r="BG187" s="187">
        <f>IF(N187="zákl. přenesená",J187,0)</f>
        <v>0</v>
      </c>
      <c r="BH187" s="187">
        <f>IF(N187="sníž. přenesená",J187,0)</f>
        <v>0</v>
      </c>
      <c r="BI187" s="187">
        <f>IF(N187="nulová",J187,0)</f>
        <v>0</v>
      </c>
      <c r="BJ187" s="19" t="s">
        <v>84</v>
      </c>
      <c r="BK187" s="187">
        <f>ROUND(I187*H187,2)</f>
        <v>0</v>
      </c>
      <c r="BL187" s="19" t="s">
        <v>132</v>
      </c>
      <c r="BM187" s="186" t="s">
        <v>507</v>
      </c>
    </row>
    <row r="188" spans="1:47" s="2" customFormat="1" ht="96">
      <c r="A188" s="36"/>
      <c r="B188" s="37"/>
      <c r="C188" s="38"/>
      <c r="D188" s="188" t="s">
        <v>134</v>
      </c>
      <c r="E188" s="38"/>
      <c r="F188" s="189" t="s">
        <v>242</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134</v>
      </c>
      <c r="AU188" s="19" t="s">
        <v>86</v>
      </c>
    </row>
    <row r="189" spans="2:51" s="13" customFormat="1" ht="10.2">
      <c r="B189" s="193"/>
      <c r="C189" s="194"/>
      <c r="D189" s="188" t="s">
        <v>136</v>
      </c>
      <c r="E189" s="195" t="s">
        <v>19</v>
      </c>
      <c r="F189" s="196" t="s">
        <v>447</v>
      </c>
      <c r="G189" s="194"/>
      <c r="H189" s="195" t="s">
        <v>19</v>
      </c>
      <c r="I189" s="197"/>
      <c r="J189" s="194"/>
      <c r="K189" s="194"/>
      <c r="L189" s="198"/>
      <c r="M189" s="199"/>
      <c r="N189" s="200"/>
      <c r="O189" s="200"/>
      <c r="P189" s="200"/>
      <c r="Q189" s="200"/>
      <c r="R189" s="200"/>
      <c r="S189" s="200"/>
      <c r="T189" s="201"/>
      <c r="AT189" s="202" t="s">
        <v>136</v>
      </c>
      <c r="AU189" s="202" t="s">
        <v>86</v>
      </c>
      <c r="AV189" s="13" t="s">
        <v>84</v>
      </c>
      <c r="AW189" s="13" t="s">
        <v>37</v>
      </c>
      <c r="AX189" s="13" t="s">
        <v>76</v>
      </c>
      <c r="AY189" s="202" t="s">
        <v>125</v>
      </c>
    </row>
    <row r="190" spans="2:51" s="13" customFormat="1" ht="10.2">
      <c r="B190" s="193"/>
      <c r="C190" s="194"/>
      <c r="D190" s="188" t="s">
        <v>136</v>
      </c>
      <c r="E190" s="195" t="s">
        <v>19</v>
      </c>
      <c r="F190" s="196" t="s">
        <v>508</v>
      </c>
      <c r="G190" s="194"/>
      <c r="H190" s="195" t="s">
        <v>19</v>
      </c>
      <c r="I190" s="197"/>
      <c r="J190" s="194"/>
      <c r="K190" s="194"/>
      <c r="L190" s="198"/>
      <c r="M190" s="199"/>
      <c r="N190" s="200"/>
      <c r="O190" s="200"/>
      <c r="P190" s="200"/>
      <c r="Q190" s="200"/>
      <c r="R190" s="200"/>
      <c r="S190" s="200"/>
      <c r="T190" s="201"/>
      <c r="AT190" s="202" t="s">
        <v>136</v>
      </c>
      <c r="AU190" s="202" t="s">
        <v>86</v>
      </c>
      <c r="AV190" s="13" t="s">
        <v>84</v>
      </c>
      <c r="AW190" s="13" t="s">
        <v>37</v>
      </c>
      <c r="AX190" s="13" t="s">
        <v>76</v>
      </c>
      <c r="AY190" s="202" t="s">
        <v>125</v>
      </c>
    </row>
    <row r="191" spans="2:51" s="14" customFormat="1" ht="10.2">
      <c r="B191" s="203"/>
      <c r="C191" s="204"/>
      <c r="D191" s="188" t="s">
        <v>136</v>
      </c>
      <c r="E191" s="205" t="s">
        <v>19</v>
      </c>
      <c r="F191" s="206" t="s">
        <v>509</v>
      </c>
      <c r="G191" s="204"/>
      <c r="H191" s="207">
        <v>43.243</v>
      </c>
      <c r="I191" s="208"/>
      <c r="J191" s="204"/>
      <c r="K191" s="204"/>
      <c r="L191" s="209"/>
      <c r="M191" s="210"/>
      <c r="N191" s="211"/>
      <c r="O191" s="211"/>
      <c r="P191" s="211"/>
      <c r="Q191" s="211"/>
      <c r="R191" s="211"/>
      <c r="S191" s="211"/>
      <c r="T191" s="212"/>
      <c r="AT191" s="213" t="s">
        <v>136</v>
      </c>
      <c r="AU191" s="213" t="s">
        <v>86</v>
      </c>
      <c r="AV191" s="14" t="s">
        <v>86</v>
      </c>
      <c r="AW191" s="14" t="s">
        <v>37</v>
      </c>
      <c r="AX191" s="14" t="s">
        <v>76</v>
      </c>
      <c r="AY191" s="213" t="s">
        <v>125</v>
      </c>
    </row>
    <row r="192" spans="2:51" s="13" customFormat="1" ht="10.2">
      <c r="B192" s="193"/>
      <c r="C192" s="194"/>
      <c r="D192" s="188" t="s">
        <v>136</v>
      </c>
      <c r="E192" s="195" t="s">
        <v>19</v>
      </c>
      <c r="F192" s="196" t="s">
        <v>153</v>
      </c>
      <c r="G192" s="194"/>
      <c r="H192" s="195" t="s">
        <v>19</v>
      </c>
      <c r="I192" s="197"/>
      <c r="J192" s="194"/>
      <c r="K192" s="194"/>
      <c r="L192" s="198"/>
      <c r="M192" s="199"/>
      <c r="N192" s="200"/>
      <c r="O192" s="200"/>
      <c r="P192" s="200"/>
      <c r="Q192" s="200"/>
      <c r="R192" s="200"/>
      <c r="S192" s="200"/>
      <c r="T192" s="201"/>
      <c r="AT192" s="202" t="s">
        <v>136</v>
      </c>
      <c r="AU192" s="202" t="s">
        <v>86</v>
      </c>
      <c r="AV192" s="13" t="s">
        <v>84</v>
      </c>
      <c r="AW192" s="13" t="s">
        <v>37</v>
      </c>
      <c r="AX192" s="13" t="s">
        <v>76</v>
      </c>
      <c r="AY192" s="202" t="s">
        <v>125</v>
      </c>
    </row>
    <row r="193" spans="2:51" s="14" customFormat="1" ht="10.2">
      <c r="B193" s="203"/>
      <c r="C193" s="204"/>
      <c r="D193" s="188" t="s">
        <v>136</v>
      </c>
      <c r="E193" s="205" t="s">
        <v>19</v>
      </c>
      <c r="F193" s="206" t="s">
        <v>510</v>
      </c>
      <c r="G193" s="204"/>
      <c r="H193" s="207">
        <v>5.168</v>
      </c>
      <c r="I193" s="208"/>
      <c r="J193" s="204"/>
      <c r="K193" s="204"/>
      <c r="L193" s="209"/>
      <c r="M193" s="210"/>
      <c r="N193" s="211"/>
      <c r="O193" s="211"/>
      <c r="P193" s="211"/>
      <c r="Q193" s="211"/>
      <c r="R193" s="211"/>
      <c r="S193" s="211"/>
      <c r="T193" s="212"/>
      <c r="AT193" s="213" t="s">
        <v>136</v>
      </c>
      <c r="AU193" s="213" t="s">
        <v>86</v>
      </c>
      <c r="AV193" s="14" t="s">
        <v>86</v>
      </c>
      <c r="AW193" s="14" t="s">
        <v>37</v>
      </c>
      <c r="AX193" s="14" t="s">
        <v>76</v>
      </c>
      <c r="AY193" s="213" t="s">
        <v>125</v>
      </c>
    </row>
    <row r="194" spans="2:51" s="15" customFormat="1" ht="10.2">
      <c r="B194" s="214"/>
      <c r="C194" s="215"/>
      <c r="D194" s="188" t="s">
        <v>136</v>
      </c>
      <c r="E194" s="216" t="s">
        <v>19</v>
      </c>
      <c r="F194" s="217" t="s">
        <v>159</v>
      </c>
      <c r="G194" s="215"/>
      <c r="H194" s="218">
        <v>48.411</v>
      </c>
      <c r="I194" s="219"/>
      <c r="J194" s="215"/>
      <c r="K194" s="215"/>
      <c r="L194" s="220"/>
      <c r="M194" s="221"/>
      <c r="N194" s="222"/>
      <c r="O194" s="222"/>
      <c r="P194" s="222"/>
      <c r="Q194" s="222"/>
      <c r="R194" s="222"/>
      <c r="S194" s="222"/>
      <c r="T194" s="223"/>
      <c r="AT194" s="224" t="s">
        <v>136</v>
      </c>
      <c r="AU194" s="224" t="s">
        <v>86</v>
      </c>
      <c r="AV194" s="15" t="s">
        <v>132</v>
      </c>
      <c r="AW194" s="15" t="s">
        <v>37</v>
      </c>
      <c r="AX194" s="15" t="s">
        <v>84</v>
      </c>
      <c r="AY194" s="224" t="s">
        <v>125</v>
      </c>
    </row>
    <row r="195" spans="1:65" s="2" customFormat="1" ht="14.4" customHeight="1">
      <c r="A195" s="36"/>
      <c r="B195" s="37"/>
      <c r="C195" s="236" t="s">
        <v>267</v>
      </c>
      <c r="D195" s="236" t="s">
        <v>251</v>
      </c>
      <c r="E195" s="237" t="s">
        <v>252</v>
      </c>
      <c r="F195" s="238" t="s">
        <v>253</v>
      </c>
      <c r="G195" s="239" t="s">
        <v>254</v>
      </c>
      <c r="H195" s="240">
        <v>96.822</v>
      </c>
      <c r="I195" s="241"/>
      <c r="J195" s="242">
        <f>ROUND(I195*H195,2)</f>
        <v>0</v>
      </c>
      <c r="K195" s="238" t="s">
        <v>131</v>
      </c>
      <c r="L195" s="243"/>
      <c r="M195" s="244" t="s">
        <v>19</v>
      </c>
      <c r="N195" s="245" t="s">
        <v>47</v>
      </c>
      <c r="O195" s="66"/>
      <c r="P195" s="184">
        <f>O195*H195</f>
        <v>0</v>
      </c>
      <c r="Q195" s="184">
        <v>1</v>
      </c>
      <c r="R195" s="184">
        <f>Q195*H195</f>
        <v>96.822</v>
      </c>
      <c r="S195" s="184">
        <v>0</v>
      </c>
      <c r="T195" s="185">
        <f>S195*H195</f>
        <v>0</v>
      </c>
      <c r="U195" s="36"/>
      <c r="V195" s="36"/>
      <c r="W195" s="36"/>
      <c r="X195" s="36"/>
      <c r="Y195" s="36"/>
      <c r="Z195" s="36"/>
      <c r="AA195" s="36"/>
      <c r="AB195" s="36"/>
      <c r="AC195" s="36"/>
      <c r="AD195" s="36"/>
      <c r="AE195" s="36"/>
      <c r="AR195" s="186" t="s">
        <v>232</v>
      </c>
      <c r="AT195" s="186" t="s">
        <v>251</v>
      </c>
      <c r="AU195" s="186" t="s">
        <v>86</v>
      </c>
      <c r="AY195" s="19" t="s">
        <v>125</v>
      </c>
      <c r="BE195" s="187">
        <f>IF(N195="základní",J195,0)</f>
        <v>0</v>
      </c>
      <c r="BF195" s="187">
        <f>IF(N195="snížená",J195,0)</f>
        <v>0</v>
      </c>
      <c r="BG195" s="187">
        <f>IF(N195="zákl. přenesená",J195,0)</f>
        <v>0</v>
      </c>
      <c r="BH195" s="187">
        <f>IF(N195="sníž. přenesená",J195,0)</f>
        <v>0</v>
      </c>
      <c r="BI195" s="187">
        <f>IF(N195="nulová",J195,0)</f>
        <v>0</v>
      </c>
      <c r="BJ195" s="19" t="s">
        <v>84</v>
      </c>
      <c r="BK195" s="187">
        <f>ROUND(I195*H195,2)</f>
        <v>0</v>
      </c>
      <c r="BL195" s="19" t="s">
        <v>132</v>
      </c>
      <c r="BM195" s="186" t="s">
        <v>511</v>
      </c>
    </row>
    <row r="196" spans="2:51" s="14" customFormat="1" ht="10.2">
      <c r="B196" s="203"/>
      <c r="C196" s="204"/>
      <c r="D196" s="188" t="s">
        <v>136</v>
      </c>
      <c r="E196" s="204"/>
      <c r="F196" s="206" t="s">
        <v>512</v>
      </c>
      <c r="G196" s="204"/>
      <c r="H196" s="207">
        <v>96.822</v>
      </c>
      <c r="I196" s="208"/>
      <c r="J196" s="204"/>
      <c r="K196" s="204"/>
      <c r="L196" s="209"/>
      <c r="M196" s="210"/>
      <c r="N196" s="211"/>
      <c r="O196" s="211"/>
      <c r="P196" s="211"/>
      <c r="Q196" s="211"/>
      <c r="R196" s="211"/>
      <c r="S196" s="211"/>
      <c r="T196" s="212"/>
      <c r="AT196" s="213" t="s">
        <v>136</v>
      </c>
      <c r="AU196" s="213" t="s">
        <v>86</v>
      </c>
      <c r="AV196" s="14" t="s">
        <v>86</v>
      </c>
      <c r="AW196" s="14" t="s">
        <v>4</v>
      </c>
      <c r="AX196" s="14" t="s">
        <v>84</v>
      </c>
      <c r="AY196" s="213" t="s">
        <v>125</v>
      </c>
    </row>
    <row r="197" spans="1:65" s="2" customFormat="1" ht="24.15" customHeight="1">
      <c r="A197" s="36"/>
      <c r="B197" s="37"/>
      <c r="C197" s="175" t="s">
        <v>145</v>
      </c>
      <c r="D197" s="175" t="s">
        <v>127</v>
      </c>
      <c r="E197" s="176" t="s">
        <v>258</v>
      </c>
      <c r="F197" s="177" t="s">
        <v>259</v>
      </c>
      <c r="G197" s="178" t="s">
        <v>149</v>
      </c>
      <c r="H197" s="179">
        <v>14.48</v>
      </c>
      <c r="I197" s="180"/>
      <c r="J197" s="181">
        <f>ROUND(I197*H197,2)</f>
        <v>0</v>
      </c>
      <c r="K197" s="177" t="s">
        <v>131</v>
      </c>
      <c r="L197" s="41"/>
      <c r="M197" s="182" t="s">
        <v>19</v>
      </c>
      <c r="N197" s="183" t="s">
        <v>47</v>
      </c>
      <c r="O197" s="66"/>
      <c r="P197" s="184">
        <f>O197*H197</f>
        <v>0</v>
      </c>
      <c r="Q197" s="184">
        <v>0</v>
      </c>
      <c r="R197" s="184">
        <f>Q197*H197</f>
        <v>0</v>
      </c>
      <c r="S197" s="184">
        <v>0</v>
      </c>
      <c r="T197" s="185">
        <f>S197*H197</f>
        <v>0</v>
      </c>
      <c r="U197" s="36"/>
      <c r="V197" s="36"/>
      <c r="W197" s="36"/>
      <c r="X197" s="36"/>
      <c r="Y197" s="36"/>
      <c r="Z197" s="36"/>
      <c r="AA197" s="36"/>
      <c r="AB197" s="36"/>
      <c r="AC197" s="36"/>
      <c r="AD197" s="36"/>
      <c r="AE197" s="36"/>
      <c r="AR197" s="186" t="s">
        <v>132</v>
      </c>
      <c r="AT197" s="186" t="s">
        <v>127</v>
      </c>
      <c r="AU197" s="186" t="s">
        <v>86</v>
      </c>
      <c r="AY197" s="19" t="s">
        <v>125</v>
      </c>
      <c r="BE197" s="187">
        <f>IF(N197="základní",J197,0)</f>
        <v>0</v>
      </c>
      <c r="BF197" s="187">
        <f>IF(N197="snížená",J197,0)</f>
        <v>0</v>
      </c>
      <c r="BG197" s="187">
        <f>IF(N197="zákl. přenesená",J197,0)</f>
        <v>0</v>
      </c>
      <c r="BH197" s="187">
        <f>IF(N197="sníž. přenesená",J197,0)</f>
        <v>0</v>
      </c>
      <c r="BI197" s="187">
        <f>IF(N197="nulová",J197,0)</f>
        <v>0</v>
      </c>
      <c r="BJ197" s="19" t="s">
        <v>84</v>
      </c>
      <c r="BK197" s="187">
        <f>ROUND(I197*H197,2)</f>
        <v>0</v>
      </c>
      <c r="BL197" s="19" t="s">
        <v>132</v>
      </c>
      <c r="BM197" s="186" t="s">
        <v>513</v>
      </c>
    </row>
    <row r="198" spans="1:47" s="2" customFormat="1" ht="76.8">
      <c r="A198" s="36"/>
      <c r="B198" s="37"/>
      <c r="C198" s="38"/>
      <c r="D198" s="188" t="s">
        <v>134</v>
      </c>
      <c r="E198" s="38"/>
      <c r="F198" s="189" t="s">
        <v>261</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134</v>
      </c>
      <c r="AU198" s="19" t="s">
        <v>86</v>
      </c>
    </row>
    <row r="199" spans="1:65" s="2" customFormat="1" ht="24.15" customHeight="1">
      <c r="A199" s="36"/>
      <c r="B199" s="37"/>
      <c r="C199" s="175" t="s">
        <v>8</v>
      </c>
      <c r="D199" s="175" t="s">
        <v>127</v>
      </c>
      <c r="E199" s="176" t="s">
        <v>514</v>
      </c>
      <c r="F199" s="177" t="s">
        <v>515</v>
      </c>
      <c r="G199" s="178" t="s">
        <v>149</v>
      </c>
      <c r="H199" s="179">
        <v>14.48</v>
      </c>
      <c r="I199" s="180"/>
      <c r="J199" s="181">
        <f>ROUND(I199*H199,2)</f>
        <v>0</v>
      </c>
      <c r="K199" s="177" t="s">
        <v>131</v>
      </c>
      <c r="L199" s="41"/>
      <c r="M199" s="182" t="s">
        <v>19</v>
      </c>
      <c r="N199" s="183" t="s">
        <v>47</v>
      </c>
      <c r="O199" s="66"/>
      <c r="P199" s="184">
        <f>O199*H199</f>
        <v>0</v>
      </c>
      <c r="Q199" s="184">
        <v>0</v>
      </c>
      <c r="R199" s="184">
        <f>Q199*H199</f>
        <v>0</v>
      </c>
      <c r="S199" s="184">
        <v>0</v>
      </c>
      <c r="T199" s="185">
        <f>S199*H199</f>
        <v>0</v>
      </c>
      <c r="U199" s="36"/>
      <c r="V199" s="36"/>
      <c r="W199" s="36"/>
      <c r="X199" s="36"/>
      <c r="Y199" s="36"/>
      <c r="Z199" s="36"/>
      <c r="AA199" s="36"/>
      <c r="AB199" s="36"/>
      <c r="AC199" s="36"/>
      <c r="AD199" s="36"/>
      <c r="AE199" s="36"/>
      <c r="AR199" s="186" t="s">
        <v>132</v>
      </c>
      <c r="AT199" s="186" t="s">
        <v>127</v>
      </c>
      <c r="AU199" s="186" t="s">
        <v>86</v>
      </c>
      <c r="AY199" s="19" t="s">
        <v>125</v>
      </c>
      <c r="BE199" s="187">
        <f>IF(N199="základní",J199,0)</f>
        <v>0</v>
      </c>
      <c r="BF199" s="187">
        <f>IF(N199="snížená",J199,0)</f>
        <v>0</v>
      </c>
      <c r="BG199" s="187">
        <f>IF(N199="zákl. přenesená",J199,0)</f>
        <v>0</v>
      </c>
      <c r="BH199" s="187">
        <f>IF(N199="sníž. přenesená",J199,0)</f>
        <v>0</v>
      </c>
      <c r="BI199" s="187">
        <f>IF(N199="nulová",J199,0)</f>
        <v>0</v>
      </c>
      <c r="BJ199" s="19" t="s">
        <v>84</v>
      </c>
      <c r="BK199" s="187">
        <f>ROUND(I199*H199,2)</f>
        <v>0</v>
      </c>
      <c r="BL199" s="19" t="s">
        <v>132</v>
      </c>
      <c r="BM199" s="186" t="s">
        <v>516</v>
      </c>
    </row>
    <row r="200" spans="1:47" s="2" customFormat="1" ht="48">
      <c r="A200" s="36"/>
      <c r="B200" s="37"/>
      <c r="C200" s="38"/>
      <c r="D200" s="188" t="s">
        <v>134</v>
      </c>
      <c r="E200" s="38"/>
      <c r="F200" s="189" t="s">
        <v>517</v>
      </c>
      <c r="G200" s="38"/>
      <c r="H200" s="38"/>
      <c r="I200" s="190"/>
      <c r="J200" s="38"/>
      <c r="K200" s="38"/>
      <c r="L200" s="41"/>
      <c r="M200" s="191"/>
      <c r="N200" s="192"/>
      <c r="O200" s="66"/>
      <c r="P200" s="66"/>
      <c r="Q200" s="66"/>
      <c r="R200" s="66"/>
      <c r="S200" s="66"/>
      <c r="T200" s="67"/>
      <c r="U200" s="36"/>
      <c r="V200" s="36"/>
      <c r="W200" s="36"/>
      <c r="X200" s="36"/>
      <c r="Y200" s="36"/>
      <c r="Z200" s="36"/>
      <c r="AA200" s="36"/>
      <c r="AB200" s="36"/>
      <c r="AC200" s="36"/>
      <c r="AD200" s="36"/>
      <c r="AE200" s="36"/>
      <c r="AT200" s="19" t="s">
        <v>134</v>
      </c>
      <c r="AU200" s="19" t="s">
        <v>86</v>
      </c>
    </row>
    <row r="201" spans="2:51" s="13" customFormat="1" ht="10.2">
      <c r="B201" s="193"/>
      <c r="C201" s="194"/>
      <c r="D201" s="188" t="s">
        <v>136</v>
      </c>
      <c r="E201" s="195" t="s">
        <v>19</v>
      </c>
      <c r="F201" s="196" t="s">
        <v>447</v>
      </c>
      <c r="G201" s="194"/>
      <c r="H201" s="195" t="s">
        <v>19</v>
      </c>
      <c r="I201" s="197"/>
      <c r="J201" s="194"/>
      <c r="K201" s="194"/>
      <c r="L201" s="198"/>
      <c r="M201" s="199"/>
      <c r="N201" s="200"/>
      <c r="O201" s="200"/>
      <c r="P201" s="200"/>
      <c r="Q201" s="200"/>
      <c r="R201" s="200"/>
      <c r="S201" s="200"/>
      <c r="T201" s="201"/>
      <c r="AT201" s="202" t="s">
        <v>136</v>
      </c>
      <c r="AU201" s="202" t="s">
        <v>86</v>
      </c>
      <c r="AV201" s="13" t="s">
        <v>84</v>
      </c>
      <c r="AW201" s="13" t="s">
        <v>37</v>
      </c>
      <c r="AX201" s="13" t="s">
        <v>76</v>
      </c>
      <c r="AY201" s="202" t="s">
        <v>125</v>
      </c>
    </row>
    <row r="202" spans="2:51" s="13" customFormat="1" ht="10.2">
      <c r="B202" s="193"/>
      <c r="C202" s="194"/>
      <c r="D202" s="188" t="s">
        <v>136</v>
      </c>
      <c r="E202" s="195" t="s">
        <v>19</v>
      </c>
      <c r="F202" s="196" t="s">
        <v>454</v>
      </c>
      <c r="G202" s="194"/>
      <c r="H202" s="195" t="s">
        <v>19</v>
      </c>
      <c r="I202" s="197"/>
      <c r="J202" s="194"/>
      <c r="K202" s="194"/>
      <c r="L202" s="198"/>
      <c r="M202" s="199"/>
      <c r="N202" s="200"/>
      <c r="O202" s="200"/>
      <c r="P202" s="200"/>
      <c r="Q202" s="200"/>
      <c r="R202" s="200"/>
      <c r="S202" s="200"/>
      <c r="T202" s="201"/>
      <c r="AT202" s="202" t="s">
        <v>136</v>
      </c>
      <c r="AU202" s="202" t="s">
        <v>86</v>
      </c>
      <c r="AV202" s="13" t="s">
        <v>84</v>
      </c>
      <c r="AW202" s="13" t="s">
        <v>37</v>
      </c>
      <c r="AX202" s="13" t="s">
        <v>76</v>
      </c>
      <c r="AY202" s="202" t="s">
        <v>125</v>
      </c>
    </row>
    <row r="203" spans="2:51" s="14" customFormat="1" ht="10.2">
      <c r="B203" s="203"/>
      <c r="C203" s="204"/>
      <c r="D203" s="188" t="s">
        <v>136</v>
      </c>
      <c r="E203" s="205" t="s">
        <v>19</v>
      </c>
      <c r="F203" s="206" t="s">
        <v>455</v>
      </c>
      <c r="G203" s="204"/>
      <c r="H203" s="207">
        <v>7.28</v>
      </c>
      <c r="I203" s="208"/>
      <c r="J203" s="204"/>
      <c r="K203" s="204"/>
      <c r="L203" s="209"/>
      <c r="M203" s="210"/>
      <c r="N203" s="211"/>
      <c r="O203" s="211"/>
      <c r="P203" s="211"/>
      <c r="Q203" s="211"/>
      <c r="R203" s="211"/>
      <c r="S203" s="211"/>
      <c r="T203" s="212"/>
      <c r="AT203" s="213" t="s">
        <v>136</v>
      </c>
      <c r="AU203" s="213" t="s">
        <v>86</v>
      </c>
      <c r="AV203" s="14" t="s">
        <v>86</v>
      </c>
      <c r="AW203" s="14" t="s">
        <v>37</v>
      </c>
      <c r="AX203" s="14" t="s">
        <v>76</v>
      </c>
      <c r="AY203" s="213" t="s">
        <v>125</v>
      </c>
    </row>
    <row r="204" spans="2:51" s="16" customFormat="1" ht="10.2">
      <c r="B204" s="225"/>
      <c r="C204" s="226"/>
      <c r="D204" s="188" t="s">
        <v>136</v>
      </c>
      <c r="E204" s="227" t="s">
        <v>19</v>
      </c>
      <c r="F204" s="228" t="s">
        <v>185</v>
      </c>
      <c r="G204" s="226"/>
      <c r="H204" s="229">
        <v>7.28</v>
      </c>
      <c r="I204" s="230"/>
      <c r="J204" s="226"/>
      <c r="K204" s="226"/>
      <c r="L204" s="231"/>
      <c r="M204" s="232"/>
      <c r="N204" s="233"/>
      <c r="O204" s="233"/>
      <c r="P204" s="233"/>
      <c r="Q204" s="233"/>
      <c r="R204" s="233"/>
      <c r="S204" s="233"/>
      <c r="T204" s="234"/>
      <c r="AT204" s="235" t="s">
        <v>136</v>
      </c>
      <c r="AU204" s="235" t="s">
        <v>86</v>
      </c>
      <c r="AV204" s="16" t="s">
        <v>146</v>
      </c>
      <c r="AW204" s="16" t="s">
        <v>37</v>
      </c>
      <c r="AX204" s="16" t="s">
        <v>76</v>
      </c>
      <c r="AY204" s="235" t="s">
        <v>125</v>
      </c>
    </row>
    <row r="205" spans="2:51" s="13" customFormat="1" ht="10.2">
      <c r="B205" s="193"/>
      <c r="C205" s="194"/>
      <c r="D205" s="188" t="s">
        <v>136</v>
      </c>
      <c r="E205" s="195" t="s">
        <v>19</v>
      </c>
      <c r="F205" s="196" t="s">
        <v>153</v>
      </c>
      <c r="G205" s="194"/>
      <c r="H205" s="195" t="s">
        <v>19</v>
      </c>
      <c r="I205" s="197"/>
      <c r="J205" s="194"/>
      <c r="K205" s="194"/>
      <c r="L205" s="198"/>
      <c r="M205" s="199"/>
      <c r="N205" s="200"/>
      <c r="O205" s="200"/>
      <c r="P205" s="200"/>
      <c r="Q205" s="200"/>
      <c r="R205" s="200"/>
      <c r="S205" s="200"/>
      <c r="T205" s="201"/>
      <c r="AT205" s="202" t="s">
        <v>136</v>
      </c>
      <c r="AU205" s="202" t="s">
        <v>86</v>
      </c>
      <c r="AV205" s="13" t="s">
        <v>84</v>
      </c>
      <c r="AW205" s="13" t="s">
        <v>37</v>
      </c>
      <c r="AX205" s="13" t="s">
        <v>76</v>
      </c>
      <c r="AY205" s="202" t="s">
        <v>125</v>
      </c>
    </row>
    <row r="206" spans="2:51" s="14" customFormat="1" ht="10.2">
      <c r="B206" s="203"/>
      <c r="C206" s="204"/>
      <c r="D206" s="188" t="s">
        <v>136</v>
      </c>
      <c r="E206" s="205" t="s">
        <v>19</v>
      </c>
      <c r="F206" s="206" t="s">
        <v>456</v>
      </c>
      <c r="G206" s="204"/>
      <c r="H206" s="207">
        <v>0</v>
      </c>
      <c r="I206" s="208"/>
      <c r="J206" s="204"/>
      <c r="K206" s="204"/>
      <c r="L206" s="209"/>
      <c r="M206" s="210"/>
      <c r="N206" s="211"/>
      <c r="O206" s="211"/>
      <c r="P206" s="211"/>
      <c r="Q206" s="211"/>
      <c r="R206" s="211"/>
      <c r="S206" s="211"/>
      <c r="T206" s="212"/>
      <c r="AT206" s="213" t="s">
        <v>136</v>
      </c>
      <c r="AU206" s="213" t="s">
        <v>86</v>
      </c>
      <c r="AV206" s="14" t="s">
        <v>86</v>
      </c>
      <c r="AW206" s="14" t="s">
        <v>37</v>
      </c>
      <c r="AX206" s="14" t="s">
        <v>76</v>
      </c>
      <c r="AY206" s="213" t="s">
        <v>125</v>
      </c>
    </row>
    <row r="207" spans="2:51" s="14" customFormat="1" ht="10.2">
      <c r="B207" s="203"/>
      <c r="C207" s="204"/>
      <c r="D207" s="188" t="s">
        <v>136</v>
      </c>
      <c r="E207" s="205" t="s">
        <v>19</v>
      </c>
      <c r="F207" s="206" t="s">
        <v>457</v>
      </c>
      <c r="G207" s="204"/>
      <c r="H207" s="207">
        <v>2</v>
      </c>
      <c r="I207" s="208"/>
      <c r="J207" s="204"/>
      <c r="K207" s="204"/>
      <c r="L207" s="209"/>
      <c r="M207" s="210"/>
      <c r="N207" s="211"/>
      <c r="O207" s="211"/>
      <c r="P207" s="211"/>
      <c r="Q207" s="211"/>
      <c r="R207" s="211"/>
      <c r="S207" s="211"/>
      <c r="T207" s="212"/>
      <c r="AT207" s="213" t="s">
        <v>136</v>
      </c>
      <c r="AU207" s="213" t="s">
        <v>86</v>
      </c>
      <c r="AV207" s="14" t="s">
        <v>86</v>
      </c>
      <c r="AW207" s="14" t="s">
        <v>37</v>
      </c>
      <c r="AX207" s="14" t="s">
        <v>76</v>
      </c>
      <c r="AY207" s="213" t="s">
        <v>125</v>
      </c>
    </row>
    <row r="208" spans="2:51" s="14" customFormat="1" ht="10.2">
      <c r="B208" s="203"/>
      <c r="C208" s="204"/>
      <c r="D208" s="188" t="s">
        <v>136</v>
      </c>
      <c r="E208" s="205" t="s">
        <v>19</v>
      </c>
      <c r="F208" s="206" t="s">
        <v>458</v>
      </c>
      <c r="G208" s="204"/>
      <c r="H208" s="207">
        <v>2.8</v>
      </c>
      <c r="I208" s="208"/>
      <c r="J208" s="204"/>
      <c r="K208" s="204"/>
      <c r="L208" s="209"/>
      <c r="M208" s="210"/>
      <c r="N208" s="211"/>
      <c r="O208" s="211"/>
      <c r="P208" s="211"/>
      <c r="Q208" s="211"/>
      <c r="R208" s="211"/>
      <c r="S208" s="211"/>
      <c r="T208" s="212"/>
      <c r="AT208" s="213" t="s">
        <v>136</v>
      </c>
      <c r="AU208" s="213" t="s">
        <v>86</v>
      </c>
      <c r="AV208" s="14" t="s">
        <v>86</v>
      </c>
      <c r="AW208" s="14" t="s">
        <v>37</v>
      </c>
      <c r="AX208" s="14" t="s">
        <v>76</v>
      </c>
      <c r="AY208" s="213" t="s">
        <v>125</v>
      </c>
    </row>
    <row r="209" spans="2:51" s="14" customFormat="1" ht="10.2">
      <c r="B209" s="203"/>
      <c r="C209" s="204"/>
      <c r="D209" s="188" t="s">
        <v>136</v>
      </c>
      <c r="E209" s="205" t="s">
        <v>19</v>
      </c>
      <c r="F209" s="206" t="s">
        <v>459</v>
      </c>
      <c r="G209" s="204"/>
      <c r="H209" s="207">
        <v>2</v>
      </c>
      <c r="I209" s="208"/>
      <c r="J209" s="204"/>
      <c r="K209" s="204"/>
      <c r="L209" s="209"/>
      <c r="M209" s="210"/>
      <c r="N209" s="211"/>
      <c r="O209" s="211"/>
      <c r="P209" s="211"/>
      <c r="Q209" s="211"/>
      <c r="R209" s="211"/>
      <c r="S209" s="211"/>
      <c r="T209" s="212"/>
      <c r="AT209" s="213" t="s">
        <v>136</v>
      </c>
      <c r="AU209" s="213" t="s">
        <v>86</v>
      </c>
      <c r="AV209" s="14" t="s">
        <v>86</v>
      </c>
      <c r="AW209" s="14" t="s">
        <v>37</v>
      </c>
      <c r="AX209" s="14" t="s">
        <v>76</v>
      </c>
      <c r="AY209" s="213" t="s">
        <v>125</v>
      </c>
    </row>
    <row r="210" spans="2:51" s="14" customFormat="1" ht="10.2">
      <c r="B210" s="203"/>
      <c r="C210" s="204"/>
      <c r="D210" s="188" t="s">
        <v>136</v>
      </c>
      <c r="E210" s="205" t="s">
        <v>19</v>
      </c>
      <c r="F210" s="206" t="s">
        <v>460</v>
      </c>
      <c r="G210" s="204"/>
      <c r="H210" s="207">
        <v>0.4</v>
      </c>
      <c r="I210" s="208"/>
      <c r="J210" s="204"/>
      <c r="K210" s="204"/>
      <c r="L210" s="209"/>
      <c r="M210" s="210"/>
      <c r="N210" s="211"/>
      <c r="O210" s="211"/>
      <c r="P210" s="211"/>
      <c r="Q210" s="211"/>
      <c r="R210" s="211"/>
      <c r="S210" s="211"/>
      <c r="T210" s="212"/>
      <c r="AT210" s="213" t="s">
        <v>136</v>
      </c>
      <c r="AU210" s="213" t="s">
        <v>86</v>
      </c>
      <c r="AV210" s="14" t="s">
        <v>86</v>
      </c>
      <c r="AW210" s="14" t="s">
        <v>37</v>
      </c>
      <c r="AX210" s="14" t="s">
        <v>76</v>
      </c>
      <c r="AY210" s="213" t="s">
        <v>125</v>
      </c>
    </row>
    <row r="211" spans="2:51" s="16" customFormat="1" ht="10.2">
      <c r="B211" s="225"/>
      <c r="C211" s="226"/>
      <c r="D211" s="188" t="s">
        <v>136</v>
      </c>
      <c r="E211" s="227" t="s">
        <v>19</v>
      </c>
      <c r="F211" s="228" t="s">
        <v>185</v>
      </c>
      <c r="G211" s="226"/>
      <c r="H211" s="229">
        <v>7.2</v>
      </c>
      <c r="I211" s="230"/>
      <c r="J211" s="226"/>
      <c r="K211" s="226"/>
      <c r="L211" s="231"/>
      <c r="M211" s="232"/>
      <c r="N211" s="233"/>
      <c r="O211" s="233"/>
      <c r="P211" s="233"/>
      <c r="Q211" s="233"/>
      <c r="R211" s="233"/>
      <c r="S211" s="233"/>
      <c r="T211" s="234"/>
      <c r="AT211" s="235" t="s">
        <v>136</v>
      </c>
      <c r="AU211" s="235" t="s">
        <v>86</v>
      </c>
      <c r="AV211" s="16" t="s">
        <v>146</v>
      </c>
      <c r="AW211" s="16" t="s">
        <v>37</v>
      </c>
      <c r="AX211" s="16" t="s">
        <v>76</v>
      </c>
      <c r="AY211" s="235" t="s">
        <v>125</v>
      </c>
    </row>
    <row r="212" spans="2:51" s="15" customFormat="1" ht="10.2">
      <c r="B212" s="214"/>
      <c r="C212" s="215"/>
      <c r="D212" s="188" t="s">
        <v>136</v>
      </c>
      <c r="E212" s="216" t="s">
        <v>19</v>
      </c>
      <c r="F212" s="217" t="s">
        <v>159</v>
      </c>
      <c r="G212" s="215"/>
      <c r="H212" s="218">
        <v>14.480000000000002</v>
      </c>
      <c r="I212" s="219"/>
      <c r="J212" s="215"/>
      <c r="K212" s="215"/>
      <c r="L212" s="220"/>
      <c r="M212" s="221"/>
      <c r="N212" s="222"/>
      <c r="O212" s="222"/>
      <c r="P212" s="222"/>
      <c r="Q212" s="222"/>
      <c r="R212" s="222"/>
      <c r="S212" s="222"/>
      <c r="T212" s="223"/>
      <c r="AT212" s="224" t="s">
        <v>136</v>
      </c>
      <c r="AU212" s="224" t="s">
        <v>86</v>
      </c>
      <c r="AV212" s="15" t="s">
        <v>132</v>
      </c>
      <c r="AW212" s="15" t="s">
        <v>37</v>
      </c>
      <c r="AX212" s="15" t="s">
        <v>84</v>
      </c>
      <c r="AY212" s="224" t="s">
        <v>125</v>
      </c>
    </row>
    <row r="213" spans="1:65" s="2" customFormat="1" ht="14.4" customHeight="1">
      <c r="A213" s="36"/>
      <c r="B213" s="37"/>
      <c r="C213" s="236" t="s">
        <v>281</v>
      </c>
      <c r="D213" s="236" t="s">
        <v>251</v>
      </c>
      <c r="E213" s="237" t="s">
        <v>268</v>
      </c>
      <c r="F213" s="238" t="s">
        <v>269</v>
      </c>
      <c r="G213" s="239" t="s">
        <v>162</v>
      </c>
      <c r="H213" s="240">
        <v>1.448</v>
      </c>
      <c r="I213" s="241"/>
      <c r="J213" s="242">
        <f>ROUND(I213*H213,2)</f>
        <v>0</v>
      </c>
      <c r="K213" s="238" t="s">
        <v>131</v>
      </c>
      <c r="L213" s="243"/>
      <c r="M213" s="244" t="s">
        <v>19</v>
      </c>
      <c r="N213" s="245" t="s">
        <v>47</v>
      </c>
      <c r="O213" s="66"/>
      <c r="P213" s="184">
        <f>O213*H213</f>
        <v>0</v>
      </c>
      <c r="Q213" s="184">
        <v>0.21</v>
      </c>
      <c r="R213" s="184">
        <f>Q213*H213</f>
        <v>0.30407999999999996</v>
      </c>
      <c r="S213" s="184">
        <v>0</v>
      </c>
      <c r="T213" s="185">
        <f>S213*H213</f>
        <v>0</v>
      </c>
      <c r="U213" s="36"/>
      <c r="V213" s="36"/>
      <c r="W213" s="36"/>
      <c r="X213" s="36"/>
      <c r="Y213" s="36"/>
      <c r="Z213" s="36"/>
      <c r="AA213" s="36"/>
      <c r="AB213" s="36"/>
      <c r="AC213" s="36"/>
      <c r="AD213" s="36"/>
      <c r="AE213" s="36"/>
      <c r="AR213" s="186" t="s">
        <v>232</v>
      </c>
      <c r="AT213" s="186" t="s">
        <v>251</v>
      </c>
      <c r="AU213" s="186" t="s">
        <v>86</v>
      </c>
      <c r="AY213" s="19" t="s">
        <v>125</v>
      </c>
      <c r="BE213" s="187">
        <f>IF(N213="základní",J213,0)</f>
        <v>0</v>
      </c>
      <c r="BF213" s="187">
        <f>IF(N213="snížená",J213,0)</f>
        <v>0</v>
      </c>
      <c r="BG213" s="187">
        <f>IF(N213="zákl. přenesená",J213,0)</f>
        <v>0</v>
      </c>
      <c r="BH213" s="187">
        <f>IF(N213="sníž. přenesená",J213,0)</f>
        <v>0</v>
      </c>
      <c r="BI213" s="187">
        <f>IF(N213="nulová",J213,0)</f>
        <v>0</v>
      </c>
      <c r="BJ213" s="19" t="s">
        <v>84</v>
      </c>
      <c r="BK213" s="187">
        <f>ROUND(I213*H213,2)</f>
        <v>0</v>
      </c>
      <c r="BL213" s="19" t="s">
        <v>132</v>
      </c>
      <c r="BM213" s="186" t="s">
        <v>518</v>
      </c>
    </row>
    <row r="214" spans="1:65" s="2" customFormat="1" ht="24.15" customHeight="1">
      <c r="A214" s="36"/>
      <c r="B214" s="37"/>
      <c r="C214" s="175" t="s">
        <v>290</v>
      </c>
      <c r="D214" s="175" t="s">
        <v>127</v>
      </c>
      <c r="E214" s="176" t="s">
        <v>271</v>
      </c>
      <c r="F214" s="177" t="s">
        <v>272</v>
      </c>
      <c r="G214" s="178" t="s">
        <v>149</v>
      </c>
      <c r="H214" s="179">
        <v>14.48</v>
      </c>
      <c r="I214" s="180"/>
      <c r="J214" s="181">
        <f>ROUND(I214*H214,2)</f>
        <v>0</v>
      </c>
      <c r="K214" s="177" t="s">
        <v>131</v>
      </c>
      <c r="L214" s="41"/>
      <c r="M214" s="182" t="s">
        <v>19</v>
      </c>
      <c r="N214" s="183" t="s">
        <v>47</v>
      </c>
      <c r="O214" s="66"/>
      <c r="P214" s="184">
        <f>O214*H214</f>
        <v>0</v>
      </c>
      <c r="Q214" s="184">
        <v>0</v>
      </c>
      <c r="R214" s="184">
        <f>Q214*H214</f>
        <v>0</v>
      </c>
      <c r="S214" s="184">
        <v>0</v>
      </c>
      <c r="T214" s="185">
        <f>S214*H214</f>
        <v>0</v>
      </c>
      <c r="U214" s="36"/>
      <c r="V214" s="36"/>
      <c r="W214" s="36"/>
      <c r="X214" s="36"/>
      <c r="Y214" s="36"/>
      <c r="Z214" s="36"/>
      <c r="AA214" s="36"/>
      <c r="AB214" s="36"/>
      <c r="AC214" s="36"/>
      <c r="AD214" s="36"/>
      <c r="AE214" s="36"/>
      <c r="AR214" s="186" t="s">
        <v>132</v>
      </c>
      <c r="AT214" s="186" t="s">
        <v>127</v>
      </c>
      <c r="AU214" s="186" t="s">
        <v>86</v>
      </c>
      <c r="AY214" s="19" t="s">
        <v>125</v>
      </c>
      <c r="BE214" s="187">
        <f>IF(N214="základní",J214,0)</f>
        <v>0</v>
      </c>
      <c r="BF214" s="187">
        <f>IF(N214="snížená",J214,0)</f>
        <v>0</v>
      </c>
      <c r="BG214" s="187">
        <f>IF(N214="zákl. přenesená",J214,0)</f>
        <v>0</v>
      </c>
      <c r="BH214" s="187">
        <f>IF(N214="sníž. přenesená",J214,0)</f>
        <v>0</v>
      </c>
      <c r="BI214" s="187">
        <f>IF(N214="nulová",J214,0)</f>
        <v>0</v>
      </c>
      <c r="BJ214" s="19" t="s">
        <v>84</v>
      </c>
      <c r="BK214" s="187">
        <f>ROUND(I214*H214,2)</f>
        <v>0</v>
      </c>
      <c r="BL214" s="19" t="s">
        <v>132</v>
      </c>
      <c r="BM214" s="186" t="s">
        <v>519</v>
      </c>
    </row>
    <row r="215" spans="1:47" s="2" customFormat="1" ht="115.2">
      <c r="A215" s="36"/>
      <c r="B215" s="37"/>
      <c r="C215" s="38"/>
      <c r="D215" s="188" t="s">
        <v>134</v>
      </c>
      <c r="E215" s="38"/>
      <c r="F215" s="189" t="s">
        <v>274</v>
      </c>
      <c r="G215" s="38"/>
      <c r="H215" s="38"/>
      <c r="I215" s="190"/>
      <c r="J215" s="38"/>
      <c r="K215" s="38"/>
      <c r="L215" s="41"/>
      <c r="M215" s="191"/>
      <c r="N215" s="192"/>
      <c r="O215" s="66"/>
      <c r="P215" s="66"/>
      <c r="Q215" s="66"/>
      <c r="R215" s="66"/>
      <c r="S215" s="66"/>
      <c r="T215" s="67"/>
      <c r="U215" s="36"/>
      <c r="V215" s="36"/>
      <c r="W215" s="36"/>
      <c r="X215" s="36"/>
      <c r="Y215" s="36"/>
      <c r="Z215" s="36"/>
      <c r="AA215" s="36"/>
      <c r="AB215" s="36"/>
      <c r="AC215" s="36"/>
      <c r="AD215" s="36"/>
      <c r="AE215" s="36"/>
      <c r="AT215" s="19" t="s">
        <v>134</v>
      </c>
      <c r="AU215" s="19" t="s">
        <v>86</v>
      </c>
    </row>
    <row r="216" spans="1:65" s="2" customFormat="1" ht="14.4" customHeight="1">
      <c r="A216" s="36"/>
      <c r="B216" s="37"/>
      <c r="C216" s="236" t="s">
        <v>303</v>
      </c>
      <c r="D216" s="236" t="s">
        <v>251</v>
      </c>
      <c r="E216" s="237" t="s">
        <v>275</v>
      </c>
      <c r="F216" s="238" t="s">
        <v>276</v>
      </c>
      <c r="G216" s="239" t="s">
        <v>277</v>
      </c>
      <c r="H216" s="240">
        <v>0.176</v>
      </c>
      <c r="I216" s="241"/>
      <c r="J216" s="242">
        <f>ROUND(I216*H216,2)</f>
        <v>0</v>
      </c>
      <c r="K216" s="238" t="s">
        <v>131</v>
      </c>
      <c r="L216" s="243"/>
      <c r="M216" s="244" t="s">
        <v>19</v>
      </c>
      <c r="N216" s="245" t="s">
        <v>47</v>
      </c>
      <c r="O216" s="66"/>
      <c r="P216" s="184">
        <f>O216*H216</f>
        <v>0</v>
      </c>
      <c r="Q216" s="184">
        <v>0.001</v>
      </c>
      <c r="R216" s="184">
        <f>Q216*H216</f>
        <v>0.000176</v>
      </c>
      <c r="S216" s="184">
        <v>0</v>
      </c>
      <c r="T216" s="185">
        <f>S216*H216</f>
        <v>0</v>
      </c>
      <c r="U216" s="36"/>
      <c r="V216" s="36"/>
      <c r="W216" s="36"/>
      <c r="X216" s="36"/>
      <c r="Y216" s="36"/>
      <c r="Z216" s="36"/>
      <c r="AA216" s="36"/>
      <c r="AB216" s="36"/>
      <c r="AC216" s="36"/>
      <c r="AD216" s="36"/>
      <c r="AE216" s="36"/>
      <c r="AR216" s="186" t="s">
        <v>232</v>
      </c>
      <c r="AT216" s="186" t="s">
        <v>251</v>
      </c>
      <c r="AU216" s="186" t="s">
        <v>86</v>
      </c>
      <c r="AY216" s="19" t="s">
        <v>125</v>
      </c>
      <c r="BE216" s="187">
        <f>IF(N216="základní",J216,0)</f>
        <v>0</v>
      </c>
      <c r="BF216" s="187">
        <f>IF(N216="snížená",J216,0)</f>
        <v>0</v>
      </c>
      <c r="BG216" s="187">
        <f>IF(N216="zákl. přenesená",J216,0)</f>
        <v>0</v>
      </c>
      <c r="BH216" s="187">
        <f>IF(N216="sníž. přenesená",J216,0)</f>
        <v>0</v>
      </c>
      <c r="BI216" s="187">
        <f>IF(N216="nulová",J216,0)</f>
        <v>0</v>
      </c>
      <c r="BJ216" s="19" t="s">
        <v>84</v>
      </c>
      <c r="BK216" s="187">
        <f>ROUND(I216*H216,2)</f>
        <v>0</v>
      </c>
      <c r="BL216" s="19" t="s">
        <v>132</v>
      </c>
      <c r="BM216" s="186" t="s">
        <v>520</v>
      </c>
    </row>
    <row r="217" spans="2:51" s="14" customFormat="1" ht="10.2">
      <c r="B217" s="203"/>
      <c r="C217" s="204"/>
      <c r="D217" s="188" t="s">
        <v>136</v>
      </c>
      <c r="E217" s="204"/>
      <c r="F217" s="206" t="s">
        <v>521</v>
      </c>
      <c r="G217" s="204"/>
      <c r="H217" s="207">
        <v>0.176</v>
      </c>
      <c r="I217" s="208"/>
      <c r="J217" s="204"/>
      <c r="K217" s="204"/>
      <c r="L217" s="209"/>
      <c r="M217" s="210"/>
      <c r="N217" s="211"/>
      <c r="O217" s="211"/>
      <c r="P217" s="211"/>
      <c r="Q217" s="211"/>
      <c r="R217" s="211"/>
      <c r="S217" s="211"/>
      <c r="T217" s="212"/>
      <c r="AT217" s="213" t="s">
        <v>136</v>
      </c>
      <c r="AU217" s="213" t="s">
        <v>86</v>
      </c>
      <c r="AV217" s="14" t="s">
        <v>86</v>
      </c>
      <c r="AW217" s="14" t="s">
        <v>4</v>
      </c>
      <c r="AX217" s="14" t="s">
        <v>84</v>
      </c>
      <c r="AY217" s="213" t="s">
        <v>125</v>
      </c>
    </row>
    <row r="218" spans="2:63" s="12" customFormat="1" ht="22.8" customHeight="1">
      <c r="B218" s="159"/>
      <c r="C218" s="160"/>
      <c r="D218" s="161" t="s">
        <v>75</v>
      </c>
      <c r="E218" s="173" t="s">
        <v>132</v>
      </c>
      <c r="F218" s="173" t="s">
        <v>280</v>
      </c>
      <c r="G218" s="160"/>
      <c r="H218" s="160"/>
      <c r="I218" s="163"/>
      <c r="J218" s="174">
        <f>BK218</f>
        <v>0</v>
      </c>
      <c r="K218" s="160"/>
      <c r="L218" s="165"/>
      <c r="M218" s="166"/>
      <c r="N218" s="167"/>
      <c r="O218" s="167"/>
      <c r="P218" s="168">
        <f>SUM(P219:P233)</f>
        <v>0</v>
      </c>
      <c r="Q218" s="167"/>
      <c r="R218" s="168">
        <f>SUM(R219:R233)</f>
        <v>0.0111825</v>
      </c>
      <c r="S218" s="167"/>
      <c r="T218" s="169">
        <f>SUM(T219:T233)</f>
        <v>0</v>
      </c>
      <c r="AR218" s="170" t="s">
        <v>84</v>
      </c>
      <c r="AT218" s="171" t="s">
        <v>75</v>
      </c>
      <c r="AU218" s="171" t="s">
        <v>84</v>
      </c>
      <c r="AY218" s="170" t="s">
        <v>125</v>
      </c>
      <c r="BK218" s="172">
        <f>SUM(BK219:BK233)</f>
        <v>0</v>
      </c>
    </row>
    <row r="219" spans="1:65" s="2" customFormat="1" ht="14.4" customHeight="1">
      <c r="A219" s="36"/>
      <c r="B219" s="37"/>
      <c r="C219" s="175" t="s">
        <v>308</v>
      </c>
      <c r="D219" s="175" t="s">
        <v>127</v>
      </c>
      <c r="E219" s="176" t="s">
        <v>282</v>
      </c>
      <c r="F219" s="177" t="s">
        <v>283</v>
      </c>
      <c r="G219" s="178" t="s">
        <v>162</v>
      </c>
      <c r="H219" s="179">
        <v>12.608</v>
      </c>
      <c r="I219" s="180"/>
      <c r="J219" s="181">
        <f>ROUND(I219*H219,2)</f>
        <v>0</v>
      </c>
      <c r="K219" s="177" t="s">
        <v>131</v>
      </c>
      <c r="L219" s="41"/>
      <c r="M219" s="182" t="s">
        <v>19</v>
      </c>
      <c r="N219" s="183" t="s">
        <v>47</v>
      </c>
      <c r="O219" s="66"/>
      <c r="P219" s="184">
        <f>O219*H219</f>
        <v>0</v>
      </c>
      <c r="Q219" s="184">
        <v>0</v>
      </c>
      <c r="R219" s="184">
        <f>Q219*H219</f>
        <v>0</v>
      </c>
      <c r="S219" s="184">
        <v>0</v>
      </c>
      <c r="T219" s="185">
        <f>S219*H219</f>
        <v>0</v>
      </c>
      <c r="U219" s="36"/>
      <c r="V219" s="36"/>
      <c r="W219" s="36"/>
      <c r="X219" s="36"/>
      <c r="Y219" s="36"/>
      <c r="Z219" s="36"/>
      <c r="AA219" s="36"/>
      <c r="AB219" s="36"/>
      <c r="AC219" s="36"/>
      <c r="AD219" s="36"/>
      <c r="AE219" s="36"/>
      <c r="AR219" s="186" t="s">
        <v>132</v>
      </c>
      <c r="AT219" s="186" t="s">
        <v>127</v>
      </c>
      <c r="AU219" s="186" t="s">
        <v>86</v>
      </c>
      <c r="AY219" s="19" t="s">
        <v>125</v>
      </c>
      <c r="BE219" s="187">
        <f>IF(N219="základní",J219,0)</f>
        <v>0</v>
      </c>
      <c r="BF219" s="187">
        <f>IF(N219="snížená",J219,0)</f>
        <v>0</v>
      </c>
      <c r="BG219" s="187">
        <f>IF(N219="zákl. přenesená",J219,0)</f>
        <v>0</v>
      </c>
      <c r="BH219" s="187">
        <f>IF(N219="sníž. přenesená",J219,0)</f>
        <v>0</v>
      </c>
      <c r="BI219" s="187">
        <f>IF(N219="nulová",J219,0)</f>
        <v>0</v>
      </c>
      <c r="BJ219" s="19" t="s">
        <v>84</v>
      </c>
      <c r="BK219" s="187">
        <f>ROUND(I219*H219,2)</f>
        <v>0</v>
      </c>
      <c r="BL219" s="19" t="s">
        <v>132</v>
      </c>
      <c r="BM219" s="186" t="s">
        <v>522</v>
      </c>
    </row>
    <row r="220" spans="1:47" s="2" customFormat="1" ht="38.4">
      <c r="A220" s="36"/>
      <c r="B220" s="37"/>
      <c r="C220" s="38"/>
      <c r="D220" s="188" t="s">
        <v>134</v>
      </c>
      <c r="E220" s="38"/>
      <c r="F220" s="189" t="s">
        <v>285</v>
      </c>
      <c r="G220" s="38"/>
      <c r="H220" s="38"/>
      <c r="I220" s="190"/>
      <c r="J220" s="38"/>
      <c r="K220" s="38"/>
      <c r="L220" s="41"/>
      <c r="M220" s="191"/>
      <c r="N220" s="192"/>
      <c r="O220" s="66"/>
      <c r="P220" s="66"/>
      <c r="Q220" s="66"/>
      <c r="R220" s="66"/>
      <c r="S220" s="66"/>
      <c r="T220" s="67"/>
      <c r="U220" s="36"/>
      <c r="V220" s="36"/>
      <c r="W220" s="36"/>
      <c r="X220" s="36"/>
      <c r="Y220" s="36"/>
      <c r="Z220" s="36"/>
      <c r="AA220" s="36"/>
      <c r="AB220" s="36"/>
      <c r="AC220" s="36"/>
      <c r="AD220" s="36"/>
      <c r="AE220" s="36"/>
      <c r="AT220" s="19" t="s">
        <v>134</v>
      </c>
      <c r="AU220" s="19" t="s">
        <v>86</v>
      </c>
    </row>
    <row r="221" spans="2:51" s="13" customFormat="1" ht="10.2">
      <c r="B221" s="193"/>
      <c r="C221" s="194"/>
      <c r="D221" s="188" t="s">
        <v>136</v>
      </c>
      <c r="E221" s="195" t="s">
        <v>19</v>
      </c>
      <c r="F221" s="196" t="s">
        <v>447</v>
      </c>
      <c r="G221" s="194"/>
      <c r="H221" s="195" t="s">
        <v>19</v>
      </c>
      <c r="I221" s="197"/>
      <c r="J221" s="194"/>
      <c r="K221" s="194"/>
      <c r="L221" s="198"/>
      <c r="M221" s="199"/>
      <c r="N221" s="200"/>
      <c r="O221" s="200"/>
      <c r="P221" s="200"/>
      <c r="Q221" s="200"/>
      <c r="R221" s="200"/>
      <c r="S221" s="200"/>
      <c r="T221" s="201"/>
      <c r="AT221" s="202" t="s">
        <v>136</v>
      </c>
      <c r="AU221" s="202" t="s">
        <v>86</v>
      </c>
      <c r="AV221" s="13" t="s">
        <v>84</v>
      </c>
      <c r="AW221" s="13" t="s">
        <v>37</v>
      </c>
      <c r="AX221" s="13" t="s">
        <v>76</v>
      </c>
      <c r="AY221" s="202" t="s">
        <v>125</v>
      </c>
    </row>
    <row r="222" spans="2:51" s="13" customFormat="1" ht="10.2">
      <c r="B222" s="193"/>
      <c r="C222" s="194"/>
      <c r="D222" s="188" t="s">
        <v>136</v>
      </c>
      <c r="E222" s="195" t="s">
        <v>19</v>
      </c>
      <c r="F222" s="196" t="s">
        <v>508</v>
      </c>
      <c r="G222" s="194"/>
      <c r="H222" s="195" t="s">
        <v>19</v>
      </c>
      <c r="I222" s="197"/>
      <c r="J222" s="194"/>
      <c r="K222" s="194"/>
      <c r="L222" s="198"/>
      <c r="M222" s="199"/>
      <c r="N222" s="200"/>
      <c r="O222" s="200"/>
      <c r="P222" s="200"/>
      <c r="Q222" s="200"/>
      <c r="R222" s="200"/>
      <c r="S222" s="200"/>
      <c r="T222" s="201"/>
      <c r="AT222" s="202" t="s">
        <v>136</v>
      </c>
      <c r="AU222" s="202" t="s">
        <v>86</v>
      </c>
      <c r="AV222" s="13" t="s">
        <v>84</v>
      </c>
      <c r="AW222" s="13" t="s">
        <v>37</v>
      </c>
      <c r="AX222" s="13" t="s">
        <v>76</v>
      </c>
      <c r="AY222" s="202" t="s">
        <v>125</v>
      </c>
    </row>
    <row r="223" spans="2:51" s="14" customFormat="1" ht="10.2">
      <c r="B223" s="203"/>
      <c r="C223" s="204"/>
      <c r="D223" s="188" t="s">
        <v>136</v>
      </c>
      <c r="E223" s="205" t="s">
        <v>19</v>
      </c>
      <c r="F223" s="206" t="s">
        <v>523</v>
      </c>
      <c r="G223" s="204"/>
      <c r="H223" s="207">
        <v>11.088</v>
      </c>
      <c r="I223" s="208"/>
      <c r="J223" s="204"/>
      <c r="K223" s="204"/>
      <c r="L223" s="209"/>
      <c r="M223" s="210"/>
      <c r="N223" s="211"/>
      <c r="O223" s="211"/>
      <c r="P223" s="211"/>
      <c r="Q223" s="211"/>
      <c r="R223" s="211"/>
      <c r="S223" s="211"/>
      <c r="T223" s="212"/>
      <c r="AT223" s="213" t="s">
        <v>136</v>
      </c>
      <c r="AU223" s="213" t="s">
        <v>86</v>
      </c>
      <c r="AV223" s="14" t="s">
        <v>86</v>
      </c>
      <c r="AW223" s="14" t="s">
        <v>37</v>
      </c>
      <c r="AX223" s="14" t="s">
        <v>76</v>
      </c>
      <c r="AY223" s="213" t="s">
        <v>125</v>
      </c>
    </row>
    <row r="224" spans="2:51" s="13" customFormat="1" ht="10.2">
      <c r="B224" s="193"/>
      <c r="C224" s="194"/>
      <c r="D224" s="188" t="s">
        <v>136</v>
      </c>
      <c r="E224" s="195" t="s">
        <v>19</v>
      </c>
      <c r="F224" s="196" t="s">
        <v>153</v>
      </c>
      <c r="G224" s="194"/>
      <c r="H224" s="195" t="s">
        <v>19</v>
      </c>
      <c r="I224" s="197"/>
      <c r="J224" s="194"/>
      <c r="K224" s="194"/>
      <c r="L224" s="198"/>
      <c r="M224" s="199"/>
      <c r="N224" s="200"/>
      <c r="O224" s="200"/>
      <c r="P224" s="200"/>
      <c r="Q224" s="200"/>
      <c r="R224" s="200"/>
      <c r="S224" s="200"/>
      <c r="T224" s="201"/>
      <c r="AT224" s="202" t="s">
        <v>136</v>
      </c>
      <c r="AU224" s="202" t="s">
        <v>86</v>
      </c>
      <c r="AV224" s="13" t="s">
        <v>84</v>
      </c>
      <c r="AW224" s="13" t="s">
        <v>37</v>
      </c>
      <c r="AX224" s="13" t="s">
        <v>76</v>
      </c>
      <c r="AY224" s="202" t="s">
        <v>125</v>
      </c>
    </row>
    <row r="225" spans="2:51" s="14" customFormat="1" ht="10.2">
      <c r="B225" s="203"/>
      <c r="C225" s="204"/>
      <c r="D225" s="188" t="s">
        <v>136</v>
      </c>
      <c r="E225" s="205" t="s">
        <v>19</v>
      </c>
      <c r="F225" s="206" t="s">
        <v>524</v>
      </c>
      <c r="G225" s="204"/>
      <c r="H225" s="207">
        <v>1.52</v>
      </c>
      <c r="I225" s="208"/>
      <c r="J225" s="204"/>
      <c r="K225" s="204"/>
      <c r="L225" s="209"/>
      <c r="M225" s="210"/>
      <c r="N225" s="211"/>
      <c r="O225" s="211"/>
      <c r="P225" s="211"/>
      <c r="Q225" s="211"/>
      <c r="R225" s="211"/>
      <c r="S225" s="211"/>
      <c r="T225" s="212"/>
      <c r="AT225" s="213" t="s">
        <v>136</v>
      </c>
      <c r="AU225" s="213" t="s">
        <v>86</v>
      </c>
      <c r="AV225" s="14" t="s">
        <v>86</v>
      </c>
      <c r="AW225" s="14" t="s">
        <v>37</v>
      </c>
      <c r="AX225" s="14" t="s">
        <v>76</v>
      </c>
      <c r="AY225" s="213" t="s">
        <v>125</v>
      </c>
    </row>
    <row r="226" spans="2:51" s="15" customFormat="1" ht="10.2">
      <c r="B226" s="214"/>
      <c r="C226" s="215"/>
      <c r="D226" s="188" t="s">
        <v>136</v>
      </c>
      <c r="E226" s="216" t="s">
        <v>19</v>
      </c>
      <c r="F226" s="217" t="s">
        <v>159</v>
      </c>
      <c r="G226" s="215"/>
      <c r="H226" s="218">
        <v>12.607999999999999</v>
      </c>
      <c r="I226" s="219"/>
      <c r="J226" s="215"/>
      <c r="K226" s="215"/>
      <c r="L226" s="220"/>
      <c r="M226" s="221"/>
      <c r="N226" s="222"/>
      <c r="O226" s="222"/>
      <c r="P226" s="222"/>
      <c r="Q226" s="222"/>
      <c r="R226" s="222"/>
      <c r="S226" s="222"/>
      <c r="T226" s="223"/>
      <c r="AT226" s="224" t="s">
        <v>136</v>
      </c>
      <c r="AU226" s="224" t="s">
        <v>86</v>
      </c>
      <c r="AV226" s="15" t="s">
        <v>132</v>
      </c>
      <c r="AW226" s="15" t="s">
        <v>37</v>
      </c>
      <c r="AX226" s="15" t="s">
        <v>84</v>
      </c>
      <c r="AY226" s="224" t="s">
        <v>125</v>
      </c>
    </row>
    <row r="227" spans="1:65" s="2" customFormat="1" ht="14.4" customHeight="1">
      <c r="A227" s="36"/>
      <c r="B227" s="37"/>
      <c r="C227" s="175" t="s">
        <v>313</v>
      </c>
      <c r="D227" s="175" t="s">
        <v>127</v>
      </c>
      <c r="E227" s="176" t="s">
        <v>525</v>
      </c>
      <c r="F227" s="177" t="s">
        <v>526</v>
      </c>
      <c r="G227" s="178" t="s">
        <v>162</v>
      </c>
      <c r="H227" s="179">
        <v>0.875</v>
      </c>
      <c r="I227" s="180"/>
      <c r="J227" s="181">
        <f>ROUND(I227*H227,2)</f>
        <v>0</v>
      </c>
      <c r="K227" s="177" t="s">
        <v>131</v>
      </c>
      <c r="L227" s="41"/>
      <c r="M227" s="182" t="s">
        <v>19</v>
      </c>
      <c r="N227" s="183" t="s">
        <v>47</v>
      </c>
      <c r="O227" s="66"/>
      <c r="P227" s="184">
        <f>O227*H227</f>
        <v>0</v>
      </c>
      <c r="Q227" s="184">
        <v>0</v>
      </c>
      <c r="R227" s="184">
        <f>Q227*H227</f>
        <v>0</v>
      </c>
      <c r="S227" s="184">
        <v>0</v>
      </c>
      <c r="T227" s="185">
        <f>S227*H227</f>
        <v>0</v>
      </c>
      <c r="U227" s="36"/>
      <c r="V227" s="36"/>
      <c r="W227" s="36"/>
      <c r="X227" s="36"/>
      <c r="Y227" s="36"/>
      <c r="Z227" s="36"/>
      <c r="AA227" s="36"/>
      <c r="AB227" s="36"/>
      <c r="AC227" s="36"/>
      <c r="AD227" s="36"/>
      <c r="AE227" s="36"/>
      <c r="AR227" s="186" t="s">
        <v>132</v>
      </c>
      <c r="AT227" s="186" t="s">
        <v>127</v>
      </c>
      <c r="AU227" s="186" t="s">
        <v>86</v>
      </c>
      <c r="AY227" s="19" t="s">
        <v>125</v>
      </c>
      <c r="BE227" s="187">
        <f>IF(N227="základní",J227,0)</f>
        <v>0</v>
      </c>
      <c r="BF227" s="187">
        <f>IF(N227="snížená",J227,0)</f>
        <v>0</v>
      </c>
      <c r="BG227" s="187">
        <f>IF(N227="zákl. přenesená",J227,0)</f>
        <v>0</v>
      </c>
      <c r="BH227" s="187">
        <f>IF(N227="sníž. přenesená",J227,0)</f>
        <v>0</v>
      </c>
      <c r="BI227" s="187">
        <f>IF(N227="nulová",J227,0)</f>
        <v>0</v>
      </c>
      <c r="BJ227" s="19" t="s">
        <v>84</v>
      </c>
      <c r="BK227" s="187">
        <f>ROUND(I227*H227,2)</f>
        <v>0</v>
      </c>
      <c r="BL227" s="19" t="s">
        <v>132</v>
      </c>
      <c r="BM227" s="186" t="s">
        <v>527</v>
      </c>
    </row>
    <row r="228" spans="1:47" s="2" customFormat="1" ht="38.4">
      <c r="A228" s="36"/>
      <c r="B228" s="37"/>
      <c r="C228" s="38"/>
      <c r="D228" s="188" t="s">
        <v>134</v>
      </c>
      <c r="E228" s="38"/>
      <c r="F228" s="189" t="s">
        <v>528</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134</v>
      </c>
      <c r="AU228" s="19" t="s">
        <v>86</v>
      </c>
    </row>
    <row r="229" spans="2:51" s="13" customFormat="1" ht="10.2">
      <c r="B229" s="193"/>
      <c r="C229" s="194"/>
      <c r="D229" s="188" t="s">
        <v>136</v>
      </c>
      <c r="E229" s="195" t="s">
        <v>19</v>
      </c>
      <c r="F229" s="196" t="s">
        <v>529</v>
      </c>
      <c r="G229" s="194"/>
      <c r="H229" s="195" t="s">
        <v>19</v>
      </c>
      <c r="I229" s="197"/>
      <c r="J229" s="194"/>
      <c r="K229" s="194"/>
      <c r="L229" s="198"/>
      <c r="M229" s="199"/>
      <c r="N229" s="200"/>
      <c r="O229" s="200"/>
      <c r="P229" s="200"/>
      <c r="Q229" s="200"/>
      <c r="R229" s="200"/>
      <c r="S229" s="200"/>
      <c r="T229" s="201"/>
      <c r="AT229" s="202" t="s">
        <v>136</v>
      </c>
      <c r="AU229" s="202" t="s">
        <v>86</v>
      </c>
      <c r="AV229" s="13" t="s">
        <v>84</v>
      </c>
      <c r="AW229" s="13" t="s">
        <v>37</v>
      </c>
      <c r="AX229" s="13" t="s">
        <v>76</v>
      </c>
      <c r="AY229" s="202" t="s">
        <v>125</v>
      </c>
    </row>
    <row r="230" spans="2:51" s="14" customFormat="1" ht="10.2">
      <c r="B230" s="203"/>
      <c r="C230" s="204"/>
      <c r="D230" s="188" t="s">
        <v>136</v>
      </c>
      <c r="E230" s="205" t="s">
        <v>19</v>
      </c>
      <c r="F230" s="206" t="s">
        <v>530</v>
      </c>
      <c r="G230" s="204"/>
      <c r="H230" s="207">
        <v>0.875</v>
      </c>
      <c r="I230" s="208"/>
      <c r="J230" s="204"/>
      <c r="K230" s="204"/>
      <c r="L230" s="209"/>
      <c r="M230" s="210"/>
      <c r="N230" s="211"/>
      <c r="O230" s="211"/>
      <c r="P230" s="211"/>
      <c r="Q230" s="211"/>
      <c r="R230" s="211"/>
      <c r="S230" s="211"/>
      <c r="T230" s="212"/>
      <c r="AT230" s="213" t="s">
        <v>136</v>
      </c>
      <c r="AU230" s="213" t="s">
        <v>86</v>
      </c>
      <c r="AV230" s="14" t="s">
        <v>86</v>
      </c>
      <c r="AW230" s="14" t="s">
        <v>37</v>
      </c>
      <c r="AX230" s="14" t="s">
        <v>84</v>
      </c>
      <c r="AY230" s="213" t="s">
        <v>125</v>
      </c>
    </row>
    <row r="231" spans="1:65" s="2" customFormat="1" ht="14.4" customHeight="1">
      <c r="A231" s="36"/>
      <c r="B231" s="37"/>
      <c r="C231" s="175" t="s">
        <v>7</v>
      </c>
      <c r="D231" s="175" t="s">
        <v>127</v>
      </c>
      <c r="E231" s="176" t="s">
        <v>531</v>
      </c>
      <c r="F231" s="177" t="s">
        <v>532</v>
      </c>
      <c r="G231" s="178" t="s">
        <v>149</v>
      </c>
      <c r="H231" s="179">
        <v>1.75</v>
      </c>
      <c r="I231" s="180"/>
      <c r="J231" s="181">
        <f>ROUND(I231*H231,2)</f>
        <v>0</v>
      </c>
      <c r="K231" s="177" t="s">
        <v>131</v>
      </c>
      <c r="L231" s="41"/>
      <c r="M231" s="182" t="s">
        <v>19</v>
      </c>
      <c r="N231" s="183" t="s">
        <v>47</v>
      </c>
      <c r="O231" s="66"/>
      <c r="P231" s="184">
        <f>O231*H231</f>
        <v>0</v>
      </c>
      <c r="Q231" s="184">
        <v>0.00639</v>
      </c>
      <c r="R231" s="184">
        <f>Q231*H231</f>
        <v>0.0111825</v>
      </c>
      <c r="S231" s="184">
        <v>0</v>
      </c>
      <c r="T231" s="185">
        <f>S231*H231</f>
        <v>0</v>
      </c>
      <c r="U231" s="36"/>
      <c r="V231" s="36"/>
      <c r="W231" s="36"/>
      <c r="X231" s="36"/>
      <c r="Y231" s="36"/>
      <c r="Z231" s="36"/>
      <c r="AA231" s="36"/>
      <c r="AB231" s="36"/>
      <c r="AC231" s="36"/>
      <c r="AD231" s="36"/>
      <c r="AE231" s="36"/>
      <c r="AR231" s="186" t="s">
        <v>132</v>
      </c>
      <c r="AT231" s="186" t="s">
        <v>127</v>
      </c>
      <c r="AU231" s="186" t="s">
        <v>86</v>
      </c>
      <c r="AY231" s="19" t="s">
        <v>125</v>
      </c>
      <c r="BE231" s="187">
        <f>IF(N231="základní",J231,0)</f>
        <v>0</v>
      </c>
      <c r="BF231" s="187">
        <f>IF(N231="snížená",J231,0)</f>
        <v>0</v>
      </c>
      <c r="BG231" s="187">
        <f>IF(N231="zákl. přenesená",J231,0)</f>
        <v>0</v>
      </c>
      <c r="BH231" s="187">
        <f>IF(N231="sníž. přenesená",J231,0)</f>
        <v>0</v>
      </c>
      <c r="BI231" s="187">
        <f>IF(N231="nulová",J231,0)</f>
        <v>0</v>
      </c>
      <c r="BJ231" s="19" t="s">
        <v>84</v>
      </c>
      <c r="BK231" s="187">
        <f>ROUND(I231*H231,2)</f>
        <v>0</v>
      </c>
      <c r="BL231" s="19" t="s">
        <v>132</v>
      </c>
      <c r="BM231" s="186" t="s">
        <v>533</v>
      </c>
    </row>
    <row r="232" spans="2:51" s="13" customFormat="1" ht="10.2">
      <c r="B232" s="193"/>
      <c r="C232" s="194"/>
      <c r="D232" s="188" t="s">
        <v>136</v>
      </c>
      <c r="E232" s="195" t="s">
        <v>19</v>
      </c>
      <c r="F232" s="196" t="s">
        <v>529</v>
      </c>
      <c r="G232" s="194"/>
      <c r="H232" s="195" t="s">
        <v>19</v>
      </c>
      <c r="I232" s="197"/>
      <c r="J232" s="194"/>
      <c r="K232" s="194"/>
      <c r="L232" s="198"/>
      <c r="M232" s="199"/>
      <c r="N232" s="200"/>
      <c r="O232" s="200"/>
      <c r="P232" s="200"/>
      <c r="Q232" s="200"/>
      <c r="R232" s="200"/>
      <c r="S232" s="200"/>
      <c r="T232" s="201"/>
      <c r="AT232" s="202" t="s">
        <v>136</v>
      </c>
      <c r="AU232" s="202" t="s">
        <v>86</v>
      </c>
      <c r="AV232" s="13" t="s">
        <v>84</v>
      </c>
      <c r="AW232" s="13" t="s">
        <v>37</v>
      </c>
      <c r="AX232" s="13" t="s">
        <v>76</v>
      </c>
      <c r="AY232" s="202" t="s">
        <v>125</v>
      </c>
    </row>
    <row r="233" spans="2:51" s="14" customFormat="1" ht="10.2">
      <c r="B233" s="203"/>
      <c r="C233" s="204"/>
      <c r="D233" s="188" t="s">
        <v>136</v>
      </c>
      <c r="E233" s="205" t="s">
        <v>19</v>
      </c>
      <c r="F233" s="206" t="s">
        <v>534</v>
      </c>
      <c r="G233" s="204"/>
      <c r="H233" s="207">
        <v>1.75</v>
      </c>
      <c r="I233" s="208"/>
      <c r="J233" s="204"/>
      <c r="K233" s="204"/>
      <c r="L233" s="209"/>
      <c r="M233" s="210"/>
      <c r="N233" s="211"/>
      <c r="O233" s="211"/>
      <c r="P233" s="211"/>
      <c r="Q233" s="211"/>
      <c r="R233" s="211"/>
      <c r="S233" s="211"/>
      <c r="T233" s="212"/>
      <c r="AT233" s="213" t="s">
        <v>136</v>
      </c>
      <c r="AU233" s="213" t="s">
        <v>86</v>
      </c>
      <c r="AV233" s="14" t="s">
        <v>86</v>
      </c>
      <c r="AW233" s="14" t="s">
        <v>37</v>
      </c>
      <c r="AX233" s="14" t="s">
        <v>84</v>
      </c>
      <c r="AY233" s="213" t="s">
        <v>125</v>
      </c>
    </row>
    <row r="234" spans="2:63" s="12" customFormat="1" ht="22.8" customHeight="1">
      <c r="B234" s="159"/>
      <c r="C234" s="160"/>
      <c r="D234" s="161" t="s">
        <v>75</v>
      </c>
      <c r="E234" s="173" t="s">
        <v>232</v>
      </c>
      <c r="F234" s="173" t="s">
        <v>289</v>
      </c>
      <c r="G234" s="160"/>
      <c r="H234" s="160"/>
      <c r="I234" s="163"/>
      <c r="J234" s="174">
        <f>BK234</f>
        <v>0</v>
      </c>
      <c r="K234" s="160"/>
      <c r="L234" s="165"/>
      <c r="M234" s="166"/>
      <c r="N234" s="167"/>
      <c r="O234" s="167"/>
      <c r="P234" s="168">
        <f>SUM(P235:P332)</f>
        <v>0</v>
      </c>
      <c r="Q234" s="167"/>
      <c r="R234" s="168">
        <f>SUM(R235:R332)</f>
        <v>1.97180361</v>
      </c>
      <c r="S234" s="167"/>
      <c r="T234" s="169">
        <f>SUM(T235:T332)</f>
        <v>0</v>
      </c>
      <c r="AR234" s="170" t="s">
        <v>84</v>
      </c>
      <c r="AT234" s="171" t="s">
        <v>75</v>
      </c>
      <c r="AU234" s="171" t="s">
        <v>84</v>
      </c>
      <c r="AY234" s="170" t="s">
        <v>125</v>
      </c>
      <c r="BK234" s="172">
        <f>SUM(BK235:BK332)</f>
        <v>0</v>
      </c>
    </row>
    <row r="235" spans="1:65" s="2" customFormat="1" ht="24.15" customHeight="1">
      <c r="A235" s="36"/>
      <c r="B235" s="37"/>
      <c r="C235" s="175" t="s">
        <v>325</v>
      </c>
      <c r="D235" s="175" t="s">
        <v>127</v>
      </c>
      <c r="E235" s="176" t="s">
        <v>535</v>
      </c>
      <c r="F235" s="177" t="s">
        <v>536</v>
      </c>
      <c r="G235" s="178" t="s">
        <v>320</v>
      </c>
      <c r="H235" s="179">
        <v>1</v>
      </c>
      <c r="I235" s="180"/>
      <c r="J235" s="181">
        <f>ROUND(I235*H235,2)</f>
        <v>0</v>
      </c>
      <c r="K235" s="177" t="s">
        <v>131</v>
      </c>
      <c r="L235" s="41"/>
      <c r="M235" s="182" t="s">
        <v>19</v>
      </c>
      <c r="N235" s="183" t="s">
        <v>47</v>
      </c>
      <c r="O235" s="66"/>
      <c r="P235" s="184">
        <f>O235*H235</f>
        <v>0</v>
      </c>
      <c r="Q235" s="184">
        <v>0.00167</v>
      </c>
      <c r="R235" s="184">
        <f>Q235*H235</f>
        <v>0.00167</v>
      </c>
      <c r="S235" s="184">
        <v>0</v>
      </c>
      <c r="T235" s="185">
        <f>S235*H235</f>
        <v>0</v>
      </c>
      <c r="U235" s="36"/>
      <c r="V235" s="36"/>
      <c r="W235" s="36"/>
      <c r="X235" s="36"/>
      <c r="Y235" s="36"/>
      <c r="Z235" s="36"/>
      <c r="AA235" s="36"/>
      <c r="AB235" s="36"/>
      <c r="AC235" s="36"/>
      <c r="AD235" s="36"/>
      <c r="AE235" s="36"/>
      <c r="AR235" s="186" t="s">
        <v>132</v>
      </c>
      <c r="AT235" s="186" t="s">
        <v>127</v>
      </c>
      <c r="AU235" s="186" t="s">
        <v>86</v>
      </c>
      <c r="AY235" s="19" t="s">
        <v>125</v>
      </c>
      <c r="BE235" s="187">
        <f>IF(N235="základní",J235,0)</f>
        <v>0</v>
      </c>
      <c r="BF235" s="187">
        <f>IF(N235="snížená",J235,0)</f>
        <v>0</v>
      </c>
      <c r="BG235" s="187">
        <f>IF(N235="zákl. přenesená",J235,0)</f>
        <v>0</v>
      </c>
      <c r="BH235" s="187">
        <f>IF(N235="sníž. přenesená",J235,0)</f>
        <v>0</v>
      </c>
      <c r="BI235" s="187">
        <f>IF(N235="nulová",J235,0)</f>
        <v>0</v>
      </c>
      <c r="BJ235" s="19" t="s">
        <v>84</v>
      </c>
      <c r="BK235" s="187">
        <f>ROUND(I235*H235,2)</f>
        <v>0</v>
      </c>
      <c r="BL235" s="19" t="s">
        <v>132</v>
      </c>
      <c r="BM235" s="186" t="s">
        <v>537</v>
      </c>
    </row>
    <row r="236" spans="1:47" s="2" customFormat="1" ht="76.8">
      <c r="A236" s="36"/>
      <c r="B236" s="37"/>
      <c r="C236" s="38"/>
      <c r="D236" s="188" t="s">
        <v>134</v>
      </c>
      <c r="E236" s="38"/>
      <c r="F236" s="189" t="s">
        <v>538</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134</v>
      </c>
      <c r="AU236" s="19" t="s">
        <v>86</v>
      </c>
    </row>
    <row r="237" spans="2:51" s="13" customFormat="1" ht="10.2">
      <c r="B237" s="193"/>
      <c r="C237" s="194"/>
      <c r="D237" s="188" t="s">
        <v>136</v>
      </c>
      <c r="E237" s="195" t="s">
        <v>19</v>
      </c>
      <c r="F237" s="196" t="s">
        <v>539</v>
      </c>
      <c r="G237" s="194"/>
      <c r="H237" s="195" t="s">
        <v>19</v>
      </c>
      <c r="I237" s="197"/>
      <c r="J237" s="194"/>
      <c r="K237" s="194"/>
      <c r="L237" s="198"/>
      <c r="M237" s="199"/>
      <c r="N237" s="200"/>
      <c r="O237" s="200"/>
      <c r="P237" s="200"/>
      <c r="Q237" s="200"/>
      <c r="R237" s="200"/>
      <c r="S237" s="200"/>
      <c r="T237" s="201"/>
      <c r="AT237" s="202" t="s">
        <v>136</v>
      </c>
      <c r="AU237" s="202" t="s">
        <v>86</v>
      </c>
      <c r="AV237" s="13" t="s">
        <v>84</v>
      </c>
      <c r="AW237" s="13" t="s">
        <v>37</v>
      </c>
      <c r="AX237" s="13" t="s">
        <v>76</v>
      </c>
      <c r="AY237" s="202" t="s">
        <v>125</v>
      </c>
    </row>
    <row r="238" spans="2:51" s="14" customFormat="1" ht="10.2">
      <c r="B238" s="203"/>
      <c r="C238" s="204"/>
      <c r="D238" s="188" t="s">
        <v>136</v>
      </c>
      <c r="E238" s="205" t="s">
        <v>19</v>
      </c>
      <c r="F238" s="206" t="s">
        <v>84</v>
      </c>
      <c r="G238" s="204"/>
      <c r="H238" s="207">
        <v>1</v>
      </c>
      <c r="I238" s="208"/>
      <c r="J238" s="204"/>
      <c r="K238" s="204"/>
      <c r="L238" s="209"/>
      <c r="M238" s="210"/>
      <c r="N238" s="211"/>
      <c r="O238" s="211"/>
      <c r="P238" s="211"/>
      <c r="Q238" s="211"/>
      <c r="R238" s="211"/>
      <c r="S238" s="211"/>
      <c r="T238" s="212"/>
      <c r="AT238" s="213" t="s">
        <v>136</v>
      </c>
      <c r="AU238" s="213" t="s">
        <v>86</v>
      </c>
      <c r="AV238" s="14" t="s">
        <v>86</v>
      </c>
      <c r="AW238" s="14" t="s">
        <v>37</v>
      </c>
      <c r="AX238" s="14" t="s">
        <v>84</v>
      </c>
      <c r="AY238" s="213" t="s">
        <v>125</v>
      </c>
    </row>
    <row r="239" spans="1:65" s="2" customFormat="1" ht="14.4" customHeight="1">
      <c r="A239" s="36"/>
      <c r="B239" s="37"/>
      <c r="C239" s="236" t="s">
        <v>331</v>
      </c>
      <c r="D239" s="236" t="s">
        <v>251</v>
      </c>
      <c r="E239" s="237" t="s">
        <v>540</v>
      </c>
      <c r="F239" s="238" t="s">
        <v>541</v>
      </c>
      <c r="G239" s="239" t="s">
        <v>320</v>
      </c>
      <c r="H239" s="240">
        <v>1</v>
      </c>
      <c r="I239" s="241"/>
      <c r="J239" s="242">
        <f>ROUND(I239*H239,2)</f>
        <v>0</v>
      </c>
      <c r="K239" s="238" t="s">
        <v>131</v>
      </c>
      <c r="L239" s="243"/>
      <c r="M239" s="244" t="s">
        <v>19</v>
      </c>
      <c r="N239" s="245" t="s">
        <v>47</v>
      </c>
      <c r="O239" s="66"/>
      <c r="P239" s="184">
        <f>O239*H239</f>
        <v>0</v>
      </c>
      <c r="Q239" s="184">
        <v>0.0122</v>
      </c>
      <c r="R239" s="184">
        <f>Q239*H239</f>
        <v>0.0122</v>
      </c>
      <c r="S239" s="184">
        <v>0</v>
      </c>
      <c r="T239" s="185">
        <f>S239*H239</f>
        <v>0</v>
      </c>
      <c r="U239" s="36"/>
      <c r="V239" s="36"/>
      <c r="W239" s="36"/>
      <c r="X239" s="36"/>
      <c r="Y239" s="36"/>
      <c r="Z239" s="36"/>
      <c r="AA239" s="36"/>
      <c r="AB239" s="36"/>
      <c r="AC239" s="36"/>
      <c r="AD239" s="36"/>
      <c r="AE239" s="36"/>
      <c r="AR239" s="186" t="s">
        <v>232</v>
      </c>
      <c r="AT239" s="186" t="s">
        <v>251</v>
      </c>
      <c r="AU239" s="186" t="s">
        <v>86</v>
      </c>
      <c r="AY239" s="19" t="s">
        <v>125</v>
      </c>
      <c r="BE239" s="187">
        <f>IF(N239="základní",J239,0)</f>
        <v>0</v>
      </c>
      <c r="BF239" s="187">
        <f>IF(N239="snížená",J239,0)</f>
        <v>0</v>
      </c>
      <c r="BG239" s="187">
        <f>IF(N239="zákl. přenesená",J239,0)</f>
        <v>0</v>
      </c>
      <c r="BH239" s="187">
        <f>IF(N239="sníž. přenesená",J239,0)</f>
        <v>0</v>
      </c>
      <c r="BI239" s="187">
        <f>IF(N239="nulová",J239,0)</f>
        <v>0</v>
      </c>
      <c r="BJ239" s="19" t="s">
        <v>84</v>
      </c>
      <c r="BK239" s="187">
        <f>ROUND(I239*H239,2)</f>
        <v>0</v>
      </c>
      <c r="BL239" s="19" t="s">
        <v>132</v>
      </c>
      <c r="BM239" s="186" t="s">
        <v>542</v>
      </c>
    </row>
    <row r="240" spans="1:65" s="2" customFormat="1" ht="24.15" customHeight="1">
      <c r="A240" s="36"/>
      <c r="B240" s="37"/>
      <c r="C240" s="175" t="s">
        <v>340</v>
      </c>
      <c r="D240" s="175" t="s">
        <v>127</v>
      </c>
      <c r="E240" s="176" t="s">
        <v>543</v>
      </c>
      <c r="F240" s="177" t="s">
        <v>544</v>
      </c>
      <c r="G240" s="178" t="s">
        <v>293</v>
      </c>
      <c r="H240" s="179">
        <v>19</v>
      </c>
      <c r="I240" s="180"/>
      <c r="J240" s="181">
        <f>ROUND(I240*H240,2)</f>
        <v>0</v>
      </c>
      <c r="K240" s="177" t="s">
        <v>131</v>
      </c>
      <c r="L240" s="41"/>
      <c r="M240" s="182" t="s">
        <v>19</v>
      </c>
      <c r="N240" s="183" t="s">
        <v>47</v>
      </c>
      <c r="O240" s="66"/>
      <c r="P240" s="184">
        <f>O240*H240</f>
        <v>0</v>
      </c>
      <c r="Q240" s="184">
        <v>0</v>
      </c>
      <c r="R240" s="184">
        <f>Q240*H240</f>
        <v>0</v>
      </c>
      <c r="S240" s="184">
        <v>0</v>
      </c>
      <c r="T240" s="185">
        <f>S240*H240</f>
        <v>0</v>
      </c>
      <c r="U240" s="36"/>
      <c r="V240" s="36"/>
      <c r="W240" s="36"/>
      <c r="X240" s="36"/>
      <c r="Y240" s="36"/>
      <c r="Z240" s="36"/>
      <c r="AA240" s="36"/>
      <c r="AB240" s="36"/>
      <c r="AC240" s="36"/>
      <c r="AD240" s="36"/>
      <c r="AE240" s="36"/>
      <c r="AR240" s="186" t="s">
        <v>132</v>
      </c>
      <c r="AT240" s="186" t="s">
        <v>127</v>
      </c>
      <c r="AU240" s="186" t="s">
        <v>86</v>
      </c>
      <c r="AY240" s="19" t="s">
        <v>125</v>
      </c>
      <c r="BE240" s="187">
        <f>IF(N240="základní",J240,0)</f>
        <v>0</v>
      </c>
      <c r="BF240" s="187">
        <f>IF(N240="snížená",J240,0)</f>
        <v>0</v>
      </c>
      <c r="BG240" s="187">
        <f>IF(N240="zákl. přenesená",J240,0)</f>
        <v>0</v>
      </c>
      <c r="BH240" s="187">
        <f>IF(N240="sníž. přenesená",J240,0)</f>
        <v>0</v>
      </c>
      <c r="BI240" s="187">
        <f>IF(N240="nulová",J240,0)</f>
        <v>0</v>
      </c>
      <c r="BJ240" s="19" t="s">
        <v>84</v>
      </c>
      <c r="BK240" s="187">
        <f>ROUND(I240*H240,2)</f>
        <v>0</v>
      </c>
      <c r="BL240" s="19" t="s">
        <v>132</v>
      </c>
      <c r="BM240" s="186" t="s">
        <v>545</v>
      </c>
    </row>
    <row r="241" spans="1:47" s="2" customFormat="1" ht="57.6">
      <c r="A241" s="36"/>
      <c r="B241" s="37"/>
      <c r="C241" s="38"/>
      <c r="D241" s="188" t="s">
        <v>134</v>
      </c>
      <c r="E241" s="38"/>
      <c r="F241" s="189" t="s">
        <v>546</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134</v>
      </c>
      <c r="AU241" s="19" t="s">
        <v>86</v>
      </c>
    </row>
    <row r="242" spans="2:51" s="13" customFormat="1" ht="10.2">
      <c r="B242" s="193"/>
      <c r="C242" s="194"/>
      <c r="D242" s="188" t="s">
        <v>136</v>
      </c>
      <c r="E242" s="195" t="s">
        <v>19</v>
      </c>
      <c r="F242" s="196" t="s">
        <v>447</v>
      </c>
      <c r="G242" s="194"/>
      <c r="H242" s="195" t="s">
        <v>19</v>
      </c>
      <c r="I242" s="197"/>
      <c r="J242" s="194"/>
      <c r="K242" s="194"/>
      <c r="L242" s="198"/>
      <c r="M242" s="199"/>
      <c r="N242" s="200"/>
      <c r="O242" s="200"/>
      <c r="P242" s="200"/>
      <c r="Q242" s="200"/>
      <c r="R242" s="200"/>
      <c r="S242" s="200"/>
      <c r="T242" s="201"/>
      <c r="AT242" s="202" t="s">
        <v>136</v>
      </c>
      <c r="AU242" s="202" t="s">
        <v>86</v>
      </c>
      <c r="AV242" s="13" t="s">
        <v>84</v>
      </c>
      <c r="AW242" s="13" t="s">
        <v>37</v>
      </c>
      <c r="AX242" s="13" t="s">
        <v>76</v>
      </c>
      <c r="AY242" s="202" t="s">
        <v>125</v>
      </c>
    </row>
    <row r="243" spans="2:51" s="14" customFormat="1" ht="10.2">
      <c r="B243" s="203"/>
      <c r="C243" s="204"/>
      <c r="D243" s="188" t="s">
        <v>136</v>
      </c>
      <c r="E243" s="205" t="s">
        <v>19</v>
      </c>
      <c r="F243" s="206" t="s">
        <v>547</v>
      </c>
      <c r="G243" s="204"/>
      <c r="H243" s="207">
        <v>0</v>
      </c>
      <c r="I243" s="208"/>
      <c r="J243" s="204"/>
      <c r="K243" s="204"/>
      <c r="L243" s="209"/>
      <c r="M243" s="210"/>
      <c r="N243" s="211"/>
      <c r="O243" s="211"/>
      <c r="P243" s="211"/>
      <c r="Q243" s="211"/>
      <c r="R243" s="211"/>
      <c r="S243" s="211"/>
      <c r="T243" s="212"/>
      <c r="AT243" s="213" t="s">
        <v>136</v>
      </c>
      <c r="AU243" s="213" t="s">
        <v>86</v>
      </c>
      <c r="AV243" s="14" t="s">
        <v>86</v>
      </c>
      <c r="AW243" s="14" t="s">
        <v>37</v>
      </c>
      <c r="AX243" s="14" t="s">
        <v>76</v>
      </c>
      <c r="AY243" s="213" t="s">
        <v>125</v>
      </c>
    </row>
    <row r="244" spans="2:51" s="14" customFormat="1" ht="10.2">
      <c r="B244" s="203"/>
      <c r="C244" s="204"/>
      <c r="D244" s="188" t="s">
        <v>136</v>
      </c>
      <c r="E244" s="205" t="s">
        <v>19</v>
      </c>
      <c r="F244" s="206" t="s">
        <v>548</v>
      </c>
      <c r="G244" s="204"/>
      <c r="H244" s="207">
        <v>5</v>
      </c>
      <c r="I244" s="208"/>
      <c r="J244" s="204"/>
      <c r="K244" s="204"/>
      <c r="L244" s="209"/>
      <c r="M244" s="210"/>
      <c r="N244" s="211"/>
      <c r="O244" s="211"/>
      <c r="P244" s="211"/>
      <c r="Q244" s="211"/>
      <c r="R244" s="211"/>
      <c r="S244" s="211"/>
      <c r="T244" s="212"/>
      <c r="AT244" s="213" t="s">
        <v>136</v>
      </c>
      <c r="AU244" s="213" t="s">
        <v>86</v>
      </c>
      <c r="AV244" s="14" t="s">
        <v>86</v>
      </c>
      <c r="AW244" s="14" t="s">
        <v>37</v>
      </c>
      <c r="AX244" s="14" t="s">
        <v>76</v>
      </c>
      <c r="AY244" s="213" t="s">
        <v>125</v>
      </c>
    </row>
    <row r="245" spans="2:51" s="14" customFormat="1" ht="10.2">
      <c r="B245" s="203"/>
      <c r="C245" s="204"/>
      <c r="D245" s="188" t="s">
        <v>136</v>
      </c>
      <c r="E245" s="205" t="s">
        <v>19</v>
      </c>
      <c r="F245" s="206" t="s">
        <v>549</v>
      </c>
      <c r="G245" s="204"/>
      <c r="H245" s="207">
        <v>6</v>
      </c>
      <c r="I245" s="208"/>
      <c r="J245" s="204"/>
      <c r="K245" s="204"/>
      <c r="L245" s="209"/>
      <c r="M245" s="210"/>
      <c r="N245" s="211"/>
      <c r="O245" s="211"/>
      <c r="P245" s="211"/>
      <c r="Q245" s="211"/>
      <c r="R245" s="211"/>
      <c r="S245" s="211"/>
      <c r="T245" s="212"/>
      <c r="AT245" s="213" t="s">
        <v>136</v>
      </c>
      <c r="AU245" s="213" t="s">
        <v>86</v>
      </c>
      <c r="AV245" s="14" t="s">
        <v>86</v>
      </c>
      <c r="AW245" s="14" t="s">
        <v>37</v>
      </c>
      <c r="AX245" s="14" t="s">
        <v>76</v>
      </c>
      <c r="AY245" s="213" t="s">
        <v>125</v>
      </c>
    </row>
    <row r="246" spans="2:51" s="14" customFormat="1" ht="10.2">
      <c r="B246" s="203"/>
      <c r="C246" s="204"/>
      <c r="D246" s="188" t="s">
        <v>136</v>
      </c>
      <c r="E246" s="205" t="s">
        <v>19</v>
      </c>
      <c r="F246" s="206" t="s">
        <v>550</v>
      </c>
      <c r="G246" s="204"/>
      <c r="H246" s="207">
        <v>4.5</v>
      </c>
      <c r="I246" s="208"/>
      <c r="J246" s="204"/>
      <c r="K246" s="204"/>
      <c r="L246" s="209"/>
      <c r="M246" s="210"/>
      <c r="N246" s="211"/>
      <c r="O246" s="211"/>
      <c r="P246" s="211"/>
      <c r="Q246" s="211"/>
      <c r="R246" s="211"/>
      <c r="S246" s="211"/>
      <c r="T246" s="212"/>
      <c r="AT246" s="213" t="s">
        <v>136</v>
      </c>
      <c r="AU246" s="213" t="s">
        <v>86</v>
      </c>
      <c r="AV246" s="14" t="s">
        <v>86</v>
      </c>
      <c r="AW246" s="14" t="s">
        <v>37</v>
      </c>
      <c r="AX246" s="14" t="s">
        <v>76</v>
      </c>
      <c r="AY246" s="213" t="s">
        <v>125</v>
      </c>
    </row>
    <row r="247" spans="2:51" s="14" customFormat="1" ht="10.2">
      <c r="B247" s="203"/>
      <c r="C247" s="204"/>
      <c r="D247" s="188" t="s">
        <v>136</v>
      </c>
      <c r="E247" s="205" t="s">
        <v>19</v>
      </c>
      <c r="F247" s="206" t="s">
        <v>551</v>
      </c>
      <c r="G247" s="204"/>
      <c r="H247" s="207">
        <v>3.5</v>
      </c>
      <c r="I247" s="208"/>
      <c r="J247" s="204"/>
      <c r="K247" s="204"/>
      <c r="L247" s="209"/>
      <c r="M247" s="210"/>
      <c r="N247" s="211"/>
      <c r="O247" s="211"/>
      <c r="P247" s="211"/>
      <c r="Q247" s="211"/>
      <c r="R247" s="211"/>
      <c r="S247" s="211"/>
      <c r="T247" s="212"/>
      <c r="AT247" s="213" t="s">
        <v>136</v>
      </c>
      <c r="AU247" s="213" t="s">
        <v>86</v>
      </c>
      <c r="AV247" s="14" t="s">
        <v>86</v>
      </c>
      <c r="AW247" s="14" t="s">
        <v>37</v>
      </c>
      <c r="AX247" s="14" t="s">
        <v>76</v>
      </c>
      <c r="AY247" s="213" t="s">
        <v>125</v>
      </c>
    </row>
    <row r="248" spans="2:51" s="15" customFormat="1" ht="10.2">
      <c r="B248" s="214"/>
      <c r="C248" s="215"/>
      <c r="D248" s="188" t="s">
        <v>136</v>
      </c>
      <c r="E248" s="216" t="s">
        <v>19</v>
      </c>
      <c r="F248" s="217" t="s">
        <v>159</v>
      </c>
      <c r="G248" s="215"/>
      <c r="H248" s="218">
        <v>19</v>
      </c>
      <c r="I248" s="219"/>
      <c r="J248" s="215"/>
      <c r="K248" s="215"/>
      <c r="L248" s="220"/>
      <c r="M248" s="221"/>
      <c r="N248" s="222"/>
      <c r="O248" s="222"/>
      <c r="P248" s="222"/>
      <c r="Q248" s="222"/>
      <c r="R248" s="222"/>
      <c r="S248" s="222"/>
      <c r="T248" s="223"/>
      <c r="AT248" s="224" t="s">
        <v>136</v>
      </c>
      <c r="AU248" s="224" t="s">
        <v>86</v>
      </c>
      <c r="AV248" s="15" t="s">
        <v>132</v>
      </c>
      <c r="AW248" s="15" t="s">
        <v>37</v>
      </c>
      <c r="AX248" s="15" t="s">
        <v>84</v>
      </c>
      <c r="AY248" s="224" t="s">
        <v>125</v>
      </c>
    </row>
    <row r="249" spans="1:65" s="2" customFormat="1" ht="14.4" customHeight="1">
      <c r="A249" s="36"/>
      <c r="B249" s="37"/>
      <c r="C249" s="236" t="s">
        <v>344</v>
      </c>
      <c r="D249" s="236" t="s">
        <v>251</v>
      </c>
      <c r="E249" s="237" t="s">
        <v>552</v>
      </c>
      <c r="F249" s="238" t="s">
        <v>553</v>
      </c>
      <c r="G249" s="239" t="s">
        <v>293</v>
      </c>
      <c r="H249" s="240">
        <v>19.285</v>
      </c>
      <c r="I249" s="241"/>
      <c r="J249" s="242">
        <f>ROUND(I249*H249,2)</f>
        <v>0</v>
      </c>
      <c r="K249" s="238" t="s">
        <v>554</v>
      </c>
      <c r="L249" s="243"/>
      <c r="M249" s="244" t="s">
        <v>19</v>
      </c>
      <c r="N249" s="245" t="s">
        <v>47</v>
      </c>
      <c r="O249" s="66"/>
      <c r="P249" s="184">
        <f>O249*H249</f>
        <v>0</v>
      </c>
      <c r="Q249" s="184">
        <v>0.00043</v>
      </c>
      <c r="R249" s="184">
        <f>Q249*H249</f>
        <v>0.00829255</v>
      </c>
      <c r="S249" s="184">
        <v>0</v>
      </c>
      <c r="T249" s="185">
        <f>S249*H249</f>
        <v>0</v>
      </c>
      <c r="U249" s="36"/>
      <c r="V249" s="36"/>
      <c r="W249" s="36"/>
      <c r="X249" s="36"/>
      <c r="Y249" s="36"/>
      <c r="Z249" s="36"/>
      <c r="AA249" s="36"/>
      <c r="AB249" s="36"/>
      <c r="AC249" s="36"/>
      <c r="AD249" s="36"/>
      <c r="AE249" s="36"/>
      <c r="AR249" s="186" t="s">
        <v>232</v>
      </c>
      <c r="AT249" s="186" t="s">
        <v>251</v>
      </c>
      <c r="AU249" s="186" t="s">
        <v>86</v>
      </c>
      <c r="AY249" s="19" t="s">
        <v>125</v>
      </c>
      <c r="BE249" s="187">
        <f>IF(N249="základní",J249,0)</f>
        <v>0</v>
      </c>
      <c r="BF249" s="187">
        <f>IF(N249="snížená",J249,0)</f>
        <v>0</v>
      </c>
      <c r="BG249" s="187">
        <f>IF(N249="zákl. přenesená",J249,0)</f>
        <v>0</v>
      </c>
      <c r="BH249" s="187">
        <f>IF(N249="sníž. přenesená",J249,0)</f>
        <v>0</v>
      </c>
      <c r="BI249" s="187">
        <f>IF(N249="nulová",J249,0)</f>
        <v>0</v>
      </c>
      <c r="BJ249" s="19" t="s">
        <v>84</v>
      </c>
      <c r="BK249" s="187">
        <f>ROUND(I249*H249,2)</f>
        <v>0</v>
      </c>
      <c r="BL249" s="19" t="s">
        <v>132</v>
      </c>
      <c r="BM249" s="186" t="s">
        <v>555</v>
      </c>
    </row>
    <row r="250" spans="2:51" s="14" customFormat="1" ht="10.2">
      <c r="B250" s="203"/>
      <c r="C250" s="204"/>
      <c r="D250" s="188" t="s">
        <v>136</v>
      </c>
      <c r="E250" s="204"/>
      <c r="F250" s="206" t="s">
        <v>556</v>
      </c>
      <c r="G250" s="204"/>
      <c r="H250" s="207">
        <v>19.285</v>
      </c>
      <c r="I250" s="208"/>
      <c r="J250" s="204"/>
      <c r="K250" s="204"/>
      <c r="L250" s="209"/>
      <c r="M250" s="210"/>
      <c r="N250" s="211"/>
      <c r="O250" s="211"/>
      <c r="P250" s="211"/>
      <c r="Q250" s="211"/>
      <c r="R250" s="211"/>
      <c r="S250" s="211"/>
      <c r="T250" s="212"/>
      <c r="AT250" s="213" t="s">
        <v>136</v>
      </c>
      <c r="AU250" s="213" t="s">
        <v>86</v>
      </c>
      <c r="AV250" s="14" t="s">
        <v>86</v>
      </c>
      <c r="AW250" s="14" t="s">
        <v>4</v>
      </c>
      <c r="AX250" s="14" t="s">
        <v>84</v>
      </c>
      <c r="AY250" s="213" t="s">
        <v>125</v>
      </c>
    </row>
    <row r="251" spans="1:65" s="2" customFormat="1" ht="24.15" customHeight="1">
      <c r="A251" s="36"/>
      <c r="B251" s="37"/>
      <c r="C251" s="175" t="s">
        <v>350</v>
      </c>
      <c r="D251" s="175" t="s">
        <v>127</v>
      </c>
      <c r="E251" s="176" t="s">
        <v>557</v>
      </c>
      <c r="F251" s="177" t="s">
        <v>558</v>
      </c>
      <c r="G251" s="178" t="s">
        <v>293</v>
      </c>
      <c r="H251" s="179">
        <v>138.6</v>
      </c>
      <c r="I251" s="180"/>
      <c r="J251" s="181">
        <f>ROUND(I251*H251,2)</f>
        <v>0</v>
      </c>
      <c r="K251" s="177" t="s">
        <v>131</v>
      </c>
      <c r="L251" s="41"/>
      <c r="M251" s="182" t="s">
        <v>19</v>
      </c>
      <c r="N251" s="183" t="s">
        <v>47</v>
      </c>
      <c r="O251" s="66"/>
      <c r="P251" s="184">
        <f>O251*H251</f>
        <v>0</v>
      </c>
      <c r="Q251" s="184">
        <v>0</v>
      </c>
      <c r="R251" s="184">
        <f>Q251*H251</f>
        <v>0</v>
      </c>
      <c r="S251" s="184">
        <v>0</v>
      </c>
      <c r="T251" s="185">
        <f>S251*H251</f>
        <v>0</v>
      </c>
      <c r="U251" s="36"/>
      <c r="V251" s="36"/>
      <c r="W251" s="36"/>
      <c r="X251" s="36"/>
      <c r="Y251" s="36"/>
      <c r="Z251" s="36"/>
      <c r="AA251" s="36"/>
      <c r="AB251" s="36"/>
      <c r="AC251" s="36"/>
      <c r="AD251" s="36"/>
      <c r="AE251" s="36"/>
      <c r="AR251" s="186" t="s">
        <v>132</v>
      </c>
      <c r="AT251" s="186" t="s">
        <v>127</v>
      </c>
      <c r="AU251" s="186" t="s">
        <v>86</v>
      </c>
      <c r="AY251" s="19" t="s">
        <v>125</v>
      </c>
      <c r="BE251" s="187">
        <f>IF(N251="základní",J251,0)</f>
        <v>0</v>
      </c>
      <c r="BF251" s="187">
        <f>IF(N251="snížená",J251,0)</f>
        <v>0</v>
      </c>
      <c r="BG251" s="187">
        <f>IF(N251="zákl. přenesená",J251,0)</f>
        <v>0</v>
      </c>
      <c r="BH251" s="187">
        <f>IF(N251="sníž. přenesená",J251,0)</f>
        <v>0</v>
      </c>
      <c r="BI251" s="187">
        <f>IF(N251="nulová",J251,0)</f>
        <v>0</v>
      </c>
      <c r="BJ251" s="19" t="s">
        <v>84</v>
      </c>
      <c r="BK251" s="187">
        <f>ROUND(I251*H251,2)</f>
        <v>0</v>
      </c>
      <c r="BL251" s="19" t="s">
        <v>132</v>
      </c>
      <c r="BM251" s="186" t="s">
        <v>559</v>
      </c>
    </row>
    <row r="252" spans="1:47" s="2" customFormat="1" ht="57.6">
      <c r="A252" s="36"/>
      <c r="B252" s="37"/>
      <c r="C252" s="38"/>
      <c r="D252" s="188" t="s">
        <v>134</v>
      </c>
      <c r="E252" s="38"/>
      <c r="F252" s="189" t="s">
        <v>546</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134</v>
      </c>
      <c r="AU252" s="19" t="s">
        <v>86</v>
      </c>
    </row>
    <row r="253" spans="2:51" s="13" customFormat="1" ht="10.2">
      <c r="B253" s="193"/>
      <c r="C253" s="194"/>
      <c r="D253" s="188" t="s">
        <v>136</v>
      </c>
      <c r="E253" s="195" t="s">
        <v>19</v>
      </c>
      <c r="F253" s="196" t="s">
        <v>447</v>
      </c>
      <c r="G253" s="194"/>
      <c r="H253" s="195" t="s">
        <v>19</v>
      </c>
      <c r="I253" s="197"/>
      <c r="J253" s="194"/>
      <c r="K253" s="194"/>
      <c r="L253" s="198"/>
      <c r="M253" s="199"/>
      <c r="N253" s="200"/>
      <c r="O253" s="200"/>
      <c r="P253" s="200"/>
      <c r="Q253" s="200"/>
      <c r="R253" s="200"/>
      <c r="S253" s="200"/>
      <c r="T253" s="201"/>
      <c r="AT253" s="202" t="s">
        <v>136</v>
      </c>
      <c r="AU253" s="202" t="s">
        <v>86</v>
      </c>
      <c r="AV253" s="13" t="s">
        <v>84</v>
      </c>
      <c r="AW253" s="13" t="s">
        <v>37</v>
      </c>
      <c r="AX253" s="13" t="s">
        <v>76</v>
      </c>
      <c r="AY253" s="202" t="s">
        <v>125</v>
      </c>
    </row>
    <row r="254" spans="2:51" s="14" customFormat="1" ht="10.2">
      <c r="B254" s="203"/>
      <c r="C254" s="204"/>
      <c r="D254" s="188" t="s">
        <v>136</v>
      </c>
      <c r="E254" s="205" t="s">
        <v>19</v>
      </c>
      <c r="F254" s="206" t="s">
        <v>560</v>
      </c>
      <c r="G254" s="204"/>
      <c r="H254" s="207">
        <v>138.6</v>
      </c>
      <c r="I254" s="208"/>
      <c r="J254" s="204"/>
      <c r="K254" s="204"/>
      <c r="L254" s="209"/>
      <c r="M254" s="210"/>
      <c r="N254" s="211"/>
      <c r="O254" s="211"/>
      <c r="P254" s="211"/>
      <c r="Q254" s="211"/>
      <c r="R254" s="211"/>
      <c r="S254" s="211"/>
      <c r="T254" s="212"/>
      <c r="AT254" s="213" t="s">
        <v>136</v>
      </c>
      <c r="AU254" s="213" t="s">
        <v>86</v>
      </c>
      <c r="AV254" s="14" t="s">
        <v>86</v>
      </c>
      <c r="AW254" s="14" t="s">
        <v>37</v>
      </c>
      <c r="AX254" s="14" t="s">
        <v>84</v>
      </c>
      <c r="AY254" s="213" t="s">
        <v>125</v>
      </c>
    </row>
    <row r="255" spans="1:65" s="2" customFormat="1" ht="14.4" customHeight="1">
      <c r="A255" s="36"/>
      <c r="B255" s="37"/>
      <c r="C255" s="236" t="s">
        <v>354</v>
      </c>
      <c r="D255" s="236" t="s">
        <v>251</v>
      </c>
      <c r="E255" s="237" t="s">
        <v>561</v>
      </c>
      <c r="F255" s="238" t="s">
        <v>562</v>
      </c>
      <c r="G255" s="239" t="s">
        <v>293</v>
      </c>
      <c r="H255" s="240">
        <v>140.679</v>
      </c>
      <c r="I255" s="241"/>
      <c r="J255" s="242">
        <f>ROUND(I255*H255,2)</f>
        <v>0</v>
      </c>
      <c r="K255" s="238" t="s">
        <v>554</v>
      </c>
      <c r="L255" s="243"/>
      <c r="M255" s="244" t="s">
        <v>19</v>
      </c>
      <c r="N255" s="245" t="s">
        <v>47</v>
      </c>
      <c r="O255" s="66"/>
      <c r="P255" s="184">
        <f>O255*H255</f>
        <v>0</v>
      </c>
      <c r="Q255" s="184">
        <v>0.00214</v>
      </c>
      <c r="R255" s="184">
        <f>Q255*H255</f>
        <v>0.30105306</v>
      </c>
      <c r="S255" s="184">
        <v>0</v>
      </c>
      <c r="T255" s="185">
        <f>S255*H255</f>
        <v>0</v>
      </c>
      <c r="U255" s="36"/>
      <c r="V255" s="36"/>
      <c r="W255" s="36"/>
      <c r="X255" s="36"/>
      <c r="Y255" s="36"/>
      <c r="Z255" s="36"/>
      <c r="AA255" s="36"/>
      <c r="AB255" s="36"/>
      <c r="AC255" s="36"/>
      <c r="AD255" s="36"/>
      <c r="AE255" s="36"/>
      <c r="AR255" s="186" t="s">
        <v>232</v>
      </c>
      <c r="AT255" s="186" t="s">
        <v>251</v>
      </c>
      <c r="AU255" s="186" t="s">
        <v>86</v>
      </c>
      <c r="AY255" s="19" t="s">
        <v>125</v>
      </c>
      <c r="BE255" s="187">
        <f>IF(N255="základní",J255,0)</f>
        <v>0</v>
      </c>
      <c r="BF255" s="187">
        <f>IF(N255="snížená",J255,0)</f>
        <v>0</v>
      </c>
      <c r="BG255" s="187">
        <f>IF(N255="zákl. přenesená",J255,0)</f>
        <v>0</v>
      </c>
      <c r="BH255" s="187">
        <f>IF(N255="sníž. přenesená",J255,0)</f>
        <v>0</v>
      </c>
      <c r="BI255" s="187">
        <f>IF(N255="nulová",J255,0)</f>
        <v>0</v>
      </c>
      <c r="BJ255" s="19" t="s">
        <v>84</v>
      </c>
      <c r="BK255" s="187">
        <f>ROUND(I255*H255,2)</f>
        <v>0</v>
      </c>
      <c r="BL255" s="19" t="s">
        <v>132</v>
      </c>
      <c r="BM255" s="186" t="s">
        <v>563</v>
      </c>
    </row>
    <row r="256" spans="2:51" s="14" customFormat="1" ht="10.2">
      <c r="B256" s="203"/>
      <c r="C256" s="204"/>
      <c r="D256" s="188" t="s">
        <v>136</v>
      </c>
      <c r="E256" s="204"/>
      <c r="F256" s="206" t="s">
        <v>564</v>
      </c>
      <c r="G256" s="204"/>
      <c r="H256" s="207">
        <v>140.679</v>
      </c>
      <c r="I256" s="208"/>
      <c r="J256" s="204"/>
      <c r="K256" s="204"/>
      <c r="L256" s="209"/>
      <c r="M256" s="210"/>
      <c r="N256" s="211"/>
      <c r="O256" s="211"/>
      <c r="P256" s="211"/>
      <c r="Q256" s="211"/>
      <c r="R256" s="211"/>
      <c r="S256" s="211"/>
      <c r="T256" s="212"/>
      <c r="AT256" s="213" t="s">
        <v>136</v>
      </c>
      <c r="AU256" s="213" t="s">
        <v>86</v>
      </c>
      <c r="AV256" s="14" t="s">
        <v>86</v>
      </c>
      <c r="AW256" s="14" t="s">
        <v>4</v>
      </c>
      <c r="AX256" s="14" t="s">
        <v>84</v>
      </c>
      <c r="AY256" s="213" t="s">
        <v>125</v>
      </c>
    </row>
    <row r="257" spans="1:65" s="2" customFormat="1" ht="24.15" customHeight="1">
      <c r="A257" s="36"/>
      <c r="B257" s="37"/>
      <c r="C257" s="175" t="s">
        <v>359</v>
      </c>
      <c r="D257" s="175" t="s">
        <v>127</v>
      </c>
      <c r="E257" s="176" t="s">
        <v>565</v>
      </c>
      <c r="F257" s="177" t="s">
        <v>566</v>
      </c>
      <c r="G257" s="178" t="s">
        <v>320</v>
      </c>
      <c r="H257" s="179">
        <v>4</v>
      </c>
      <c r="I257" s="180"/>
      <c r="J257" s="181">
        <f>ROUND(I257*H257,2)</f>
        <v>0</v>
      </c>
      <c r="K257" s="177" t="s">
        <v>131</v>
      </c>
      <c r="L257" s="41"/>
      <c r="M257" s="182" t="s">
        <v>19</v>
      </c>
      <c r="N257" s="183" t="s">
        <v>47</v>
      </c>
      <c r="O257" s="66"/>
      <c r="P257" s="184">
        <f>O257*H257</f>
        <v>0</v>
      </c>
      <c r="Q257" s="184">
        <v>0</v>
      </c>
      <c r="R257" s="184">
        <f>Q257*H257</f>
        <v>0</v>
      </c>
      <c r="S257" s="184">
        <v>0</v>
      </c>
      <c r="T257" s="185">
        <f>S257*H257</f>
        <v>0</v>
      </c>
      <c r="U257" s="36"/>
      <c r="V257" s="36"/>
      <c r="W257" s="36"/>
      <c r="X257" s="36"/>
      <c r="Y257" s="36"/>
      <c r="Z257" s="36"/>
      <c r="AA257" s="36"/>
      <c r="AB257" s="36"/>
      <c r="AC257" s="36"/>
      <c r="AD257" s="36"/>
      <c r="AE257" s="36"/>
      <c r="AR257" s="186" t="s">
        <v>132</v>
      </c>
      <c r="AT257" s="186" t="s">
        <v>127</v>
      </c>
      <c r="AU257" s="186" t="s">
        <v>86</v>
      </c>
      <c r="AY257" s="19" t="s">
        <v>125</v>
      </c>
      <c r="BE257" s="187">
        <f>IF(N257="základní",J257,0)</f>
        <v>0</v>
      </c>
      <c r="BF257" s="187">
        <f>IF(N257="snížená",J257,0)</f>
        <v>0</v>
      </c>
      <c r="BG257" s="187">
        <f>IF(N257="zákl. přenesená",J257,0)</f>
        <v>0</v>
      </c>
      <c r="BH257" s="187">
        <f>IF(N257="sníž. přenesená",J257,0)</f>
        <v>0</v>
      </c>
      <c r="BI257" s="187">
        <f>IF(N257="nulová",J257,0)</f>
        <v>0</v>
      </c>
      <c r="BJ257" s="19" t="s">
        <v>84</v>
      </c>
      <c r="BK257" s="187">
        <f>ROUND(I257*H257,2)</f>
        <v>0</v>
      </c>
      <c r="BL257" s="19" t="s">
        <v>132</v>
      </c>
      <c r="BM257" s="186" t="s">
        <v>567</v>
      </c>
    </row>
    <row r="258" spans="1:47" s="2" customFormat="1" ht="28.8">
      <c r="A258" s="36"/>
      <c r="B258" s="37"/>
      <c r="C258" s="38"/>
      <c r="D258" s="188" t="s">
        <v>134</v>
      </c>
      <c r="E258" s="38"/>
      <c r="F258" s="189" t="s">
        <v>568</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134</v>
      </c>
      <c r="AU258" s="19" t="s">
        <v>86</v>
      </c>
    </row>
    <row r="259" spans="2:51" s="13" customFormat="1" ht="10.2">
      <c r="B259" s="193"/>
      <c r="C259" s="194"/>
      <c r="D259" s="188" t="s">
        <v>136</v>
      </c>
      <c r="E259" s="195" t="s">
        <v>19</v>
      </c>
      <c r="F259" s="196" t="s">
        <v>529</v>
      </c>
      <c r="G259" s="194"/>
      <c r="H259" s="195" t="s">
        <v>19</v>
      </c>
      <c r="I259" s="197"/>
      <c r="J259" s="194"/>
      <c r="K259" s="194"/>
      <c r="L259" s="198"/>
      <c r="M259" s="199"/>
      <c r="N259" s="200"/>
      <c r="O259" s="200"/>
      <c r="P259" s="200"/>
      <c r="Q259" s="200"/>
      <c r="R259" s="200"/>
      <c r="S259" s="200"/>
      <c r="T259" s="201"/>
      <c r="AT259" s="202" t="s">
        <v>136</v>
      </c>
      <c r="AU259" s="202" t="s">
        <v>86</v>
      </c>
      <c r="AV259" s="13" t="s">
        <v>84</v>
      </c>
      <c r="AW259" s="13" t="s">
        <v>37</v>
      </c>
      <c r="AX259" s="13" t="s">
        <v>76</v>
      </c>
      <c r="AY259" s="202" t="s">
        <v>125</v>
      </c>
    </row>
    <row r="260" spans="2:51" s="14" customFormat="1" ht="10.2">
      <c r="B260" s="203"/>
      <c r="C260" s="204"/>
      <c r="D260" s="188" t="s">
        <v>136</v>
      </c>
      <c r="E260" s="205" t="s">
        <v>19</v>
      </c>
      <c r="F260" s="206" t="s">
        <v>569</v>
      </c>
      <c r="G260" s="204"/>
      <c r="H260" s="207">
        <v>4</v>
      </c>
      <c r="I260" s="208"/>
      <c r="J260" s="204"/>
      <c r="K260" s="204"/>
      <c r="L260" s="209"/>
      <c r="M260" s="210"/>
      <c r="N260" s="211"/>
      <c r="O260" s="211"/>
      <c r="P260" s="211"/>
      <c r="Q260" s="211"/>
      <c r="R260" s="211"/>
      <c r="S260" s="211"/>
      <c r="T260" s="212"/>
      <c r="AT260" s="213" t="s">
        <v>136</v>
      </c>
      <c r="AU260" s="213" t="s">
        <v>86</v>
      </c>
      <c r="AV260" s="14" t="s">
        <v>86</v>
      </c>
      <c r="AW260" s="14" t="s">
        <v>37</v>
      </c>
      <c r="AX260" s="14" t="s">
        <v>84</v>
      </c>
      <c r="AY260" s="213" t="s">
        <v>125</v>
      </c>
    </row>
    <row r="261" spans="1:65" s="2" customFormat="1" ht="14.4" customHeight="1">
      <c r="A261" s="36"/>
      <c r="B261" s="37"/>
      <c r="C261" s="236" t="s">
        <v>364</v>
      </c>
      <c r="D261" s="236" t="s">
        <v>251</v>
      </c>
      <c r="E261" s="237" t="s">
        <v>570</v>
      </c>
      <c r="F261" s="238" t="s">
        <v>571</v>
      </c>
      <c r="G261" s="239" t="s">
        <v>320</v>
      </c>
      <c r="H261" s="240">
        <v>4</v>
      </c>
      <c r="I261" s="241"/>
      <c r="J261" s="242">
        <f>ROUND(I261*H261,2)</f>
        <v>0</v>
      </c>
      <c r="K261" s="238" t="s">
        <v>131</v>
      </c>
      <c r="L261" s="243"/>
      <c r="M261" s="244" t="s">
        <v>19</v>
      </c>
      <c r="N261" s="245" t="s">
        <v>47</v>
      </c>
      <c r="O261" s="66"/>
      <c r="P261" s="184">
        <f>O261*H261</f>
        <v>0</v>
      </c>
      <c r="Q261" s="184">
        <v>8E-05</v>
      </c>
      <c r="R261" s="184">
        <f>Q261*H261</f>
        <v>0.00032</v>
      </c>
      <c r="S261" s="184">
        <v>0</v>
      </c>
      <c r="T261" s="185">
        <f>S261*H261</f>
        <v>0</v>
      </c>
      <c r="U261" s="36"/>
      <c r="V261" s="36"/>
      <c r="W261" s="36"/>
      <c r="X261" s="36"/>
      <c r="Y261" s="36"/>
      <c r="Z261" s="36"/>
      <c r="AA261" s="36"/>
      <c r="AB261" s="36"/>
      <c r="AC261" s="36"/>
      <c r="AD261" s="36"/>
      <c r="AE261" s="36"/>
      <c r="AR261" s="186" t="s">
        <v>232</v>
      </c>
      <c r="AT261" s="186" t="s">
        <v>251</v>
      </c>
      <c r="AU261" s="186" t="s">
        <v>86</v>
      </c>
      <c r="AY261" s="19" t="s">
        <v>125</v>
      </c>
      <c r="BE261" s="187">
        <f>IF(N261="základní",J261,0)</f>
        <v>0</v>
      </c>
      <c r="BF261" s="187">
        <f>IF(N261="snížená",J261,0)</f>
        <v>0</v>
      </c>
      <c r="BG261" s="187">
        <f>IF(N261="zákl. přenesená",J261,0)</f>
        <v>0</v>
      </c>
      <c r="BH261" s="187">
        <f>IF(N261="sníž. přenesená",J261,0)</f>
        <v>0</v>
      </c>
      <c r="BI261" s="187">
        <f>IF(N261="nulová",J261,0)</f>
        <v>0</v>
      </c>
      <c r="BJ261" s="19" t="s">
        <v>84</v>
      </c>
      <c r="BK261" s="187">
        <f>ROUND(I261*H261,2)</f>
        <v>0</v>
      </c>
      <c r="BL261" s="19" t="s">
        <v>132</v>
      </c>
      <c r="BM261" s="186" t="s">
        <v>572</v>
      </c>
    </row>
    <row r="262" spans="1:65" s="2" customFormat="1" ht="24.15" customHeight="1">
      <c r="A262" s="36"/>
      <c r="B262" s="37"/>
      <c r="C262" s="175" t="s">
        <v>369</v>
      </c>
      <c r="D262" s="175" t="s">
        <v>127</v>
      </c>
      <c r="E262" s="176" t="s">
        <v>573</v>
      </c>
      <c r="F262" s="177" t="s">
        <v>574</v>
      </c>
      <c r="G262" s="178" t="s">
        <v>320</v>
      </c>
      <c r="H262" s="179">
        <v>1</v>
      </c>
      <c r="I262" s="180"/>
      <c r="J262" s="181">
        <f>ROUND(I262*H262,2)</f>
        <v>0</v>
      </c>
      <c r="K262" s="177" t="s">
        <v>131</v>
      </c>
      <c r="L262" s="41"/>
      <c r="M262" s="182" t="s">
        <v>19</v>
      </c>
      <c r="N262" s="183" t="s">
        <v>47</v>
      </c>
      <c r="O262" s="66"/>
      <c r="P262" s="184">
        <f>O262*H262</f>
        <v>0</v>
      </c>
      <c r="Q262" s="184">
        <v>0</v>
      </c>
      <c r="R262" s="184">
        <f>Q262*H262</f>
        <v>0</v>
      </c>
      <c r="S262" s="184">
        <v>0</v>
      </c>
      <c r="T262" s="185">
        <f>S262*H262</f>
        <v>0</v>
      </c>
      <c r="U262" s="36"/>
      <c r="V262" s="36"/>
      <c r="W262" s="36"/>
      <c r="X262" s="36"/>
      <c r="Y262" s="36"/>
      <c r="Z262" s="36"/>
      <c r="AA262" s="36"/>
      <c r="AB262" s="36"/>
      <c r="AC262" s="36"/>
      <c r="AD262" s="36"/>
      <c r="AE262" s="36"/>
      <c r="AR262" s="186" t="s">
        <v>132</v>
      </c>
      <c r="AT262" s="186" t="s">
        <v>127</v>
      </c>
      <c r="AU262" s="186" t="s">
        <v>86</v>
      </c>
      <c r="AY262" s="19" t="s">
        <v>125</v>
      </c>
      <c r="BE262" s="187">
        <f>IF(N262="základní",J262,0)</f>
        <v>0</v>
      </c>
      <c r="BF262" s="187">
        <f>IF(N262="snížená",J262,0)</f>
        <v>0</v>
      </c>
      <c r="BG262" s="187">
        <f>IF(N262="zákl. přenesená",J262,0)</f>
        <v>0</v>
      </c>
      <c r="BH262" s="187">
        <f>IF(N262="sníž. přenesená",J262,0)</f>
        <v>0</v>
      </c>
      <c r="BI262" s="187">
        <f>IF(N262="nulová",J262,0)</f>
        <v>0</v>
      </c>
      <c r="BJ262" s="19" t="s">
        <v>84</v>
      </c>
      <c r="BK262" s="187">
        <f>ROUND(I262*H262,2)</f>
        <v>0</v>
      </c>
      <c r="BL262" s="19" t="s">
        <v>132</v>
      </c>
      <c r="BM262" s="186" t="s">
        <v>575</v>
      </c>
    </row>
    <row r="263" spans="1:47" s="2" customFormat="1" ht="28.8">
      <c r="A263" s="36"/>
      <c r="B263" s="37"/>
      <c r="C263" s="38"/>
      <c r="D263" s="188" t="s">
        <v>134</v>
      </c>
      <c r="E263" s="38"/>
      <c r="F263" s="189" t="s">
        <v>568</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134</v>
      </c>
      <c r="AU263" s="19" t="s">
        <v>86</v>
      </c>
    </row>
    <row r="264" spans="2:51" s="13" customFormat="1" ht="10.2">
      <c r="B264" s="193"/>
      <c r="C264" s="194"/>
      <c r="D264" s="188" t="s">
        <v>136</v>
      </c>
      <c r="E264" s="195" t="s">
        <v>19</v>
      </c>
      <c r="F264" s="196" t="s">
        <v>539</v>
      </c>
      <c r="G264" s="194"/>
      <c r="H264" s="195" t="s">
        <v>19</v>
      </c>
      <c r="I264" s="197"/>
      <c r="J264" s="194"/>
      <c r="K264" s="194"/>
      <c r="L264" s="198"/>
      <c r="M264" s="199"/>
      <c r="N264" s="200"/>
      <c r="O264" s="200"/>
      <c r="P264" s="200"/>
      <c r="Q264" s="200"/>
      <c r="R264" s="200"/>
      <c r="S264" s="200"/>
      <c r="T264" s="201"/>
      <c r="AT264" s="202" t="s">
        <v>136</v>
      </c>
      <c r="AU264" s="202" t="s">
        <v>86</v>
      </c>
      <c r="AV264" s="13" t="s">
        <v>84</v>
      </c>
      <c r="AW264" s="13" t="s">
        <v>37</v>
      </c>
      <c r="AX264" s="13" t="s">
        <v>76</v>
      </c>
      <c r="AY264" s="202" t="s">
        <v>125</v>
      </c>
    </row>
    <row r="265" spans="2:51" s="14" customFormat="1" ht="10.2">
      <c r="B265" s="203"/>
      <c r="C265" s="204"/>
      <c r="D265" s="188" t="s">
        <v>136</v>
      </c>
      <c r="E265" s="205" t="s">
        <v>19</v>
      </c>
      <c r="F265" s="206" t="s">
        <v>84</v>
      </c>
      <c r="G265" s="204"/>
      <c r="H265" s="207">
        <v>1</v>
      </c>
      <c r="I265" s="208"/>
      <c r="J265" s="204"/>
      <c r="K265" s="204"/>
      <c r="L265" s="209"/>
      <c r="M265" s="210"/>
      <c r="N265" s="211"/>
      <c r="O265" s="211"/>
      <c r="P265" s="211"/>
      <c r="Q265" s="211"/>
      <c r="R265" s="211"/>
      <c r="S265" s="211"/>
      <c r="T265" s="212"/>
      <c r="AT265" s="213" t="s">
        <v>136</v>
      </c>
      <c r="AU265" s="213" t="s">
        <v>86</v>
      </c>
      <c r="AV265" s="14" t="s">
        <v>86</v>
      </c>
      <c r="AW265" s="14" t="s">
        <v>37</v>
      </c>
      <c r="AX265" s="14" t="s">
        <v>84</v>
      </c>
      <c r="AY265" s="213" t="s">
        <v>125</v>
      </c>
    </row>
    <row r="266" spans="1:65" s="2" customFormat="1" ht="14.4" customHeight="1">
      <c r="A266" s="36"/>
      <c r="B266" s="37"/>
      <c r="C266" s="236" t="s">
        <v>375</v>
      </c>
      <c r="D266" s="236" t="s">
        <v>251</v>
      </c>
      <c r="E266" s="237" t="s">
        <v>576</v>
      </c>
      <c r="F266" s="238" t="s">
        <v>577</v>
      </c>
      <c r="G266" s="239" t="s">
        <v>578</v>
      </c>
      <c r="H266" s="240">
        <v>1</v>
      </c>
      <c r="I266" s="241"/>
      <c r="J266" s="242">
        <f>ROUND(I266*H266,2)</f>
        <v>0</v>
      </c>
      <c r="K266" s="238" t="s">
        <v>579</v>
      </c>
      <c r="L266" s="243"/>
      <c r="M266" s="244" t="s">
        <v>19</v>
      </c>
      <c r="N266" s="245" t="s">
        <v>47</v>
      </c>
      <c r="O266" s="66"/>
      <c r="P266" s="184">
        <f>O266*H266</f>
        <v>0</v>
      </c>
      <c r="Q266" s="184">
        <v>0.00053</v>
      </c>
      <c r="R266" s="184">
        <f>Q266*H266</f>
        <v>0.00053</v>
      </c>
      <c r="S266" s="184">
        <v>0</v>
      </c>
      <c r="T266" s="185">
        <f>S266*H266</f>
        <v>0</v>
      </c>
      <c r="U266" s="36"/>
      <c r="V266" s="36"/>
      <c r="W266" s="36"/>
      <c r="X266" s="36"/>
      <c r="Y266" s="36"/>
      <c r="Z266" s="36"/>
      <c r="AA266" s="36"/>
      <c r="AB266" s="36"/>
      <c r="AC266" s="36"/>
      <c r="AD266" s="36"/>
      <c r="AE266" s="36"/>
      <c r="AR266" s="186" t="s">
        <v>232</v>
      </c>
      <c r="AT266" s="186" t="s">
        <v>251</v>
      </c>
      <c r="AU266" s="186" t="s">
        <v>86</v>
      </c>
      <c r="AY266" s="19" t="s">
        <v>125</v>
      </c>
      <c r="BE266" s="187">
        <f>IF(N266="základní",J266,0)</f>
        <v>0</v>
      </c>
      <c r="BF266" s="187">
        <f>IF(N266="snížená",J266,0)</f>
        <v>0</v>
      </c>
      <c r="BG266" s="187">
        <f>IF(N266="zákl. přenesená",J266,0)</f>
        <v>0</v>
      </c>
      <c r="BH266" s="187">
        <f>IF(N266="sníž. přenesená",J266,0)</f>
        <v>0</v>
      </c>
      <c r="BI266" s="187">
        <f>IF(N266="nulová",J266,0)</f>
        <v>0</v>
      </c>
      <c r="BJ266" s="19" t="s">
        <v>84</v>
      </c>
      <c r="BK266" s="187">
        <f>ROUND(I266*H266,2)</f>
        <v>0</v>
      </c>
      <c r="BL266" s="19" t="s">
        <v>132</v>
      </c>
      <c r="BM266" s="186" t="s">
        <v>580</v>
      </c>
    </row>
    <row r="267" spans="1:65" s="2" customFormat="1" ht="24.15" customHeight="1">
      <c r="A267" s="36"/>
      <c r="B267" s="37"/>
      <c r="C267" s="175" t="s">
        <v>379</v>
      </c>
      <c r="D267" s="175" t="s">
        <v>127</v>
      </c>
      <c r="E267" s="176" t="s">
        <v>581</v>
      </c>
      <c r="F267" s="177" t="s">
        <v>582</v>
      </c>
      <c r="G267" s="178" t="s">
        <v>320</v>
      </c>
      <c r="H267" s="179">
        <v>12</v>
      </c>
      <c r="I267" s="180"/>
      <c r="J267" s="181">
        <f>ROUND(I267*H267,2)</f>
        <v>0</v>
      </c>
      <c r="K267" s="177" t="s">
        <v>131</v>
      </c>
      <c r="L267" s="41"/>
      <c r="M267" s="182" t="s">
        <v>19</v>
      </c>
      <c r="N267" s="183" t="s">
        <v>47</v>
      </c>
      <c r="O267" s="66"/>
      <c r="P267" s="184">
        <f>O267*H267</f>
        <v>0</v>
      </c>
      <c r="Q267" s="184">
        <v>0</v>
      </c>
      <c r="R267" s="184">
        <f>Q267*H267</f>
        <v>0</v>
      </c>
      <c r="S267" s="184">
        <v>0</v>
      </c>
      <c r="T267" s="185">
        <f>S267*H267</f>
        <v>0</v>
      </c>
      <c r="U267" s="36"/>
      <c r="V267" s="36"/>
      <c r="W267" s="36"/>
      <c r="X267" s="36"/>
      <c r="Y267" s="36"/>
      <c r="Z267" s="36"/>
      <c r="AA267" s="36"/>
      <c r="AB267" s="36"/>
      <c r="AC267" s="36"/>
      <c r="AD267" s="36"/>
      <c r="AE267" s="36"/>
      <c r="AR267" s="186" t="s">
        <v>132</v>
      </c>
      <c r="AT267" s="186" t="s">
        <v>127</v>
      </c>
      <c r="AU267" s="186" t="s">
        <v>86</v>
      </c>
      <c r="AY267" s="19" t="s">
        <v>125</v>
      </c>
      <c r="BE267" s="187">
        <f>IF(N267="základní",J267,0)</f>
        <v>0</v>
      </c>
      <c r="BF267" s="187">
        <f>IF(N267="snížená",J267,0)</f>
        <v>0</v>
      </c>
      <c r="BG267" s="187">
        <f>IF(N267="zákl. přenesená",J267,0)</f>
        <v>0</v>
      </c>
      <c r="BH267" s="187">
        <f>IF(N267="sníž. přenesená",J267,0)</f>
        <v>0</v>
      </c>
      <c r="BI267" s="187">
        <f>IF(N267="nulová",J267,0)</f>
        <v>0</v>
      </c>
      <c r="BJ267" s="19" t="s">
        <v>84</v>
      </c>
      <c r="BK267" s="187">
        <f>ROUND(I267*H267,2)</f>
        <v>0</v>
      </c>
      <c r="BL267" s="19" t="s">
        <v>132</v>
      </c>
      <c r="BM267" s="186" t="s">
        <v>583</v>
      </c>
    </row>
    <row r="268" spans="1:47" s="2" customFormat="1" ht="28.8">
      <c r="A268" s="36"/>
      <c r="B268" s="37"/>
      <c r="C268" s="38"/>
      <c r="D268" s="188" t="s">
        <v>134</v>
      </c>
      <c r="E268" s="38"/>
      <c r="F268" s="189" t="s">
        <v>568</v>
      </c>
      <c r="G268" s="38"/>
      <c r="H268" s="38"/>
      <c r="I268" s="190"/>
      <c r="J268" s="38"/>
      <c r="K268" s="38"/>
      <c r="L268" s="41"/>
      <c r="M268" s="191"/>
      <c r="N268" s="192"/>
      <c r="O268" s="66"/>
      <c r="P268" s="66"/>
      <c r="Q268" s="66"/>
      <c r="R268" s="66"/>
      <c r="S268" s="66"/>
      <c r="T268" s="67"/>
      <c r="U268" s="36"/>
      <c r="V268" s="36"/>
      <c r="W268" s="36"/>
      <c r="X268" s="36"/>
      <c r="Y268" s="36"/>
      <c r="Z268" s="36"/>
      <c r="AA268" s="36"/>
      <c r="AB268" s="36"/>
      <c r="AC268" s="36"/>
      <c r="AD268" s="36"/>
      <c r="AE268" s="36"/>
      <c r="AT268" s="19" t="s">
        <v>134</v>
      </c>
      <c r="AU268" s="19" t="s">
        <v>86</v>
      </c>
    </row>
    <row r="269" spans="2:51" s="13" customFormat="1" ht="10.2">
      <c r="B269" s="193"/>
      <c r="C269" s="194"/>
      <c r="D269" s="188" t="s">
        <v>136</v>
      </c>
      <c r="E269" s="195" t="s">
        <v>19</v>
      </c>
      <c r="F269" s="196" t="s">
        <v>584</v>
      </c>
      <c r="G269" s="194"/>
      <c r="H269" s="195" t="s">
        <v>19</v>
      </c>
      <c r="I269" s="197"/>
      <c r="J269" s="194"/>
      <c r="K269" s="194"/>
      <c r="L269" s="198"/>
      <c r="M269" s="199"/>
      <c r="N269" s="200"/>
      <c r="O269" s="200"/>
      <c r="P269" s="200"/>
      <c r="Q269" s="200"/>
      <c r="R269" s="200"/>
      <c r="S269" s="200"/>
      <c r="T269" s="201"/>
      <c r="AT269" s="202" t="s">
        <v>136</v>
      </c>
      <c r="AU269" s="202" t="s">
        <v>86</v>
      </c>
      <c r="AV269" s="13" t="s">
        <v>84</v>
      </c>
      <c r="AW269" s="13" t="s">
        <v>37</v>
      </c>
      <c r="AX269" s="13" t="s">
        <v>76</v>
      </c>
      <c r="AY269" s="202" t="s">
        <v>125</v>
      </c>
    </row>
    <row r="270" spans="2:51" s="14" customFormat="1" ht="10.2">
      <c r="B270" s="203"/>
      <c r="C270" s="204"/>
      <c r="D270" s="188" t="s">
        <v>136</v>
      </c>
      <c r="E270" s="205" t="s">
        <v>19</v>
      </c>
      <c r="F270" s="206" t="s">
        <v>262</v>
      </c>
      <c r="G270" s="204"/>
      <c r="H270" s="207">
        <v>12</v>
      </c>
      <c r="I270" s="208"/>
      <c r="J270" s="204"/>
      <c r="K270" s="204"/>
      <c r="L270" s="209"/>
      <c r="M270" s="210"/>
      <c r="N270" s="211"/>
      <c r="O270" s="211"/>
      <c r="P270" s="211"/>
      <c r="Q270" s="211"/>
      <c r="R270" s="211"/>
      <c r="S270" s="211"/>
      <c r="T270" s="212"/>
      <c r="AT270" s="213" t="s">
        <v>136</v>
      </c>
      <c r="AU270" s="213" t="s">
        <v>86</v>
      </c>
      <c r="AV270" s="14" t="s">
        <v>86</v>
      </c>
      <c r="AW270" s="14" t="s">
        <v>37</v>
      </c>
      <c r="AX270" s="14" t="s">
        <v>84</v>
      </c>
      <c r="AY270" s="213" t="s">
        <v>125</v>
      </c>
    </row>
    <row r="271" spans="1:65" s="2" customFormat="1" ht="14.4" customHeight="1">
      <c r="A271" s="36"/>
      <c r="B271" s="37"/>
      <c r="C271" s="236" t="s">
        <v>384</v>
      </c>
      <c r="D271" s="236" t="s">
        <v>251</v>
      </c>
      <c r="E271" s="237" t="s">
        <v>585</v>
      </c>
      <c r="F271" s="238" t="s">
        <v>586</v>
      </c>
      <c r="G271" s="239" t="s">
        <v>320</v>
      </c>
      <c r="H271" s="240">
        <v>12</v>
      </c>
      <c r="I271" s="241"/>
      <c r="J271" s="242">
        <f>ROUND(I271*H271,2)</f>
        <v>0</v>
      </c>
      <c r="K271" s="238" t="s">
        <v>131</v>
      </c>
      <c r="L271" s="243"/>
      <c r="M271" s="244" t="s">
        <v>19</v>
      </c>
      <c r="N271" s="245" t="s">
        <v>47</v>
      </c>
      <c r="O271" s="66"/>
      <c r="P271" s="184">
        <f>O271*H271</f>
        <v>0</v>
      </c>
      <c r="Q271" s="184">
        <v>0.00039</v>
      </c>
      <c r="R271" s="184">
        <f>Q271*H271</f>
        <v>0.00468</v>
      </c>
      <c r="S271" s="184">
        <v>0</v>
      </c>
      <c r="T271" s="185">
        <f>S271*H271</f>
        <v>0</v>
      </c>
      <c r="U271" s="36"/>
      <c r="V271" s="36"/>
      <c r="W271" s="36"/>
      <c r="X271" s="36"/>
      <c r="Y271" s="36"/>
      <c r="Z271" s="36"/>
      <c r="AA271" s="36"/>
      <c r="AB271" s="36"/>
      <c r="AC271" s="36"/>
      <c r="AD271" s="36"/>
      <c r="AE271" s="36"/>
      <c r="AR271" s="186" t="s">
        <v>232</v>
      </c>
      <c r="AT271" s="186" t="s">
        <v>251</v>
      </c>
      <c r="AU271" s="186" t="s">
        <v>86</v>
      </c>
      <c r="AY271" s="19" t="s">
        <v>125</v>
      </c>
      <c r="BE271" s="187">
        <f>IF(N271="základní",J271,0)</f>
        <v>0</v>
      </c>
      <c r="BF271" s="187">
        <f>IF(N271="snížená",J271,0)</f>
        <v>0</v>
      </c>
      <c r="BG271" s="187">
        <f>IF(N271="zákl. přenesená",J271,0)</f>
        <v>0</v>
      </c>
      <c r="BH271" s="187">
        <f>IF(N271="sníž. přenesená",J271,0)</f>
        <v>0</v>
      </c>
      <c r="BI271" s="187">
        <f>IF(N271="nulová",J271,0)</f>
        <v>0</v>
      </c>
      <c r="BJ271" s="19" t="s">
        <v>84</v>
      </c>
      <c r="BK271" s="187">
        <f>ROUND(I271*H271,2)</f>
        <v>0</v>
      </c>
      <c r="BL271" s="19" t="s">
        <v>132</v>
      </c>
      <c r="BM271" s="186" t="s">
        <v>587</v>
      </c>
    </row>
    <row r="272" spans="1:65" s="2" customFormat="1" ht="24.15" customHeight="1">
      <c r="A272" s="36"/>
      <c r="B272" s="37"/>
      <c r="C272" s="175" t="s">
        <v>388</v>
      </c>
      <c r="D272" s="175" t="s">
        <v>127</v>
      </c>
      <c r="E272" s="176" t="s">
        <v>588</v>
      </c>
      <c r="F272" s="177" t="s">
        <v>589</v>
      </c>
      <c r="G272" s="178" t="s">
        <v>320</v>
      </c>
      <c r="H272" s="179">
        <v>1</v>
      </c>
      <c r="I272" s="180"/>
      <c r="J272" s="181">
        <f>ROUND(I272*H272,2)</f>
        <v>0</v>
      </c>
      <c r="K272" s="177" t="s">
        <v>131</v>
      </c>
      <c r="L272" s="41"/>
      <c r="M272" s="182" t="s">
        <v>19</v>
      </c>
      <c r="N272" s="183" t="s">
        <v>47</v>
      </c>
      <c r="O272" s="66"/>
      <c r="P272" s="184">
        <f>O272*H272</f>
        <v>0</v>
      </c>
      <c r="Q272" s="184">
        <v>0</v>
      </c>
      <c r="R272" s="184">
        <f>Q272*H272</f>
        <v>0</v>
      </c>
      <c r="S272" s="184">
        <v>0</v>
      </c>
      <c r="T272" s="185">
        <f>S272*H272</f>
        <v>0</v>
      </c>
      <c r="U272" s="36"/>
      <c r="V272" s="36"/>
      <c r="W272" s="36"/>
      <c r="X272" s="36"/>
      <c r="Y272" s="36"/>
      <c r="Z272" s="36"/>
      <c r="AA272" s="36"/>
      <c r="AB272" s="36"/>
      <c r="AC272" s="36"/>
      <c r="AD272" s="36"/>
      <c r="AE272" s="36"/>
      <c r="AR272" s="186" t="s">
        <v>132</v>
      </c>
      <c r="AT272" s="186" t="s">
        <v>127</v>
      </c>
      <c r="AU272" s="186" t="s">
        <v>86</v>
      </c>
      <c r="AY272" s="19" t="s">
        <v>125</v>
      </c>
      <c r="BE272" s="187">
        <f>IF(N272="základní",J272,0)</f>
        <v>0</v>
      </c>
      <c r="BF272" s="187">
        <f>IF(N272="snížená",J272,0)</f>
        <v>0</v>
      </c>
      <c r="BG272" s="187">
        <f>IF(N272="zákl. přenesená",J272,0)</f>
        <v>0</v>
      </c>
      <c r="BH272" s="187">
        <f>IF(N272="sníž. přenesená",J272,0)</f>
        <v>0</v>
      </c>
      <c r="BI272" s="187">
        <f>IF(N272="nulová",J272,0)</f>
        <v>0</v>
      </c>
      <c r="BJ272" s="19" t="s">
        <v>84</v>
      </c>
      <c r="BK272" s="187">
        <f>ROUND(I272*H272,2)</f>
        <v>0</v>
      </c>
      <c r="BL272" s="19" t="s">
        <v>132</v>
      </c>
      <c r="BM272" s="186" t="s">
        <v>590</v>
      </c>
    </row>
    <row r="273" spans="1:47" s="2" customFormat="1" ht="28.8">
      <c r="A273" s="36"/>
      <c r="B273" s="37"/>
      <c r="C273" s="38"/>
      <c r="D273" s="188" t="s">
        <v>134</v>
      </c>
      <c r="E273" s="38"/>
      <c r="F273" s="189" t="s">
        <v>568</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134</v>
      </c>
      <c r="AU273" s="19" t="s">
        <v>86</v>
      </c>
    </row>
    <row r="274" spans="2:51" s="13" customFormat="1" ht="10.2">
      <c r="B274" s="193"/>
      <c r="C274" s="194"/>
      <c r="D274" s="188" t="s">
        <v>136</v>
      </c>
      <c r="E274" s="195" t="s">
        <v>19</v>
      </c>
      <c r="F274" s="196" t="s">
        <v>591</v>
      </c>
      <c r="G274" s="194"/>
      <c r="H274" s="195" t="s">
        <v>19</v>
      </c>
      <c r="I274" s="197"/>
      <c r="J274" s="194"/>
      <c r="K274" s="194"/>
      <c r="L274" s="198"/>
      <c r="M274" s="199"/>
      <c r="N274" s="200"/>
      <c r="O274" s="200"/>
      <c r="P274" s="200"/>
      <c r="Q274" s="200"/>
      <c r="R274" s="200"/>
      <c r="S274" s="200"/>
      <c r="T274" s="201"/>
      <c r="AT274" s="202" t="s">
        <v>136</v>
      </c>
      <c r="AU274" s="202" t="s">
        <v>86</v>
      </c>
      <c r="AV274" s="13" t="s">
        <v>84</v>
      </c>
      <c r="AW274" s="13" t="s">
        <v>37</v>
      </c>
      <c r="AX274" s="13" t="s">
        <v>76</v>
      </c>
      <c r="AY274" s="202" t="s">
        <v>125</v>
      </c>
    </row>
    <row r="275" spans="2:51" s="14" customFormat="1" ht="10.2">
      <c r="B275" s="203"/>
      <c r="C275" s="204"/>
      <c r="D275" s="188" t="s">
        <v>136</v>
      </c>
      <c r="E275" s="205" t="s">
        <v>19</v>
      </c>
      <c r="F275" s="206" t="s">
        <v>84</v>
      </c>
      <c r="G275" s="204"/>
      <c r="H275" s="207">
        <v>1</v>
      </c>
      <c r="I275" s="208"/>
      <c r="J275" s="204"/>
      <c r="K275" s="204"/>
      <c r="L275" s="209"/>
      <c r="M275" s="210"/>
      <c r="N275" s="211"/>
      <c r="O275" s="211"/>
      <c r="P275" s="211"/>
      <c r="Q275" s="211"/>
      <c r="R275" s="211"/>
      <c r="S275" s="211"/>
      <c r="T275" s="212"/>
      <c r="AT275" s="213" t="s">
        <v>136</v>
      </c>
      <c r="AU275" s="213" t="s">
        <v>86</v>
      </c>
      <c r="AV275" s="14" t="s">
        <v>86</v>
      </c>
      <c r="AW275" s="14" t="s">
        <v>37</v>
      </c>
      <c r="AX275" s="14" t="s">
        <v>84</v>
      </c>
      <c r="AY275" s="213" t="s">
        <v>125</v>
      </c>
    </row>
    <row r="276" spans="1:65" s="2" customFormat="1" ht="14.4" customHeight="1">
      <c r="A276" s="36"/>
      <c r="B276" s="37"/>
      <c r="C276" s="236" t="s">
        <v>393</v>
      </c>
      <c r="D276" s="236" t="s">
        <v>251</v>
      </c>
      <c r="E276" s="237" t="s">
        <v>592</v>
      </c>
      <c r="F276" s="238" t="s">
        <v>593</v>
      </c>
      <c r="G276" s="239" t="s">
        <v>578</v>
      </c>
      <c r="H276" s="240">
        <v>1</v>
      </c>
      <c r="I276" s="241"/>
      <c r="J276" s="242">
        <f>ROUND(I276*H276,2)</f>
        <v>0</v>
      </c>
      <c r="K276" s="238" t="s">
        <v>579</v>
      </c>
      <c r="L276" s="243"/>
      <c r="M276" s="244" t="s">
        <v>19</v>
      </c>
      <c r="N276" s="245" t="s">
        <v>47</v>
      </c>
      <c r="O276" s="66"/>
      <c r="P276" s="184">
        <f>O276*H276</f>
        <v>0</v>
      </c>
      <c r="Q276" s="184">
        <v>0.00089</v>
      </c>
      <c r="R276" s="184">
        <f>Q276*H276</f>
        <v>0.00089</v>
      </c>
      <c r="S276" s="184">
        <v>0</v>
      </c>
      <c r="T276" s="185">
        <f>S276*H276</f>
        <v>0</v>
      </c>
      <c r="U276" s="36"/>
      <c r="V276" s="36"/>
      <c r="W276" s="36"/>
      <c r="X276" s="36"/>
      <c r="Y276" s="36"/>
      <c r="Z276" s="36"/>
      <c r="AA276" s="36"/>
      <c r="AB276" s="36"/>
      <c r="AC276" s="36"/>
      <c r="AD276" s="36"/>
      <c r="AE276" s="36"/>
      <c r="AR276" s="186" t="s">
        <v>232</v>
      </c>
      <c r="AT276" s="186" t="s">
        <v>251</v>
      </c>
      <c r="AU276" s="186" t="s">
        <v>86</v>
      </c>
      <c r="AY276" s="19" t="s">
        <v>125</v>
      </c>
      <c r="BE276" s="187">
        <f>IF(N276="základní",J276,0)</f>
        <v>0</v>
      </c>
      <c r="BF276" s="187">
        <f>IF(N276="snížená",J276,0)</f>
        <v>0</v>
      </c>
      <c r="BG276" s="187">
        <f>IF(N276="zákl. přenesená",J276,0)</f>
        <v>0</v>
      </c>
      <c r="BH276" s="187">
        <f>IF(N276="sníž. přenesená",J276,0)</f>
        <v>0</v>
      </c>
      <c r="BI276" s="187">
        <f>IF(N276="nulová",J276,0)</f>
        <v>0</v>
      </c>
      <c r="BJ276" s="19" t="s">
        <v>84</v>
      </c>
      <c r="BK276" s="187">
        <f>ROUND(I276*H276,2)</f>
        <v>0</v>
      </c>
      <c r="BL276" s="19" t="s">
        <v>132</v>
      </c>
      <c r="BM276" s="186" t="s">
        <v>594</v>
      </c>
    </row>
    <row r="277" spans="1:65" s="2" customFormat="1" ht="24.15" customHeight="1">
      <c r="A277" s="36"/>
      <c r="B277" s="37"/>
      <c r="C277" s="175" t="s">
        <v>397</v>
      </c>
      <c r="D277" s="175" t="s">
        <v>127</v>
      </c>
      <c r="E277" s="176" t="s">
        <v>595</v>
      </c>
      <c r="F277" s="177" t="s">
        <v>596</v>
      </c>
      <c r="G277" s="178" t="s">
        <v>320</v>
      </c>
      <c r="H277" s="179">
        <v>4</v>
      </c>
      <c r="I277" s="180"/>
      <c r="J277" s="181">
        <f>ROUND(I277*H277,2)</f>
        <v>0</v>
      </c>
      <c r="K277" s="177" t="s">
        <v>131</v>
      </c>
      <c r="L277" s="41"/>
      <c r="M277" s="182" t="s">
        <v>19</v>
      </c>
      <c r="N277" s="183" t="s">
        <v>47</v>
      </c>
      <c r="O277" s="66"/>
      <c r="P277" s="184">
        <f>O277*H277</f>
        <v>0</v>
      </c>
      <c r="Q277" s="184">
        <v>0</v>
      </c>
      <c r="R277" s="184">
        <f>Q277*H277</f>
        <v>0</v>
      </c>
      <c r="S277" s="184">
        <v>0</v>
      </c>
      <c r="T277" s="185">
        <f>S277*H277</f>
        <v>0</v>
      </c>
      <c r="U277" s="36"/>
      <c r="V277" s="36"/>
      <c r="W277" s="36"/>
      <c r="X277" s="36"/>
      <c r="Y277" s="36"/>
      <c r="Z277" s="36"/>
      <c r="AA277" s="36"/>
      <c r="AB277" s="36"/>
      <c r="AC277" s="36"/>
      <c r="AD277" s="36"/>
      <c r="AE277" s="36"/>
      <c r="AR277" s="186" t="s">
        <v>132</v>
      </c>
      <c r="AT277" s="186" t="s">
        <v>127</v>
      </c>
      <c r="AU277" s="186" t="s">
        <v>86</v>
      </c>
      <c r="AY277" s="19" t="s">
        <v>125</v>
      </c>
      <c r="BE277" s="187">
        <f>IF(N277="základní",J277,0)</f>
        <v>0</v>
      </c>
      <c r="BF277" s="187">
        <f>IF(N277="snížená",J277,0)</f>
        <v>0</v>
      </c>
      <c r="BG277" s="187">
        <f>IF(N277="zákl. přenesená",J277,0)</f>
        <v>0</v>
      </c>
      <c r="BH277" s="187">
        <f>IF(N277="sníž. přenesená",J277,0)</f>
        <v>0</v>
      </c>
      <c r="BI277" s="187">
        <f>IF(N277="nulová",J277,0)</f>
        <v>0</v>
      </c>
      <c r="BJ277" s="19" t="s">
        <v>84</v>
      </c>
      <c r="BK277" s="187">
        <f>ROUND(I277*H277,2)</f>
        <v>0</v>
      </c>
      <c r="BL277" s="19" t="s">
        <v>132</v>
      </c>
      <c r="BM277" s="186" t="s">
        <v>597</v>
      </c>
    </row>
    <row r="278" spans="1:47" s="2" customFormat="1" ht="28.8">
      <c r="A278" s="36"/>
      <c r="B278" s="37"/>
      <c r="C278" s="38"/>
      <c r="D278" s="188" t="s">
        <v>134</v>
      </c>
      <c r="E278" s="38"/>
      <c r="F278" s="189" t="s">
        <v>568</v>
      </c>
      <c r="G278" s="38"/>
      <c r="H278" s="38"/>
      <c r="I278" s="190"/>
      <c r="J278" s="38"/>
      <c r="K278" s="38"/>
      <c r="L278" s="41"/>
      <c r="M278" s="191"/>
      <c r="N278" s="192"/>
      <c r="O278" s="66"/>
      <c r="P278" s="66"/>
      <c r="Q278" s="66"/>
      <c r="R278" s="66"/>
      <c r="S278" s="66"/>
      <c r="T278" s="67"/>
      <c r="U278" s="36"/>
      <c r="V278" s="36"/>
      <c r="W278" s="36"/>
      <c r="X278" s="36"/>
      <c r="Y278" s="36"/>
      <c r="Z278" s="36"/>
      <c r="AA278" s="36"/>
      <c r="AB278" s="36"/>
      <c r="AC278" s="36"/>
      <c r="AD278" s="36"/>
      <c r="AE278" s="36"/>
      <c r="AT278" s="19" t="s">
        <v>134</v>
      </c>
      <c r="AU278" s="19" t="s">
        <v>86</v>
      </c>
    </row>
    <row r="279" spans="2:51" s="13" customFormat="1" ht="10.2">
      <c r="B279" s="193"/>
      <c r="C279" s="194"/>
      <c r="D279" s="188" t="s">
        <v>136</v>
      </c>
      <c r="E279" s="195" t="s">
        <v>19</v>
      </c>
      <c r="F279" s="196" t="s">
        <v>529</v>
      </c>
      <c r="G279" s="194"/>
      <c r="H279" s="195" t="s">
        <v>19</v>
      </c>
      <c r="I279" s="197"/>
      <c r="J279" s="194"/>
      <c r="K279" s="194"/>
      <c r="L279" s="198"/>
      <c r="M279" s="199"/>
      <c r="N279" s="200"/>
      <c r="O279" s="200"/>
      <c r="P279" s="200"/>
      <c r="Q279" s="200"/>
      <c r="R279" s="200"/>
      <c r="S279" s="200"/>
      <c r="T279" s="201"/>
      <c r="AT279" s="202" t="s">
        <v>136</v>
      </c>
      <c r="AU279" s="202" t="s">
        <v>86</v>
      </c>
      <c r="AV279" s="13" t="s">
        <v>84</v>
      </c>
      <c r="AW279" s="13" t="s">
        <v>37</v>
      </c>
      <c r="AX279" s="13" t="s">
        <v>76</v>
      </c>
      <c r="AY279" s="202" t="s">
        <v>125</v>
      </c>
    </row>
    <row r="280" spans="2:51" s="14" customFormat="1" ht="10.2">
      <c r="B280" s="203"/>
      <c r="C280" s="204"/>
      <c r="D280" s="188" t="s">
        <v>136</v>
      </c>
      <c r="E280" s="205" t="s">
        <v>19</v>
      </c>
      <c r="F280" s="206" t="s">
        <v>569</v>
      </c>
      <c r="G280" s="204"/>
      <c r="H280" s="207">
        <v>4</v>
      </c>
      <c r="I280" s="208"/>
      <c r="J280" s="204"/>
      <c r="K280" s="204"/>
      <c r="L280" s="209"/>
      <c r="M280" s="210"/>
      <c r="N280" s="211"/>
      <c r="O280" s="211"/>
      <c r="P280" s="211"/>
      <c r="Q280" s="211"/>
      <c r="R280" s="211"/>
      <c r="S280" s="211"/>
      <c r="T280" s="212"/>
      <c r="AT280" s="213" t="s">
        <v>136</v>
      </c>
      <c r="AU280" s="213" t="s">
        <v>86</v>
      </c>
      <c r="AV280" s="14" t="s">
        <v>86</v>
      </c>
      <c r="AW280" s="14" t="s">
        <v>37</v>
      </c>
      <c r="AX280" s="14" t="s">
        <v>84</v>
      </c>
      <c r="AY280" s="213" t="s">
        <v>125</v>
      </c>
    </row>
    <row r="281" spans="1:65" s="2" customFormat="1" ht="14.4" customHeight="1">
      <c r="A281" s="36"/>
      <c r="B281" s="37"/>
      <c r="C281" s="236" t="s">
        <v>401</v>
      </c>
      <c r="D281" s="236" t="s">
        <v>251</v>
      </c>
      <c r="E281" s="237" t="s">
        <v>598</v>
      </c>
      <c r="F281" s="238" t="s">
        <v>599</v>
      </c>
      <c r="G281" s="239" t="s">
        <v>320</v>
      </c>
      <c r="H281" s="240">
        <v>4</v>
      </c>
      <c r="I281" s="241"/>
      <c r="J281" s="242">
        <f>ROUND(I281*H281,2)</f>
        <v>0</v>
      </c>
      <c r="K281" s="238" t="s">
        <v>131</v>
      </c>
      <c r="L281" s="243"/>
      <c r="M281" s="244" t="s">
        <v>19</v>
      </c>
      <c r="N281" s="245" t="s">
        <v>47</v>
      </c>
      <c r="O281" s="66"/>
      <c r="P281" s="184">
        <f>O281*H281</f>
        <v>0</v>
      </c>
      <c r="Q281" s="184">
        <v>0.00069</v>
      </c>
      <c r="R281" s="184">
        <f>Q281*H281</f>
        <v>0.00276</v>
      </c>
      <c r="S281" s="184">
        <v>0</v>
      </c>
      <c r="T281" s="185">
        <f>S281*H281</f>
        <v>0</v>
      </c>
      <c r="U281" s="36"/>
      <c r="V281" s="36"/>
      <c r="W281" s="36"/>
      <c r="X281" s="36"/>
      <c r="Y281" s="36"/>
      <c r="Z281" s="36"/>
      <c r="AA281" s="36"/>
      <c r="AB281" s="36"/>
      <c r="AC281" s="36"/>
      <c r="AD281" s="36"/>
      <c r="AE281" s="36"/>
      <c r="AR281" s="186" t="s">
        <v>232</v>
      </c>
      <c r="AT281" s="186" t="s">
        <v>251</v>
      </c>
      <c r="AU281" s="186" t="s">
        <v>86</v>
      </c>
      <c r="AY281" s="19" t="s">
        <v>125</v>
      </c>
      <c r="BE281" s="187">
        <f>IF(N281="základní",J281,0)</f>
        <v>0</v>
      </c>
      <c r="BF281" s="187">
        <f>IF(N281="snížená",J281,0)</f>
        <v>0</v>
      </c>
      <c r="BG281" s="187">
        <f>IF(N281="zákl. přenesená",J281,0)</f>
        <v>0</v>
      </c>
      <c r="BH281" s="187">
        <f>IF(N281="sníž. přenesená",J281,0)</f>
        <v>0</v>
      </c>
      <c r="BI281" s="187">
        <f>IF(N281="nulová",J281,0)</f>
        <v>0</v>
      </c>
      <c r="BJ281" s="19" t="s">
        <v>84</v>
      </c>
      <c r="BK281" s="187">
        <f>ROUND(I281*H281,2)</f>
        <v>0</v>
      </c>
      <c r="BL281" s="19" t="s">
        <v>132</v>
      </c>
      <c r="BM281" s="186" t="s">
        <v>600</v>
      </c>
    </row>
    <row r="282" spans="1:65" s="2" customFormat="1" ht="24.15" customHeight="1">
      <c r="A282" s="36"/>
      <c r="B282" s="37"/>
      <c r="C282" s="175" t="s">
        <v>405</v>
      </c>
      <c r="D282" s="175" t="s">
        <v>127</v>
      </c>
      <c r="E282" s="176" t="s">
        <v>601</v>
      </c>
      <c r="F282" s="177" t="s">
        <v>602</v>
      </c>
      <c r="G282" s="178" t="s">
        <v>320</v>
      </c>
      <c r="H282" s="179">
        <v>4</v>
      </c>
      <c r="I282" s="180"/>
      <c r="J282" s="181">
        <f>ROUND(I282*H282,2)</f>
        <v>0</v>
      </c>
      <c r="K282" s="177" t="s">
        <v>131</v>
      </c>
      <c r="L282" s="41"/>
      <c r="M282" s="182" t="s">
        <v>19</v>
      </c>
      <c r="N282" s="183" t="s">
        <v>47</v>
      </c>
      <c r="O282" s="66"/>
      <c r="P282" s="184">
        <f>O282*H282</f>
        <v>0</v>
      </c>
      <c r="Q282" s="184">
        <v>0.00072</v>
      </c>
      <c r="R282" s="184">
        <f>Q282*H282</f>
        <v>0.00288</v>
      </c>
      <c r="S282" s="184">
        <v>0</v>
      </c>
      <c r="T282" s="185">
        <f>S282*H282</f>
        <v>0</v>
      </c>
      <c r="U282" s="36"/>
      <c r="V282" s="36"/>
      <c r="W282" s="36"/>
      <c r="X282" s="36"/>
      <c r="Y282" s="36"/>
      <c r="Z282" s="36"/>
      <c r="AA282" s="36"/>
      <c r="AB282" s="36"/>
      <c r="AC282" s="36"/>
      <c r="AD282" s="36"/>
      <c r="AE282" s="36"/>
      <c r="AR282" s="186" t="s">
        <v>132</v>
      </c>
      <c r="AT282" s="186" t="s">
        <v>127</v>
      </c>
      <c r="AU282" s="186" t="s">
        <v>86</v>
      </c>
      <c r="AY282" s="19" t="s">
        <v>125</v>
      </c>
      <c r="BE282" s="187">
        <f>IF(N282="základní",J282,0)</f>
        <v>0</v>
      </c>
      <c r="BF282" s="187">
        <f>IF(N282="snížená",J282,0)</f>
        <v>0</v>
      </c>
      <c r="BG282" s="187">
        <f>IF(N282="zákl. přenesená",J282,0)</f>
        <v>0</v>
      </c>
      <c r="BH282" s="187">
        <f>IF(N282="sníž. přenesená",J282,0)</f>
        <v>0</v>
      </c>
      <c r="BI282" s="187">
        <f>IF(N282="nulová",J282,0)</f>
        <v>0</v>
      </c>
      <c r="BJ282" s="19" t="s">
        <v>84</v>
      </c>
      <c r="BK282" s="187">
        <f>ROUND(I282*H282,2)</f>
        <v>0</v>
      </c>
      <c r="BL282" s="19" t="s">
        <v>132</v>
      </c>
      <c r="BM282" s="186" t="s">
        <v>603</v>
      </c>
    </row>
    <row r="283" spans="1:47" s="2" customFormat="1" ht="163.2">
      <c r="A283" s="36"/>
      <c r="B283" s="37"/>
      <c r="C283" s="38"/>
      <c r="D283" s="188" t="s">
        <v>134</v>
      </c>
      <c r="E283" s="38"/>
      <c r="F283" s="189" t="s">
        <v>604</v>
      </c>
      <c r="G283" s="38"/>
      <c r="H283" s="38"/>
      <c r="I283" s="190"/>
      <c r="J283" s="38"/>
      <c r="K283" s="38"/>
      <c r="L283" s="41"/>
      <c r="M283" s="191"/>
      <c r="N283" s="192"/>
      <c r="O283" s="66"/>
      <c r="P283" s="66"/>
      <c r="Q283" s="66"/>
      <c r="R283" s="66"/>
      <c r="S283" s="66"/>
      <c r="T283" s="67"/>
      <c r="U283" s="36"/>
      <c r="V283" s="36"/>
      <c r="W283" s="36"/>
      <c r="X283" s="36"/>
      <c r="Y283" s="36"/>
      <c r="Z283" s="36"/>
      <c r="AA283" s="36"/>
      <c r="AB283" s="36"/>
      <c r="AC283" s="36"/>
      <c r="AD283" s="36"/>
      <c r="AE283" s="36"/>
      <c r="AT283" s="19" t="s">
        <v>134</v>
      </c>
      <c r="AU283" s="19" t="s">
        <v>86</v>
      </c>
    </row>
    <row r="284" spans="2:51" s="13" customFormat="1" ht="10.2">
      <c r="B284" s="193"/>
      <c r="C284" s="194"/>
      <c r="D284" s="188" t="s">
        <v>136</v>
      </c>
      <c r="E284" s="195" t="s">
        <v>19</v>
      </c>
      <c r="F284" s="196" t="s">
        <v>529</v>
      </c>
      <c r="G284" s="194"/>
      <c r="H284" s="195" t="s">
        <v>19</v>
      </c>
      <c r="I284" s="197"/>
      <c r="J284" s="194"/>
      <c r="K284" s="194"/>
      <c r="L284" s="198"/>
      <c r="M284" s="199"/>
      <c r="N284" s="200"/>
      <c r="O284" s="200"/>
      <c r="P284" s="200"/>
      <c r="Q284" s="200"/>
      <c r="R284" s="200"/>
      <c r="S284" s="200"/>
      <c r="T284" s="201"/>
      <c r="AT284" s="202" t="s">
        <v>136</v>
      </c>
      <c r="AU284" s="202" t="s">
        <v>86</v>
      </c>
      <c r="AV284" s="13" t="s">
        <v>84</v>
      </c>
      <c r="AW284" s="13" t="s">
        <v>37</v>
      </c>
      <c r="AX284" s="13" t="s">
        <v>76</v>
      </c>
      <c r="AY284" s="202" t="s">
        <v>125</v>
      </c>
    </row>
    <row r="285" spans="2:51" s="14" customFormat="1" ht="10.2">
      <c r="B285" s="203"/>
      <c r="C285" s="204"/>
      <c r="D285" s="188" t="s">
        <v>136</v>
      </c>
      <c r="E285" s="205" t="s">
        <v>19</v>
      </c>
      <c r="F285" s="206" t="s">
        <v>569</v>
      </c>
      <c r="G285" s="204"/>
      <c r="H285" s="207">
        <v>4</v>
      </c>
      <c r="I285" s="208"/>
      <c r="J285" s="204"/>
      <c r="K285" s="204"/>
      <c r="L285" s="209"/>
      <c r="M285" s="210"/>
      <c r="N285" s="211"/>
      <c r="O285" s="211"/>
      <c r="P285" s="211"/>
      <c r="Q285" s="211"/>
      <c r="R285" s="211"/>
      <c r="S285" s="211"/>
      <c r="T285" s="212"/>
      <c r="AT285" s="213" t="s">
        <v>136</v>
      </c>
      <c r="AU285" s="213" t="s">
        <v>86</v>
      </c>
      <c r="AV285" s="14" t="s">
        <v>86</v>
      </c>
      <c r="AW285" s="14" t="s">
        <v>37</v>
      </c>
      <c r="AX285" s="14" t="s">
        <v>84</v>
      </c>
      <c r="AY285" s="213" t="s">
        <v>125</v>
      </c>
    </row>
    <row r="286" spans="1:65" s="2" customFormat="1" ht="14.4" customHeight="1">
      <c r="A286" s="36"/>
      <c r="B286" s="37"/>
      <c r="C286" s="236" t="s">
        <v>412</v>
      </c>
      <c r="D286" s="236" t="s">
        <v>251</v>
      </c>
      <c r="E286" s="237" t="s">
        <v>605</v>
      </c>
      <c r="F286" s="238" t="s">
        <v>606</v>
      </c>
      <c r="G286" s="239" t="s">
        <v>320</v>
      </c>
      <c r="H286" s="240">
        <v>4</v>
      </c>
      <c r="I286" s="241"/>
      <c r="J286" s="242">
        <f>ROUND(I286*H286,2)</f>
        <v>0</v>
      </c>
      <c r="K286" s="238" t="s">
        <v>131</v>
      </c>
      <c r="L286" s="243"/>
      <c r="M286" s="244" t="s">
        <v>19</v>
      </c>
      <c r="N286" s="245" t="s">
        <v>47</v>
      </c>
      <c r="O286" s="66"/>
      <c r="P286" s="184">
        <f>O286*H286</f>
        <v>0</v>
      </c>
      <c r="Q286" s="184">
        <v>0.0038</v>
      </c>
      <c r="R286" s="184">
        <f>Q286*H286</f>
        <v>0.0152</v>
      </c>
      <c r="S286" s="184">
        <v>0</v>
      </c>
      <c r="T286" s="185">
        <f>S286*H286</f>
        <v>0</v>
      </c>
      <c r="U286" s="36"/>
      <c r="V286" s="36"/>
      <c r="W286" s="36"/>
      <c r="X286" s="36"/>
      <c r="Y286" s="36"/>
      <c r="Z286" s="36"/>
      <c r="AA286" s="36"/>
      <c r="AB286" s="36"/>
      <c r="AC286" s="36"/>
      <c r="AD286" s="36"/>
      <c r="AE286" s="36"/>
      <c r="AR286" s="186" t="s">
        <v>232</v>
      </c>
      <c r="AT286" s="186" t="s">
        <v>251</v>
      </c>
      <c r="AU286" s="186" t="s">
        <v>86</v>
      </c>
      <c r="AY286" s="19" t="s">
        <v>125</v>
      </c>
      <c r="BE286" s="187">
        <f>IF(N286="základní",J286,0)</f>
        <v>0</v>
      </c>
      <c r="BF286" s="187">
        <f>IF(N286="snížená",J286,0)</f>
        <v>0</v>
      </c>
      <c r="BG286" s="187">
        <f>IF(N286="zákl. přenesená",J286,0)</f>
        <v>0</v>
      </c>
      <c r="BH286" s="187">
        <f>IF(N286="sníž. přenesená",J286,0)</f>
        <v>0</v>
      </c>
      <c r="BI286" s="187">
        <f>IF(N286="nulová",J286,0)</f>
        <v>0</v>
      </c>
      <c r="BJ286" s="19" t="s">
        <v>84</v>
      </c>
      <c r="BK286" s="187">
        <f>ROUND(I286*H286,2)</f>
        <v>0</v>
      </c>
      <c r="BL286" s="19" t="s">
        <v>132</v>
      </c>
      <c r="BM286" s="186" t="s">
        <v>607</v>
      </c>
    </row>
    <row r="287" spans="1:65" s="2" customFormat="1" ht="14.4" customHeight="1">
      <c r="A287" s="36"/>
      <c r="B287" s="37"/>
      <c r="C287" s="236" t="s">
        <v>417</v>
      </c>
      <c r="D287" s="236" t="s">
        <v>251</v>
      </c>
      <c r="E287" s="237" t="s">
        <v>608</v>
      </c>
      <c r="F287" s="238" t="s">
        <v>609</v>
      </c>
      <c r="G287" s="239" t="s">
        <v>320</v>
      </c>
      <c r="H287" s="240">
        <v>4</v>
      </c>
      <c r="I287" s="241"/>
      <c r="J287" s="242">
        <f>ROUND(I287*H287,2)</f>
        <v>0</v>
      </c>
      <c r="K287" s="238" t="s">
        <v>131</v>
      </c>
      <c r="L287" s="243"/>
      <c r="M287" s="244" t="s">
        <v>19</v>
      </c>
      <c r="N287" s="245" t="s">
        <v>47</v>
      </c>
      <c r="O287" s="66"/>
      <c r="P287" s="184">
        <f>O287*H287</f>
        <v>0</v>
      </c>
      <c r="Q287" s="184">
        <v>0.0035</v>
      </c>
      <c r="R287" s="184">
        <f>Q287*H287</f>
        <v>0.014</v>
      </c>
      <c r="S287" s="184">
        <v>0</v>
      </c>
      <c r="T287" s="185">
        <f>S287*H287</f>
        <v>0</v>
      </c>
      <c r="U287" s="36"/>
      <c r="V287" s="36"/>
      <c r="W287" s="36"/>
      <c r="X287" s="36"/>
      <c r="Y287" s="36"/>
      <c r="Z287" s="36"/>
      <c r="AA287" s="36"/>
      <c r="AB287" s="36"/>
      <c r="AC287" s="36"/>
      <c r="AD287" s="36"/>
      <c r="AE287" s="36"/>
      <c r="AR287" s="186" t="s">
        <v>232</v>
      </c>
      <c r="AT287" s="186" t="s">
        <v>251</v>
      </c>
      <c r="AU287" s="186" t="s">
        <v>86</v>
      </c>
      <c r="AY287" s="19" t="s">
        <v>125</v>
      </c>
      <c r="BE287" s="187">
        <f>IF(N287="základní",J287,0)</f>
        <v>0</v>
      </c>
      <c r="BF287" s="187">
        <f>IF(N287="snížená",J287,0)</f>
        <v>0</v>
      </c>
      <c r="BG287" s="187">
        <f>IF(N287="zákl. přenesená",J287,0)</f>
        <v>0</v>
      </c>
      <c r="BH287" s="187">
        <f>IF(N287="sníž. přenesená",J287,0)</f>
        <v>0</v>
      </c>
      <c r="BI287" s="187">
        <f>IF(N287="nulová",J287,0)</f>
        <v>0</v>
      </c>
      <c r="BJ287" s="19" t="s">
        <v>84</v>
      </c>
      <c r="BK287" s="187">
        <f>ROUND(I287*H287,2)</f>
        <v>0</v>
      </c>
      <c r="BL287" s="19" t="s">
        <v>132</v>
      </c>
      <c r="BM287" s="186" t="s">
        <v>610</v>
      </c>
    </row>
    <row r="288" spans="2:51" s="14" customFormat="1" ht="10.2">
      <c r="B288" s="203"/>
      <c r="C288" s="204"/>
      <c r="D288" s="188" t="s">
        <v>136</v>
      </c>
      <c r="E288" s="204"/>
      <c r="F288" s="206" t="s">
        <v>611</v>
      </c>
      <c r="G288" s="204"/>
      <c r="H288" s="207">
        <v>4</v>
      </c>
      <c r="I288" s="208"/>
      <c r="J288" s="204"/>
      <c r="K288" s="204"/>
      <c r="L288" s="209"/>
      <c r="M288" s="210"/>
      <c r="N288" s="211"/>
      <c r="O288" s="211"/>
      <c r="P288" s="211"/>
      <c r="Q288" s="211"/>
      <c r="R288" s="211"/>
      <c r="S288" s="211"/>
      <c r="T288" s="212"/>
      <c r="AT288" s="213" t="s">
        <v>136</v>
      </c>
      <c r="AU288" s="213" t="s">
        <v>86</v>
      </c>
      <c r="AV288" s="14" t="s">
        <v>86</v>
      </c>
      <c r="AW288" s="14" t="s">
        <v>4</v>
      </c>
      <c r="AX288" s="14" t="s">
        <v>84</v>
      </c>
      <c r="AY288" s="213" t="s">
        <v>125</v>
      </c>
    </row>
    <row r="289" spans="1:65" s="2" customFormat="1" ht="24.15" customHeight="1">
      <c r="A289" s="36"/>
      <c r="B289" s="37"/>
      <c r="C289" s="175" t="s">
        <v>421</v>
      </c>
      <c r="D289" s="175" t="s">
        <v>127</v>
      </c>
      <c r="E289" s="176" t="s">
        <v>612</v>
      </c>
      <c r="F289" s="177" t="s">
        <v>613</v>
      </c>
      <c r="G289" s="178" t="s">
        <v>320</v>
      </c>
      <c r="H289" s="179">
        <v>1</v>
      </c>
      <c r="I289" s="180"/>
      <c r="J289" s="181">
        <f>ROUND(I289*H289,2)</f>
        <v>0</v>
      </c>
      <c r="K289" s="177" t="s">
        <v>131</v>
      </c>
      <c r="L289" s="41"/>
      <c r="M289" s="182" t="s">
        <v>19</v>
      </c>
      <c r="N289" s="183" t="s">
        <v>47</v>
      </c>
      <c r="O289" s="66"/>
      <c r="P289" s="184">
        <f>O289*H289</f>
        <v>0</v>
      </c>
      <c r="Q289" s="184">
        <v>0.00072</v>
      </c>
      <c r="R289" s="184">
        <f>Q289*H289</f>
        <v>0.00072</v>
      </c>
      <c r="S289" s="184">
        <v>0</v>
      </c>
      <c r="T289" s="185">
        <f>S289*H289</f>
        <v>0</v>
      </c>
      <c r="U289" s="36"/>
      <c r="V289" s="36"/>
      <c r="W289" s="36"/>
      <c r="X289" s="36"/>
      <c r="Y289" s="36"/>
      <c r="Z289" s="36"/>
      <c r="AA289" s="36"/>
      <c r="AB289" s="36"/>
      <c r="AC289" s="36"/>
      <c r="AD289" s="36"/>
      <c r="AE289" s="36"/>
      <c r="AR289" s="186" t="s">
        <v>132</v>
      </c>
      <c r="AT289" s="186" t="s">
        <v>127</v>
      </c>
      <c r="AU289" s="186" t="s">
        <v>86</v>
      </c>
      <c r="AY289" s="19" t="s">
        <v>125</v>
      </c>
      <c r="BE289" s="187">
        <f>IF(N289="základní",J289,0)</f>
        <v>0</v>
      </c>
      <c r="BF289" s="187">
        <f>IF(N289="snížená",J289,0)</f>
        <v>0</v>
      </c>
      <c r="BG289" s="187">
        <f>IF(N289="zákl. přenesená",J289,0)</f>
        <v>0</v>
      </c>
      <c r="BH289" s="187">
        <f>IF(N289="sníž. přenesená",J289,0)</f>
        <v>0</v>
      </c>
      <c r="BI289" s="187">
        <f>IF(N289="nulová",J289,0)</f>
        <v>0</v>
      </c>
      <c r="BJ289" s="19" t="s">
        <v>84</v>
      </c>
      <c r="BK289" s="187">
        <f>ROUND(I289*H289,2)</f>
        <v>0</v>
      </c>
      <c r="BL289" s="19" t="s">
        <v>132</v>
      </c>
      <c r="BM289" s="186" t="s">
        <v>614</v>
      </c>
    </row>
    <row r="290" spans="1:47" s="2" customFormat="1" ht="163.2">
      <c r="A290" s="36"/>
      <c r="B290" s="37"/>
      <c r="C290" s="38"/>
      <c r="D290" s="188" t="s">
        <v>134</v>
      </c>
      <c r="E290" s="38"/>
      <c r="F290" s="189" t="s">
        <v>604</v>
      </c>
      <c r="G290" s="38"/>
      <c r="H290" s="38"/>
      <c r="I290" s="190"/>
      <c r="J290" s="38"/>
      <c r="K290" s="38"/>
      <c r="L290" s="41"/>
      <c r="M290" s="191"/>
      <c r="N290" s="192"/>
      <c r="O290" s="66"/>
      <c r="P290" s="66"/>
      <c r="Q290" s="66"/>
      <c r="R290" s="66"/>
      <c r="S290" s="66"/>
      <c r="T290" s="67"/>
      <c r="U290" s="36"/>
      <c r="V290" s="36"/>
      <c r="W290" s="36"/>
      <c r="X290" s="36"/>
      <c r="Y290" s="36"/>
      <c r="Z290" s="36"/>
      <c r="AA290" s="36"/>
      <c r="AB290" s="36"/>
      <c r="AC290" s="36"/>
      <c r="AD290" s="36"/>
      <c r="AE290" s="36"/>
      <c r="AT290" s="19" t="s">
        <v>134</v>
      </c>
      <c r="AU290" s="19" t="s">
        <v>86</v>
      </c>
    </row>
    <row r="291" spans="2:51" s="13" customFormat="1" ht="10.2">
      <c r="B291" s="193"/>
      <c r="C291" s="194"/>
      <c r="D291" s="188" t="s">
        <v>136</v>
      </c>
      <c r="E291" s="195" t="s">
        <v>19</v>
      </c>
      <c r="F291" s="196" t="s">
        <v>539</v>
      </c>
      <c r="G291" s="194"/>
      <c r="H291" s="195" t="s">
        <v>19</v>
      </c>
      <c r="I291" s="197"/>
      <c r="J291" s="194"/>
      <c r="K291" s="194"/>
      <c r="L291" s="198"/>
      <c r="M291" s="199"/>
      <c r="N291" s="200"/>
      <c r="O291" s="200"/>
      <c r="P291" s="200"/>
      <c r="Q291" s="200"/>
      <c r="R291" s="200"/>
      <c r="S291" s="200"/>
      <c r="T291" s="201"/>
      <c r="AT291" s="202" t="s">
        <v>136</v>
      </c>
      <c r="AU291" s="202" t="s">
        <v>86</v>
      </c>
      <c r="AV291" s="13" t="s">
        <v>84</v>
      </c>
      <c r="AW291" s="13" t="s">
        <v>37</v>
      </c>
      <c r="AX291" s="13" t="s">
        <v>76</v>
      </c>
      <c r="AY291" s="202" t="s">
        <v>125</v>
      </c>
    </row>
    <row r="292" spans="2:51" s="14" customFormat="1" ht="10.2">
      <c r="B292" s="203"/>
      <c r="C292" s="204"/>
      <c r="D292" s="188" t="s">
        <v>136</v>
      </c>
      <c r="E292" s="205" t="s">
        <v>19</v>
      </c>
      <c r="F292" s="206" t="s">
        <v>84</v>
      </c>
      <c r="G292" s="204"/>
      <c r="H292" s="207">
        <v>1</v>
      </c>
      <c r="I292" s="208"/>
      <c r="J292" s="204"/>
      <c r="K292" s="204"/>
      <c r="L292" s="209"/>
      <c r="M292" s="210"/>
      <c r="N292" s="211"/>
      <c r="O292" s="211"/>
      <c r="P292" s="211"/>
      <c r="Q292" s="211"/>
      <c r="R292" s="211"/>
      <c r="S292" s="211"/>
      <c r="T292" s="212"/>
      <c r="AT292" s="213" t="s">
        <v>136</v>
      </c>
      <c r="AU292" s="213" t="s">
        <v>86</v>
      </c>
      <c r="AV292" s="14" t="s">
        <v>86</v>
      </c>
      <c r="AW292" s="14" t="s">
        <v>37</v>
      </c>
      <c r="AX292" s="14" t="s">
        <v>84</v>
      </c>
      <c r="AY292" s="213" t="s">
        <v>125</v>
      </c>
    </row>
    <row r="293" spans="1:65" s="2" customFormat="1" ht="14.4" customHeight="1">
      <c r="A293" s="36"/>
      <c r="B293" s="37"/>
      <c r="C293" s="236" t="s">
        <v>428</v>
      </c>
      <c r="D293" s="236" t="s">
        <v>251</v>
      </c>
      <c r="E293" s="237" t="s">
        <v>615</v>
      </c>
      <c r="F293" s="238" t="s">
        <v>616</v>
      </c>
      <c r="G293" s="239" t="s">
        <v>320</v>
      </c>
      <c r="H293" s="240">
        <v>1</v>
      </c>
      <c r="I293" s="241"/>
      <c r="J293" s="242">
        <f>ROUND(I293*H293,2)</f>
        <v>0</v>
      </c>
      <c r="K293" s="238" t="s">
        <v>131</v>
      </c>
      <c r="L293" s="243"/>
      <c r="M293" s="244" t="s">
        <v>19</v>
      </c>
      <c r="N293" s="245" t="s">
        <v>47</v>
      </c>
      <c r="O293" s="66"/>
      <c r="P293" s="184">
        <f>O293*H293</f>
        <v>0</v>
      </c>
      <c r="Q293" s="184">
        <v>0.012</v>
      </c>
      <c r="R293" s="184">
        <f>Q293*H293</f>
        <v>0.012</v>
      </c>
      <c r="S293" s="184">
        <v>0</v>
      </c>
      <c r="T293" s="185">
        <f>S293*H293</f>
        <v>0</v>
      </c>
      <c r="U293" s="36"/>
      <c r="V293" s="36"/>
      <c r="W293" s="36"/>
      <c r="X293" s="36"/>
      <c r="Y293" s="36"/>
      <c r="Z293" s="36"/>
      <c r="AA293" s="36"/>
      <c r="AB293" s="36"/>
      <c r="AC293" s="36"/>
      <c r="AD293" s="36"/>
      <c r="AE293" s="36"/>
      <c r="AR293" s="186" t="s">
        <v>232</v>
      </c>
      <c r="AT293" s="186" t="s">
        <v>251</v>
      </c>
      <c r="AU293" s="186" t="s">
        <v>86</v>
      </c>
      <c r="AY293" s="19" t="s">
        <v>125</v>
      </c>
      <c r="BE293" s="187">
        <f>IF(N293="základní",J293,0)</f>
        <v>0</v>
      </c>
      <c r="BF293" s="187">
        <f>IF(N293="snížená",J293,0)</f>
        <v>0</v>
      </c>
      <c r="BG293" s="187">
        <f>IF(N293="zákl. přenesená",J293,0)</f>
        <v>0</v>
      </c>
      <c r="BH293" s="187">
        <f>IF(N293="sníž. přenesená",J293,0)</f>
        <v>0</v>
      </c>
      <c r="BI293" s="187">
        <f>IF(N293="nulová",J293,0)</f>
        <v>0</v>
      </c>
      <c r="BJ293" s="19" t="s">
        <v>84</v>
      </c>
      <c r="BK293" s="187">
        <f>ROUND(I293*H293,2)</f>
        <v>0</v>
      </c>
      <c r="BL293" s="19" t="s">
        <v>132</v>
      </c>
      <c r="BM293" s="186" t="s">
        <v>617</v>
      </c>
    </row>
    <row r="294" spans="1:65" s="2" customFormat="1" ht="24.15" customHeight="1">
      <c r="A294" s="36"/>
      <c r="B294" s="37"/>
      <c r="C294" s="175" t="s">
        <v>618</v>
      </c>
      <c r="D294" s="175" t="s">
        <v>127</v>
      </c>
      <c r="E294" s="176" t="s">
        <v>619</v>
      </c>
      <c r="F294" s="177" t="s">
        <v>620</v>
      </c>
      <c r="G294" s="178" t="s">
        <v>320</v>
      </c>
      <c r="H294" s="179">
        <v>1</v>
      </c>
      <c r="I294" s="180"/>
      <c r="J294" s="181">
        <f>ROUND(I294*H294,2)</f>
        <v>0</v>
      </c>
      <c r="K294" s="177" t="s">
        <v>131</v>
      </c>
      <c r="L294" s="41"/>
      <c r="M294" s="182" t="s">
        <v>19</v>
      </c>
      <c r="N294" s="183" t="s">
        <v>47</v>
      </c>
      <c r="O294" s="66"/>
      <c r="P294" s="184">
        <f>O294*H294</f>
        <v>0</v>
      </c>
      <c r="Q294" s="184">
        <v>0.0007</v>
      </c>
      <c r="R294" s="184">
        <f>Q294*H294</f>
        <v>0.0007</v>
      </c>
      <c r="S294" s="184">
        <v>0</v>
      </c>
      <c r="T294" s="185">
        <f>S294*H294</f>
        <v>0</v>
      </c>
      <c r="U294" s="36"/>
      <c r="V294" s="36"/>
      <c r="W294" s="36"/>
      <c r="X294" s="36"/>
      <c r="Y294" s="36"/>
      <c r="Z294" s="36"/>
      <c r="AA294" s="36"/>
      <c r="AB294" s="36"/>
      <c r="AC294" s="36"/>
      <c r="AD294" s="36"/>
      <c r="AE294" s="36"/>
      <c r="AR294" s="186" t="s">
        <v>132</v>
      </c>
      <c r="AT294" s="186" t="s">
        <v>127</v>
      </c>
      <c r="AU294" s="186" t="s">
        <v>86</v>
      </c>
      <c r="AY294" s="19" t="s">
        <v>125</v>
      </c>
      <c r="BE294" s="187">
        <f>IF(N294="základní",J294,0)</f>
        <v>0</v>
      </c>
      <c r="BF294" s="187">
        <f>IF(N294="snížená",J294,0)</f>
        <v>0</v>
      </c>
      <c r="BG294" s="187">
        <f>IF(N294="zákl. přenesená",J294,0)</f>
        <v>0</v>
      </c>
      <c r="BH294" s="187">
        <f>IF(N294="sníž. přenesená",J294,0)</f>
        <v>0</v>
      </c>
      <c r="BI294" s="187">
        <f>IF(N294="nulová",J294,0)</f>
        <v>0</v>
      </c>
      <c r="BJ294" s="19" t="s">
        <v>84</v>
      </c>
      <c r="BK294" s="187">
        <f>ROUND(I294*H294,2)</f>
        <v>0</v>
      </c>
      <c r="BL294" s="19" t="s">
        <v>132</v>
      </c>
      <c r="BM294" s="186" t="s">
        <v>621</v>
      </c>
    </row>
    <row r="295" spans="1:47" s="2" customFormat="1" ht="163.2">
      <c r="A295" s="36"/>
      <c r="B295" s="37"/>
      <c r="C295" s="38"/>
      <c r="D295" s="188" t="s">
        <v>134</v>
      </c>
      <c r="E295" s="38"/>
      <c r="F295" s="189" t="s">
        <v>604</v>
      </c>
      <c r="G295" s="38"/>
      <c r="H295" s="38"/>
      <c r="I295" s="190"/>
      <c r="J295" s="38"/>
      <c r="K295" s="38"/>
      <c r="L295" s="41"/>
      <c r="M295" s="191"/>
      <c r="N295" s="192"/>
      <c r="O295" s="66"/>
      <c r="P295" s="66"/>
      <c r="Q295" s="66"/>
      <c r="R295" s="66"/>
      <c r="S295" s="66"/>
      <c r="T295" s="67"/>
      <c r="U295" s="36"/>
      <c r="V295" s="36"/>
      <c r="W295" s="36"/>
      <c r="X295" s="36"/>
      <c r="Y295" s="36"/>
      <c r="Z295" s="36"/>
      <c r="AA295" s="36"/>
      <c r="AB295" s="36"/>
      <c r="AC295" s="36"/>
      <c r="AD295" s="36"/>
      <c r="AE295" s="36"/>
      <c r="AT295" s="19" t="s">
        <v>134</v>
      </c>
      <c r="AU295" s="19" t="s">
        <v>86</v>
      </c>
    </row>
    <row r="296" spans="2:51" s="13" customFormat="1" ht="10.2">
      <c r="B296" s="193"/>
      <c r="C296" s="194"/>
      <c r="D296" s="188" t="s">
        <v>136</v>
      </c>
      <c r="E296" s="195" t="s">
        <v>19</v>
      </c>
      <c r="F296" s="196" t="s">
        <v>539</v>
      </c>
      <c r="G296" s="194"/>
      <c r="H296" s="195" t="s">
        <v>19</v>
      </c>
      <c r="I296" s="197"/>
      <c r="J296" s="194"/>
      <c r="K296" s="194"/>
      <c r="L296" s="198"/>
      <c r="M296" s="199"/>
      <c r="N296" s="200"/>
      <c r="O296" s="200"/>
      <c r="P296" s="200"/>
      <c r="Q296" s="200"/>
      <c r="R296" s="200"/>
      <c r="S296" s="200"/>
      <c r="T296" s="201"/>
      <c r="AT296" s="202" t="s">
        <v>136</v>
      </c>
      <c r="AU296" s="202" t="s">
        <v>86</v>
      </c>
      <c r="AV296" s="13" t="s">
        <v>84</v>
      </c>
      <c r="AW296" s="13" t="s">
        <v>37</v>
      </c>
      <c r="AX296" s="13" t="s">
        <v>76</v>
      </c>
      <c r="AY296" s="202" t="s">
        <v>125</v>
      </c>
    </row>
    <row r="297" spans="2:51" s="14" customFormat="1" ht="10.2">
      <c r="B297" s="203"/>
      <c r="C297" s="204"/>
      <c r="D297" s="188" t="s">
        <v>136</v>
      </c>
      <c r="E297" s="205" t="s">
        <v>19</v>
      </c>
      <c r="F297" s="206" t="s">
        <v>84</v>
      </c>
      <c r="G297" s="204"/>
      <c r="H297" s="207">
        <v>1</v>
      </c>
      <c r="I297" s="208"/>
      <c r="J297" s="204"/>
      <c r="K297" s="204"/>
      <c r="L297" s="209"/>
      <c r="M297" s="210"/>
      <c r="N297" s="211"/>
      <c r="O297" s="211"/>
      <c r="P297" s="211"/>
      <c r="Q297" s="211"/>
      <c r="R297" s="211"/>
      <c r="S297" s="211"/>
      <c r="T297" s="212"/>
      <c r="AT297" s="213" t="s">
        <v>136</v>
      </c>
      <c r="AU297" s="213" t="s">
        <v>86</v>
      </c>
      <c r="AV297" s="14" t="s">
        <v>86</v>
      </c>
      <c r="AW297" s="14" t="s">
        <v>37</v>
      </c>
      <c r="AX297" s="14" t="s">
        <v>84</v>
      </c>
      <c r="AY297" s="213" t="s">
        <v>125</v>
      </c>
    </row>
    <row r="298" spans="1:65" s="2" customFormat="1" ht="14.4" customHeight="1">
      <c r="A298" s="36"/>
      <c r="B298" s="37"/>
      <c r="C298" s="236" t="s">
        <v>622</v>
      </c>
      <c r="D298" s="236" t="s">
        <v>251</v>
      </c>
      <c r="E298" s="237" t="s">
        <v>623</v>
      </c>
      <c r="F298" s="238" t="s">
        <v>624</v>
      </c>
      <c r="G298" s="239" t="s">
        <v>625</v>
      </c>
      <c r="H298" s="240">
        <v>1</v>
      </c>
      <c r="I298" s="241"/>
      <c r="J298" s="242">
        <f>ROUND(I298*H298,2)</f>
        <v>0</v>
      </c>
      <c r="K298" s="238" t="s">
        <v>579</v>
      </c>
      <c r="L298" s="243"/>
      <c r="M298" s="244" t="s">
        <v>19</v>
      </c>
      <c r="N298" s="245" t="s">
        <v>47</v>
      </c>
      <c r="O298" s="66"/>
      <c r="P298" s="184">
        <f>O298*H298</f>
        <v>0</v>
      </c>
      <c r="Q298" s="184">
        <v>0.027</v>
      </c>
      <c r="R298" s="184">
        <f>Q298*H298</f>
        <v>0.027</v>
      </c>
      <c r="S298" s="184">
        <v>0</v>
      </c>
      <c r="T298" s="185">
        <f>S298*H298</f>
        <v>0</v>
      </c>
      <c r="U298" s="36"/>
      <c r="V298" s="36"/>
      <c r="W298" s="36"/>
      <c r="X298" s="36"/>
      <c r="Y298" s="36"/>
      <c r="Z298" s="36"/>
      <c r="AA298" s="36"/>
      <c r="AB298" s="36"/>
      <c r="AC298" s="36"/>
      <c r="AD298" s="36"/>
      <c r="AE298" s="36"/>
      <c r="AR298" s="186" t="s">
        <v>232</v>
      </c>
      <c r="AT298" s="186" t="s">
        <v>251</v>
      </c>
      <c r="AU298" s="186" t="s">
        <v>86</v>
      </c>
      <c r="AY298" s="19" t="s">
        <v>125</v>
      </c>
      <c r="BE298" s="187">
        <f>IF(N298="základní",J298,0)</f>
        <v>0</v>
      </c>
      <c r="BF298" s="187">
        <f>IF(N298="snížená",J298,0)</f>
        <v>0</v>
      </c>
      <c r="BG298" s="187">
        <f>IF(N298="zákl. přenesená",J298,0)</f>
        <v>0</v>
      </c>
      <c r="BH298" s="187">
        <f>IF(N298="sníž. přenesená",J298,0)</f>
        <v>0</v>
      </c>
      <c r="BI298" s="187">
        <f>IF(N298="nulová",J298,0)</f>
        <v>0</v>
      </c>
      <c r="BJ298" s="19" t="s">
        <v>84</v>
      </c>
      <c r="BK298" s="187">
        <f>ROUND(I298*H298,2)</f>
        <v>0</v>
      </c>
      <c r="BL298" s="19" t="s">
        <v>132</v>
      </c>
      <c r="BM298" s="186" t="s">
        <v>626</v>
      </c>
    </row>
    <row r="299" spans="1:65" s="2" customFormat="1" ht="24.15" customHeight="1">
      <c r="A299" s="36"/>
      <c r="B299" s="37"/>
      <c r="C299" s="175" t="s">
        <v>627</v>
      </c>
      <c r="D299" s="175" t="s">
        <v>127</v>
      </c>
      <c r="E299" s="176" t="s">
        <v>628</v>
      </c>
      <c r="F299" s="177" t="s">
        <v>629</v>
      </c>
      <c r="G299" s="178" t="s">
        <v>320</v>
      </c>
      <c r="H299" s="179">
        <v>2</v>
      </c>
      <c r="I299" s="180"/>
      <c r="J299" s="181">
        <f>ROUND(I299*H299,2)</f>
        <v>0</v>
      </c>
      <c r="K299" s="177" t="s">
        <v>131</v>
      </c>
      <c r="L299" s="41"/>
      <c r="M299" s="182" t="s">
        <v>19</v>
      </c>
      <c r="N299" s="183" t="s">
        <v>47</v>
      </c>
      <c r="O299" s="66"/>
      <c r="P299" s="184">
        <f>O299*H299</f>
        <v>0</v>
      </c>
      <c r="Q299" s="184">
        <v>0.00162</v>
      </c>
      <c r="R299" s="184">
        <f>Q299*H299</f>
        <v>0.00324</v>
      </c>
      <c r="S299" s="184">
        <v>0</v>
      </c>
      <c r="T299" s="185">
        <f>S299*H299</f>
        <v>0</v>
      </c>
      <c r="U299" s="36"/>
      <c r="V299" s="36"/>
      <c r="W299" s="36"/>
      <c r="X299" s="36"/>
      <c r="Y299" s="36"/>
      <c r="Z299" s="36"/>
      <c r="AA299" s="36"/>
      <c r="AB299" s="36"/>
      <c r="AC299" s="36"/>
      <c r="AD299" s="36"/>
      <c r="AE299" s="36"/>
      <c r="AR299" s="186" t="s">
        <v>132</v>
      </c>
      <c r="AT299" s="186" t="s">
        <v>127</v>
      </c>
      <c r="AU299" s="186" t="s">
        <v>86</v>
      </c>
      <c r="AY299" s="19" t="s">
        <v>125</v>
      </c>
      <c r="BE299" s="187">
        <f>IF(N299="základní",J299,0)</f>
        <v>0</v>
      </c>
      <c r="BF299" s="187">
        <f>IF(N299="snížená",J299,0)</f>
        <v>0</v>
      </c>
      <c r="BG299" s="187">
        <f>IF(N299="zákl. přenesená",J299,0)</f>
        <v>0</v>
      </c>
      <c r="BH299" s="187">
        <f>IF(N299="sníž. přenesená",J299,0)</f>
        <v>0</v>
      </c>
      <c r="BI299" s="187">
        <f>IF(N299="nulová",J299,0)</f>
        <v>0</v>
      </c>
      <c r="BJ299" s="19" t="s">
        <v>84</v>
      </c>
      <c r="BK299" s="187">
        <f>ROUND(I299*H299,2)</f>
        <v>0</v>
      </c>
      <c r="BL299" s="19" t="s">
        <v>132</v>
      </c>
      <c r="BM299" s="186" t="s">
        <v>630</v>
      </c>
    </row>
    <row r="300" spans="1:47" s="2" customFormat="1" ht="163.2">
      <c r="A300" s="36"/>
      <c r="B300" s="37"/>
      <c r="C300" s="38"/>
      <c r="D300" s="188" t="s">
        <v>134</v>
      </c>
      <c r="E300" s="38"/>
      <c r="F300" s="189" t="s">
        <v>604</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134</v>
      </c>
      <c r="AU300" s="19" t="s">
        <v>86</v>
      </c>
    </row>
    <row r="301" spans="2:51" s="13" customFormat="1" ht="10.2">
      <c r="B301" s="193"/>
      <c r="C301" s="194"/>
      <c r="D301" s="188" t="s">
        <v>136</v>
      </c>
      <c r="E301" s="195" t="s">
        <v>19</v>
      </c>
      <c r="F301" s="196" t="s">
        <v>631</v>
      </c>
      <c r="G301" s="194"/>
      <c r="H301" s="195" t="s">
        <v>19</v>
      </c>
      <c r="I301" s="197"/>
      <c r="J301" s="194"/>
      <c r="K301" s="194"/>
      <c r="L301" s="198"/>
      <c r="M301" s="199"/>
      <c r="N301" s="200"/>
      <c r="O301" s="200"/>
      <c r="P301" s="200"/>
      <c r="Q301" s="200"/>
      <c r="R301" s="200"/>
      <c r="S301" s="200"/>
      <c r="T301" s="201"/>
      <c r="AT301" s="202" t="s">
        <v>136</v>
      </c>
      <c r="AU301" s="202" t="s">
        <v>86</v>
      </c>
      <c r="AV301" s="13" t="s">
        <v>84</v>
      </c>
      <c r="AW301" s="13" t="s">
        <v>37</v>
      </c>
      <c r="AX301" s="13" t="s">
        <v>76</v>
      </c>
      <c r="AY301" s="202" t="s">
        <v>125</v>
      </c>
    </row>
    <row r="302" spans="2:51" s="14" customFormat="1" ht="10.2">
      <c r="B302" s="203"/>
      <c r="C302" s="204"/>
      <c r="D302" s="188" t="s">
        <v>136</v>
      </c>
      <c r="E302" s="205" t="s">
        <v>19</v>
      </c>
      <c r="F302" s="206" t="s">
        <v>86</v>
      </c>
      <c r="G302" s="204"/>
      <c r="H302" s="207">
        <v>2</v>
      </c>
      <c r="I302" s="208"/>
      <c r="J302" s="204"/>
      <c r="K302" s="204"/>
      <c r="L302" s="209"/>
      <c r="M302" s="210"/>
      <c r="N302" s="211"/>
      <c r="O302" s="211"/>
      <c r="P302" s="211"/>
      <c r="Q302" s="211"/>
      <c r="R302" s="211"/>
      <c r="S302" s="211"/>
      <c r="T302" s="212"/>
      <c r="AT302" s="213" t="s">
        <v>136</v>
      </c>
      <c r="AU302" s="213" t="s">
        <v>86</v>
      </c>
      <c r="AV302" s="14" t="s">
        <v>86</v>
      </c>
      <c r="AW302" s="14" t="s">
        <v>37</v>
      </c>
      <c r="AX302" s="14" t="s">
        <v>84</v>
      </c>
      <c r="AY302" s="213" t="s">
        <v>125</v>
      </c>
    </row>
    <row r="303" spans="1:65" s="2" customFormat="1" ht="14.4" customHeight="1">
      <c r="A303" s="36"/>
      <c r="B303" s="37"/>
      <c r="C303" s="236" t="s">
        <v>632</v>
      </c>
      <c r="D303" s="236" t="s">
        <v>251</v>
      </c>
      <c r="E303" s="237" t="s">
        <v>633</v>
      </c>
      <c r="F303" s="238" t="s">
        <v>634</v>
      </c>
      <c r="G303" s="239" t="s">
        <v>320</v>
      </c>
      <c r="H303" s="240">
        <v>2</v>
      </c>
      <c r="I303" s="241"/>
      <c r="J303" s="242">
        <f>ROUND(I303*H303,2)</f>
        <v>0</v>
      </c>
      <c r="K303" s="238" t="s">
        <v>131</v>
      </c>
      <c r="L303" s="243"/>
      <c r="M303" s="244" t="s">
        <v>19</v>
      </c>
      <c r="N303" s="245" t="s">
        <v>47</v>
      </c>
      <c r="O303" s="66"/>
      <c r="P303" s="184">
        <f>O303*H303</f>
        <v>0</v>
      </c>
      <c r="Q303" s="184">
        <v>0.018</v>
      </c>
      <c r="R303" s="184">
        <f>Q303*H303</f>
        <v>0.036</v>
      </c>
      <c r="S303" s="184">
        <v>0</v>
      </c>
      <c r="T303" s="185">
        <f>S303*H303</f>
        <v>0</v>
      </c>
      <c r="U303" s="36"/>
      <c r="V303" s="36"/>
      <c r="W303" s="36"/>
      <c r="X303" s="36"/>
      <c r="Y303" s="36"/>
      <c r="Z303" s="36"/>
      <c r="AA303" s="36"/>
      <c r="AB303" s="36"/>
      <c r="AC303" s="36"/>
      <c r="AD303" s="36"/>
      <c r="AE303" s="36"/>
      <c r="AR303" s="186" t="s">
        <v>232</v>
      </c>
      <c r="AT303" s="186" t="s">
        <v>251</v>
      </c>
      <c r="AU303" s="186" t="s">
        <v>86</v>
      </c>
      <c r="AY303" s="19" t="s">
        <v>125</v>
      </c>
      <c r="BE303" s="187">
        <f>IF(N303="základní",J303,0)</f>
        <v>0</v>
      </c>
      <c r="BF303" s="187">
        <f>IF(N303="snížená",J303,0)</f>
        <v>0</v>
      </c>
      <c r="BG303" s="187">
        <f>IF(N303="zákl. přenesená",J303,0)</f>
        <v>0</v>
      </c>
      <c r="BH303" s="187">
        <f>IF(N303="sníž. přenesená",J303,0)</f>
        <v>0</v>
      </c>
      <c r="BI303" s="187">
        <f>IF(N303="nulová",J303,0)</f>
        <v>0</v>
      </c>
      <c r="BJ303" s="19" t="s">
        <v>84</v>
      </c>
      <c r="BK303" s="187">
        <f>ROUND(I303*H303,2)</f>
        <v>0</v>
      </c>
      <c r="BL303" s="19" t="s">
        <v>132</v>
      </c>
      <c r="BM303" s="186" t="s">
        <v>635</v>
      </c>
    </row>
    <row r="304" spans="1:65" s="2" customFormat="1" ht="14.4" customHeight="1">
      <c r="A304" s="36"/>
      <c r="B304" s="37"/>
      <c r="C304" s="236" t="s">
        <v>636</v>
      </c>
      <c r="D304" s="236" t="s">
        <v>251</v>
      </c>
      <c r="E304" s="237" t="s">
        <v>608</v>
      </c>
      <c r="F304" s="238" t="s">
        <v>609</v>
      </c>
      <c r="G304" s="239" t="s">
        <v>320</v>
      </c>
      <c r="H304" s="240">
        <v>2</v>
      </c>
      <c r="I304" s="241"/>
      <c r="J304" s="242">
        <f>ROUND(I304*H304,2)</f>
        <v>0</v>
      </c>
      <c r="K304" s="238" t="s">
        <v>131</v>
      </c>
      <c r="L304" s="243"/>
      <c r="M304" s="244" t="s">
        <v>19</v>
      </c>
      <c r="N304" s="245" t="s">
        <v>47</v>
      </c>
      <c r="O304" s="66"/>
      <c r="P304" s="184">
        <f>O304*H304</f>
        <v>0</v>
      </c>
      <c r="Q304" s="184">
        <v>0.0035</v>
      </c>
      <c r="R304" s="184">
        <f>Q304*H304</f>
        <v>0.007</v>
      </c>
      <c r="S304" s="184">
        <v>0</v>
      </c>
      <c r="T304" s="185">
        <f>S304*H304</f>
        <v>0</v>
      </c>
      <c r="U304" s="36"/>
      <c r="V304" s="36"/>
      <c r="W304" s="36"/>
      <c r="X304" s="36"/>
      <c r="Y304" s="36"/>
      <c r="Z304" s="36"/>
      <c r="AA304" s="36"/>
      <c r="AB304" s="36"/>
      <c r="AC304" s="36"/>
      <c r="AD304" s="36"/>
      <c r="AE304" s="36"/>
      <c r="AR304" s="186" t="s">
        <v>232</v>
      </c>
      <c r="AT304" s="186" t="s">
        <v>251</v>
      </c>
      <c r="AU304" s="186" t="s">
        <v>86</v>
      </c>
      <c r="AY304" s="19" t="s">
        <v>125</v>
      </c>
      <c r="BE304" s="187">
        <f>IF(N304="základní",J304,0)</f>
        <v>0</v>
      </c>
      <c r="BF304" s="187">
        <f>IF(N304="snížená",J304,0)</f>
        <v>0</v>
      </c>
      <c r="BG304" s="187">
        <f>IF(N304="zákl. přenesená",J304,0)</f>
        <v>0</v>
      </c>
      <c r="BH304" s="187">
        <f>IF(N304="sníž. přenesená",J304,0)</f>
        <v>0</v>
      </c>
      <c r="BI304" s="187">
        <f>IF(N304="nulová",J304,0)</f>
        <v>0</v>
      </c>
      <c r="BJ304" s="19" t="s">
        <v>84</v>
      </c>
      <c r="BK304" s="187">
        <f>ROUND(I304*H304,2)</f>
        <v>0</v>
      </c>
      <c r="BL304" s="19" t="s">
        <v>132</v>
      </c>
      <c r="BM304" s="186" t="s">
        <v>637</v>
      </c>
    </row>
    <row r="305" spans="1:65" s="2" customFormat="1" ht="14.4" customHeight="1">
      <c r="A305" s="36"/>
      <c r="B305" s="37"/>
      <c r="C305" s="175" t="s">
        <v>638</v>
      </c>
      <c r="D305" s="175" t="s">
        <v>127</v>
      </c>
      <c r="E305" s="176" t="s">
        <v>639</v>
      </c>
      <c r="F305" s="177" t="s">
        <v>640</v>
      </c>
      <c r="G305" s="178" t="s">
        <v>293</v>
      </c>
      <c r="H305" s="179">
        <v>157.6</v>
      </c>
      <c r="I305" s="180"/>
      <c r="J305" s="181">
        <f>ROUND(I305*H305,2)</f>
        <v>0</v>
      </c>
      <c r="K305" s="177" t="s">
        <v>131</v>
      </c>
      <c r="L305" s="41"/>
      <c r="M305" s="182" t="s">
        <v>19</v>
      </c>
      <c r="N305" s="183" t="s">
        <v>47</v>
      </c>
      <c r="O305" s="66"/>
      <c r="P305" s="184">
        <f>O305*H305</f>
        <v>0</v>
      </c>
      <c r="Q305" s="184">
        <v>0</v>
      </c>
      <c r="R305" s="184">
        <f>Q305*H305</f>
        <v>0</v>
      </c>
      <c r="S305" s="184">
        <v>0</v>
      </c>
      <c r="T305" s="185">
        <f>S305*H305</f>
        <v>0</v>
      </c>
      <c r="U305" s="36"/>
      <c r="V305" s="36"/>
      <c r="W305" s="36"/>
      <c r="X305" s="36"/>
      <c r="Y305" s="36"/>
      <c r="Z305" s="36"/>
      <c r="AA305" s="36"/>
      <c r="AB305" s="36"/>
      <c r="AC305" s="36"/>
      <c r="AD305" s="36"/>
      <c r="AE305" s="36"/>
      <c r="AR305" s="186" t="s">
        <v>132</v>
      </c>
      <c r="AT305" s="186" t="s">
        <v>127</v>
      </c>
      <c r="AU305" s="186" t="s">
        <v>86</v>
      </c>
      <c r="AY305" s="19" t="s">
        <v>125</v>
      </c>
      <c r="BE305" s="187">
        <f>IF(N305="základní",J305,0)</f>
        <v>0</v>
      </c>
      <c r="BF305" s="187">
        <f>IF(N305="snížená",J305,0)</f>
        <v>0</v>
      </c>
      <c r="BG305" s="187">
        <f>IF(N305="zákl. přenesená",J305,0)</f>
        <v>0</v>
      </c>
      <c r="BH305" s="187">
        <f>IF(N305="sníž. přenesená",J305,0)</f>
        <v>0</v>
      </c>
      <c r="BI305" s="187">
        <f>IF(N305="nulová",J305,0)</f>
        <v>0</v>
      </c>
      <c r="BJ305" s="19" t="s">
        <v>84</v>
      </c>
      <c r="BK305" s="187">
        <f>ROUND(I305*H305,2)</f>
        <v>0</v>
      </c>
      <c r="BL305" s="19" t="s">
        <v>132</v>
      </c>
      <c r="BM305" s="186" t="s">
        <v>641</v>
      </c>
    </row>
    <row r="306" spans="1:47" s="2" customFormat="1" ht="86.4">
      <c r="A306" s="36"/>
      <c r="B306" s="37"/>
      <c r="C306" s="38"/>
      <c r="D306" s="188" t="s">
        <v>134</v>
      </c>
      <c r="E306" s="38"/>
      <c r="F306" s="189" t="s">
        <v>358</v>
      </c>
      <c r="G306" s="38"/>
      <c r="H306" s="38"/>
      <c r="I306" s="190"/>
      <c r="J306" s="38"/>
      <c r="K306" s="38"/>
      <c r="L306" s="41"/>
      <c r="M306" s="191"/>
      <c r="N306" s="192"/>
      <c r="O306" s="66"/>
      <c r="P306" s="66"/>
      <c r="Q306" s="66"/>
      <c r="R306" s="66"/>
      <c r="S306" s="66"/>
      <c r="T306" s="67"/>
      <c r="U306" s="36"/>
      <c r="V306" s="36"/>
      <c r="W306" s="36"/>
      <c r="X306" s="36"/>
      <c r="Y306" s="36"/>
      <c r="Z306" s="36"/>
      <c r="AA306" s="36"/>
      <c r="AB306" s="36"/>
      <c r="AC306" s="36"/>
      <c r="AD306" s="36"/>
      <c r="AE306" s="36"/>
      <c r="AT306" s="19" t="s">
        <v>134</v>
      </c>
      <c r="AU306" s="19" t="s">
        <v>86</v>
      </c>
    </row>
    <row r="307" spans="2:51" s="13" customFormat="1" ht="10.2">
      <c r="B307" s="193"/>
      <c r="C307" s="194"/>
      <c r="D307" s="188" t="s">
        <v>136</v>
      </c>
      <c r="E307" s="195" t="s">
        <v>19</v>
      </c>
      <c r="F307" s="196" t="s">
        <v>230</v>
      </c>
      <c r="G307" s="194"/>
      <c r="H307" s="195" t="s">
        <v>19</v>
      </c>
      <c r="I307" s="197"/>
      <c r="J307" s="194"/>
      <c r="K307" s="194"/>
      <c r="L307" s="198"/>
      <c r="M307" s="199"/>
      <c r="N307" s="200"/>
      <c r="O307" s="200"/>
      <c r="P307" s="200"/>
      <c r="Q307" s="200"/>
      <c r="R307" s="200"/>
      <c r="S307" s="200"/>
      <c r="T307" s="201"/>
      <c r="AT307" s="202" t="s">
        <v>136</v>
      </c>
      <c r="AU307" s="202" t="s">
        <v>86</v>
      </c>
      <c r="AV307" s="13" t="s">
        <v>84</v>
      </c>
      <c r="AW307" s="13" t="s">
        <v>37</v>
      </c>
      <c r="AX307" s="13" t="s">
        <v>76</v>
      </c>
      <c r="AY307" s="202" t="s">
        <v>125</v>
      </c>
    </row>
    <row r="308" spans="2:51" s="14" customFormat="1" ht="10.2">
      <c r="B308" s="203"/>
      <c r="C308" s="204"/>
      <c r="D308" s="188" t="s">
        <v>136</v>
      </c>
      <c r="E308" s="205" t="s">
        <v>19</v>
      </c>
      <c r="F308" s="206" t="s">
        <v>642</v>
      </c>
      <c r="G308" s="204"/>
      <c r="H308" s="207">
        <v>157.6</v>
      </c>
      <c r="I308" s="208"/>
      <c r="J308" s="204"/>
      <c r="K308" s="204"/>
      <c r="L308" s="209"/>
      <c r="M308" s="210"/>
      <c r="N308" s="211"/>
      <c r="O308" s="211"/>
      <c r="P308" s="211"/>
      <c r="Q308" s="211"/>
      <c r="R308" s="211"/>
      <c r="S308" s="211"/>
      <c r="T308" s="212"/>
      <c r="AT308" s="213" t="s">
        <v>136</v>
      </c>
      <c r="AU308" s="213" t="s">
        <v>86</v>
      </c>
      <c r="AV308" s="14" t="s">
        <v>86</v>
      </c>
      <c r="AW308" s="14" t="s">
        <v>37</v>
      </c>
      <c r="AX308" s="14" t="s">
        <v>84</v>
      </c>
      <c r="AY308" s="213" t="s">
        <v>125</v>
      </c>
    </row>
    <row r="309" spans="1:65" s="2" customFormat="1" ht="14.4" customHeight="1">
      <c r="A309" s="36"/>
      <c r="B309" s="37"/>
      <c r="C309" s="175" t="s">
        <v>643</v>
      </c>
      <c r="D309" s="175" t="s">
        <v>127</v>
      </c>
      <c r="E309" s="176" t="s">
        <v>644</v>
      </c>
      <c r="F309" s="177" t="s">
        <v>645</v>
      </c>
      <c r="G309" s="178" t="s">
        <v>293</v>
      </c>
      <c r="H309" s="179">
        <v>19</v>
      </c>
      <c r="I309" s="180"/>
      <c r="J309" s="181">
        <f>ROUND(I309*H309,2)</f>
        <v>0</v>
      </c>
      <c r="K309" s="177" t="s">
        <v>131</v>
      </c>
      <c r="L309" s="41"/>
      <c r="M309" s="182" t="s">
        <v>19</v>
      </c>
      <c r="N309" s="183" t="s">
        <v>47</v>
      </c>
      <c r="O309" s="66"/>
      <c r="P309" s="184">
        <f>O309*H309</f>
        <v>0</v>
      </c>
      <c r="Q309" s="184">
        <v>0</v>
      </c>
      <c r="R309" s="184">
        <f>Q309*H309</f>
        <v>0</v>
      </c>
      <c r="S309" s="184">
        <v>0</v>
      </c>
      <c r="T309" s="185">
        <f>S309*H309</f>
        <v>0</v>
      </c>
      <c r="U309" s="36"/>
      <c r="V309" s="36"/>
      <c r="W309" s="36"/>
      <c r="X309" s="36"/>
      <c r="Y309" s="36"/>
      <c r="Z309" s="36"/>
      <c r="AA309" s="36"/>
      <c r="AB309" s="36"/>
      <c r="AC309" s="36"/>
      <c r="AD309" s="36"/>
      <c r="AE309" s="36"/>
      <c r="AR309" s="186" t="s">
        <v>132</v>
      </c>
      <c r="AT309" s="186" t="s">
        <v>127</v>
      </c>
      <c r="AU309" s="186" t="s">
        <v>86</v>
      </c>
      <c r="AY309" s="19" t="s">
        <v>125</v>
      </c>
      <c r="BE309" s="187">
        <f>IF(N309="základní",J309,0)</f>
        <v>0</v>
      </c>
      <c r="BF309" s="187">
        <f>IF(N309="snížená",J309,0)</f>
        <v>0</v>
      </c>
      <c r="BG309" s="187">
        <f>IF(N309="zákl. přenesená",J309,0)</f>
        <v>0</v>
      </c>
      <c r="BH309" s="187">
        <f>IF(N309="sníž. přenesená",J309,0)</f>
        <v>0</v>
      </c>
      <c r="BI309" s="187">
        <f>IF(N309="nulová",J309,0)</f>
        <v>0</v>
      </c>
      <c r="BJ309" s="19" t="s">
        <v>84</v>
      </c>
      <c r="BK309" s="187">
        <f>ROUND(I309*H309,2)</f>
        <v>0</v>
      </c>
      <c r="BL309" s="19" t="s">
        <v>132</v>
      </c>
      <c r="BM309" s="186" t="s">
        <v>646</v>
      </c>
    </row>
    <row r="310" spans="1:47" s="2" customFormat="1" ht="28.8">
      <c r="A310" s="36"/>
      <c r="B310" s="37"/>
      <c r="C310" s="38"/>
      <c r="D310" s="188" t="s">
        <v>134</v>
      </c>
      <c r="E310" s="38"/>
      <c r="F310" s="189" t="s">
        <v>647</v>
      </c>
      <c r="G310" s="38"/>
      <c r="H310" s="38"/>
      <c r="I310" s="190"/>
      <c r="J310" s="38"/>
      <c r="K310" s="38"/>
      <c r="L310" s="41"/>
      <c r="M310" s="191"/>
      <c r="N310" s="192"/>
      <c r="O310" s="66"/>
      <c r="P310" s="66"/>
      <c r="Q310" s="66"/>
      <c r="R310" s="66"/>
      <c r="S310" s="66"/>
      <c r="T310" s="67"/>
      <c r="U310" s="36"/>
      <c r="V310" s="36"/>
      <c r="W310" s="36"/>
      <c r="X310" s="36"/>
      <c r="Y310" s="36"/>
      <c r="Z310" s="36"/>
      <c r="AA310" s="36"/>
      <c r="AB310" s="36"/>
      <c r="AC310" s="36"/>
      <c r="AD310" s="36"/>
      <c r="AE310" s="36"/>
      <c r="AT310" s="19" t="s">
        <v>134</v>
      </c>
      <c r="AU310" s="19" t="s">
        <v>86</v>
      </c>
    </row>
    <row r="311" spans="2:51" s="13" customFormat="1" ht="10.2">
      <c r="B311" s="193"/>
      <c r="C311" s="194"/>
      <c r="D311" s="188" t="s">
        <v>136</v>
      </c>
      <c r="E311" s="195" t="s">
        <v>19</v>
      </c>
      <c r="F311" s="196" t="s">
        <v>230</v>
      </c>
      <c r="G311" s="194"/>
      <c r="H311" s="195" t="s">
        <v>19</v>
      </c>
      <c r="I311" s="197"/>
      <c r="J311" s="194"/>
      <c r="K311" s="194"/>
      <c r="L311" s="198"/>
      <c r="M311" s="199"/>
      <c r="N311" s="200"/>
      <c r="O311" s="200"/>
      <c r="P311" s="200"/>
      <c r="Q311" s="200"/>
      <c r="R311" s="200"/>
      <c r="S311" s="200"/>
      <c r="T311" s="201"/>
      <c r="AT311" s="202" t="s">
        <v>136</v>
      </c>
      <c r="AU311" s="202" t="s">
        <v>86</v>
      </c>
      <c r="AV311" s="13" t="s">
        <v>84</v>
      </c>
      <c r="AW311" s="13" t="s">
        <v>37</v>
      </c>
      <c r="AX311" s="13" t="s">
        <v>76</v>
      </c>
      <c r="AY311" s="202" t="s">
        <v>125</v>
      </c>
    </row>
    <row r="312" spans="2:51" s="14" customFormat="1" ht="10.2">
      <c r="B312" s="203"/>
      <c r="C312" s="204"/>
      <c r="D312" s="188" t="s">
        <v>136</v>
      </c>
      <c r="E312" s="205" t="s">
        <v>19</v>
      </c>
      <c r="F312" s="206" t="s">
        <v>308</v>
      </c>
      <c r="G312" s="204"/>
      <c r="H312" s="207">
        <v>19</v>
      </c>
      <c r="I312" s="208"/>
      <c r="J312" s="204"/>
      <c r="K312" s="204"/>
      <c r="L312" s="209"/>
      <c r="M312" s="210"/>
      <c r="N312" s="211"/>
      <c r="O312" s="211"/>
      <c r="P312" s="211"/>
      <c r="Q312" s="211"/>
      <c r="R312" s="211"/>
      <c r="S312" s="211"/>
      <c r="T312" s="212"/>
      <c r="AT312" s="213" t="s">
        <v>136</v>
      </c>
      <c r="AU312" s="213" t="s">
        <v>86</v>
      </c>
      <c r="AV312" s="14" t="s">
        <v>86</v>
      </c>
      <c r="AW312" s="14" t="s">
        <v>37</v>
      </c>
      <c r="AX312" s="14" t="s">
        <v>84</v>
      </c>
      <c r="AY312" s="213" t="s">
        <v>125</v>
      </c>
    </row>
    <row r="313" spans="1:65" s="2" customFormat="1" ht="14.4" customHeight="1">
      <c r="A313" s="36"/>
      <c r="B313" s="37"/>
      <c r="C313" s="175" t="s">
        <v>648</v>
      </c>
      <c r="D313" s="175" t="s">
        <v>127</v>
      </c>
      <c r="E313" s="176" t="s">
        <v>649</v>
      </c>
      <c r="F313" s="177" t="s">
        <v>650</v>
      </c>
      <c r="G313" s="178" t="s">
        <v>293</v>
      </c>
      <c r="H313" s="179">
        <v>138.6</v>
      </c>
      <c r="I313" s="180"/>
      <c r="J313" s="181">
        <f>ROUND(I313*H313,2)</f>
        <v>0</v>
      </c>
      <c r="K313" s="177" t="s">
        <v>131</v>
      </c>
      <c r="L313" s="41"/>
      <c r="M313" s="182" t="s">
        <v>19</v>
      </c>
      <c r="N313" s="183" t="s">
        <v>47</v>
      </c>
      <c r="O313" s="66"/>
      <c r="P313" s="184">
        <f>O313*H313</f>
        <v>0</v>
      </c>
      <c r="Q313" s="184">
        <v>0</v>
      </c>
      <c r="R313" s="184">
        <f>Q313*H313</f>
        <v>0</v>
      </c>
      <c r="S313" s="184">
        <v>0</v>
      </c>
      <c r="T313" s="185">
        <f>S313*H313</f>
        <v>0</v>
      </c>
      <c r="U313" s="36"/>
      <c r="V313" s="36"/>
      <c r="W313" s="36"/>
      <c r="X313" s="36"/>
      <c r="Y313" s="36"/>
      <c r="Z313" s="36"/>
      <c r="AA313" s="36"/>
      <c r="AB313" s="36"/>
      <c r="AC313" s="36"/>
      <c r="AD313" s="36"/>
      <c r="AE313" s="36"/>
      <c r="AR313" s="186" t="s">
        <v>132</v>
      </c>
      <c r="AT313" s="186" t="s">
        <v>127</v>
      </c>
      <c r="AU313" s="186" t="s">
        <v>86</v>
      </c>
      <c r="AY313" s="19" t="s">
        <v>125</v>
      </c>
      <c r="BE313" s="187">
        <f>IF(N313="základní",J313,0)</f>
        <v>0</v>
      </c>
      <c r="BF313" s="187">
        <f>IF(N313="snížená",J313,0)</f>
        <v>0</v>
      </c>
      <c r="BG313" s="187">
        <f>IF(N313="zákl. přenesená",J313,0)</f>
        <v>0</v>
      </c>
      <c r="BH313" s="187">
        <f>IF(N313="sníž. přenesená",J313,0)</f>
        <v>0</v>
      </c>
      <c r="BI313" s="187">
        <f>IF(N313="nulová",J313,0)</f>
        <v>0</v>
      </c>
      <c r="BJ313" s="19" t="s">
        <v>84</v>
      </c>
      <c r="BK313" s="187">
        <f>ROUND(I313*H313,2)</f>
        <v>0</v>
      </c>
      <c r="BL313" s="19" t="s">
        <v>132</v>
      </c>
      <c r="BM313" s="186" t="s">
        <v>651</v>
      </c>
    </row>
    <row r="314" spans="1:47" s="2" customFormat="1" ht="28.8">
      <c r="A314" s="36"/>
      <c r="B314" s="37"/>
      <c r="C314" s="38"/>
      <c r="D314" s="188" t="s">
        <v>134</v>
      </c>
      <c r="E314" s="38"/>
      <c r="F314" s="189" t="s">
        <v>647</v>
      </c>
      <c r="G314" s="38"/>
      <c r="H314" s="38"/>
      <c r="I314" s="190"/>
      <c r="J314" s="38"/>
      <c r="K314" s="38"/>
      <c r="L314" s="41"/>
      <c r="M314" s="191"/>
      <c r="N314" s="192"/>
      <c r="O314" s="66"/>
      <c r="P314" s="66"/>
      <c r="Q314" s="66"/>
      <c r="R314" s="66"/>
      <c r="S314" s="66"/>
      <c r="T314" s="67"/>
      <c r="U314" s="36"/>
      <c r="V314" s="36"/>
      <c r="W314" s="36"/>
      <c r="X314" s="36"/>
      <c r="Y314" s="36"/>
      <c r="Z314" s="36"/>
      <c r="AA314" s="36"/>
      <c r="AB314" s="36"/>
      <c r="AC314" s="36"/>
      <c r="AD314" s="36"/>
      <c r="AE314" s="36"/>
      <c r="AT314" s="19" t="s">
        <v>134</v>
      </c>
      <c r="AU314" s="19" t="s">
        <v>86</v>
      </c>
    </row>
    <row r="315" spans="2:51" s="13" customFormat="1" ht="10.2">
      <c r="B315" s="193"/>
      <c r="C315" s="194"/>
      <c r="D315" s="188" t="s">
        <v>136</v>
      </c>
      <c r="E315" s="195" t="s">
        <v>19</v>
      </c>
      <c r="F315" s="196" t="s">
        <v>230</v>
      </c>
      <c r="G315" s="194"/>
      <c r="H315" s="195" t="s">
        <v>19</v>
      </c>
      <c r="I315" s="197"/>
      <c r="J315" s="194"/>
      <c r="K315" s="194"/>
      <c r="L315" s="198"/>
      <c r="M315" s="199"/>
      <c r="N315" s="200"/>
      <c r="O315" s="200"/>
      <c r="P315" s="200"/>
      <c r="Q315" s="200"/>
      <c r="R315" s="200"/>
      <c r="S315" s="200"/>
      <c r="T315" s="201"/>
      <c r="AT315" s="202" t="s">
        <v>136</v>
      </c>
      <c r="AU315" s="202" t="s">
        <v>86</v>
      </c>
      <c r="AV315" s="13" t="s">
        <v>84</v>
      </c>
      <c r="AW315" s="13" t="s">
        <v>37</v>
      </c>
      <c r="AX315" s="13" t="s">
        <v>76</v>
      </c>
      <c r="AY315" s="202" t="s">
        <v>125</v>
      </c>
    </row>
    <row r="316" spans="2:51" s="14" customFormat="1" ht="10.2">
      <c r="B316" s="203"/>
      <c r="C316" s="204"/>
      <c r="D316" s="188" t="s">
        <v>136</v>
      </c>
      <c r="E316" s="205" t="s">
        <v>19</v>
      </c>
      <c r="F316" s="206" t="s">
        <v>652</v>
      </c>
      <c r="G316" s="204"/>
      <c r="H316" s="207">
        <v>138.6</v>
      </c>
      <c r="I316" s="208"/>
      <c r="J316" s="204"/>
      <c r="K316" s="204"/>
      <c r="L316" s="209"/>
      <c r="M316" s="210"/>
      <c r="N316" s="211"/>
      <c r="O316" s="211"/>
      <c r="P316" s="211"/>
      <c r="Q316" s="211"/>
      <c r="R316" s="211"/>
      <c r="S316" s="211"/>
      <c r="T316" s="212"/>
      <c r="AT316" s="213" t="s">
        <v>136</v>
      </c>
      <c r="AU316" s="213" t="s">
        <v>86</v>
      </c>
      <c r="AV316" s="14" t="s">
        <v>86</v>
      </c>
      <c r="AW316" s="14" t="s">
        <v>37</v>
      </c>
      <c r="AX316" s="14" t="s">
        <v>84</v>
      </c>
      <c r="AY316" s="213" t="s">
        <v>125</v>
      </c>
    </row>
    <row r="317" spans="1:65" s="2" customFormat="1" ht="14.4" customHeight="1">
      <c r="A317" s="36"/>
      <c r="B317" s="37"/>
      <c r="C317" s="175" t="s">
        <v>653</v>
      </c>
      <c r="D317" s="175" t="s">
        <v>127</v>
      </c>
      <c r="E317" s="176" t="s">
        <v>360</v>
      </c>
      <c r="F317" s="177" t="s">
        <v>361</v>
      </c>
      <c r="G317" s="178" t="s">
        <v>320</v>
      </c>
      <c r="H317" s="179">
        <v>2</v>
      </c>
      <c r="I317" s="180"/>
      <c r="J317" s="181">
        <f>ROUND(I317*H317,2)</f>
        <v>0</v>
      </c>
      <c r="K317" s="177" t="s">
        <v>131</v>
      </c>
      <c r="L317" s="41"/>
      <c r="M317" s="182" t="s">
        <v>19</v>
      </c>
      <c r="N317" s="183" t="s">
        <v>47</v>
      </c>
      <c r="O317" s="66"/>
      <c r="P317" s="184">
        <f>O317*H317</f>
        <v>0</v>
      </c>
      <c r="Q317" s="184">
        <v>0.45937</v>
      </c>
      <c r="R317" s="184">
        <f>Q317*H317</f>
        <v>0.91874</v>
      </c>
      <c r="S317" s="184">
        <v>0</v>
      </c>
      <c r="T317" s="185">
        <f>S317*H317</f>
        <v>0</v>
      </c>
      <c r="U317" s="36"/>
      <c r="V317" s="36"/>
      <c r="W317" s="36"/>
      <c r="X317" s="36"/>
      <c r="Y317" s="36"/>
      <c r="Z317" s="36"/>
      <c r="AA317" s="36"/>
      <c r="AB317" s="36"/>
      <c r="AC317" s="36"/>
      <c r="AD317" s="36"/>
      <c r="AE317" s="36"/>
      <c r="AR317" s="186" t="s">
        <v>132</v>
      </c>
      <c r="AT317" s="186" t="s">
        <v>127</v>
      </c>
      <c r="AU317" s="186" t="s">
        <v>86</v>
      </c>
      <c r="AY317" s="19" t="s">
        <v>125</v>
      </c>
      <c r="BE317" s="187">
        <f>IF(N317="základní",J317,0)</f>
        <v>0</v>
      </c>
      <c r="BF317" s="187">
        <f>IF(N317="snížená",J317,0)</f>
        <v>0</v>
      </c>
      <c r="BG317" s="187">
        <f>IF(N317="zákl. přenesená",J317,0)</f>
        <v>0</v>
      </c>
      <c r="BH317" s="187">
        <f>IF(N317="sníž. přenesená",J317,0)</f>
        <v>0</v>
      </c>
      <c r="BI317" s="187">
        <f>IF(N317="nulová",J317,0)</f>
        <v>0</v>
      </c>
      <c r="BJ317" s="19" t="s">
        <v>84</v>
      </c>
      <c r="BK317" s="187">
        <f>ROUND(I317*H317,2)</f>
        <v>0</v>
      </c>
      <c r="BL317" s="19" t="s">
        <v>132</v>
      </c>
      <c r="BM317" s="186" t="s">
        <v>654</v>
      </c>
    </row>
    <row r="318" spans="1:47" s="2" customFormat="1" ht="86.4">
      <c r="A318" s="36"/>
      <c r="B318" s="37"/>
      <c r="C318" s="38"/>
      <c r="D318" s="188" t="s">
        <v>134</v>
      </c>
      <c r="E318" s="38"/>
      <c r="F318" s="189" t="s">
        <v>358</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134</v>
      </c>
      <c r="AU318" s="19" t="s">
        <v>86</v>
      </c>
    </row>
    <row r="319" spans="2:51" s="13" customFormat="1" ht="10.2">
      <c r="B319" s="193"/>
      <c r="C319" s="194"/>
      <c r="D319" s="188" t="s">
        <v>136</v>
      </c>
      <c r="E319" s="195" t="s">
        <v>19</v>
      </c>
      <c r="F319" s="196" t="s">
        <v>655</v>
      </c>
      <c r="G319" s="194"/>
      <c r="H319" s="195" t="s">
        <v>19</v>
      </c>
      <c r="I319" s="197"/>
      <c r="J319" s="194"/>
      <c r="K319" s="194"/>
      <c r="L319" s="198"/>
      <c r="M319" s="199"/>
      <c r="N319" s="200"/>
      <c r="O319" s="200"/>
      <c r="P319" s="200"/>
      <c r="Q319" s="200"/>
      <c r="R319" s="200"/>
      <c r="S319" s="200"/>
      <c r="T319" s="201"/>
      <c r="AT319" s="202" t="s">
        <v>136</v>
      </c>
      <c r="AU319" s="202" t="s">
        <v>86</v>
      </c>
      <c r="AV319" s="13" t="s">
        <v>84</v>
      </c>
      <c r="AW319" s="13" t="s">
        <v>37</v>
      </c>
      <c r="AX319" s="13" t="s">
        <v>76</v>
      </c>
      <c r="AY319" s="202" t="s">
        <v>125</v>
      </c>
    </row>
    <row r="320" spans="2:51" s="14" customFormat="1" ht="10.2">
      <c r="B320" s="203"/>
      <c r="C320" s="204"/>
      <c r="D320" s="188" t="s">
        <v>136</v>
      </c>
      <c r="E320" s="205" t="s">
        <v>19</v>
      </c>
      <c r="F320" s="206" t="s">
        <v>86</v>
      </c>
      <c r="G320" s="204"/>
      <c r="H320" s="207">
        <v>2</v>
      </c>
      <c r="I320" s="208"/>
      <c r="J320" s="204"/>
      <c r="K320" s="204"/>
      <c r="L320" s="209"/>
      <c r="M320" s="210"/>
      <c r="N320" s="211"/>
      <c r="O320" s="211"/>
      <c r="P320" s="211"/>
      <c r="Q320" s="211"/>
      <c r="R320" s="211"/>
      <c r="S320" s="211"/>
      <c r="T320" s="212"/>
      <c r="AT320" s="213" t="s">
        <v>136</v>
      </c>
      <c r="AU320" s="213" t="s">
        <v>86</v>
      </c>
      <c r="AV320" s="14" t="s">
        <v>86</v>
      </c>
      <c r="AW320" s="14" t="s">
        <v>37</v>
      </c>
      <c r="AX320" s="14" t="s">
        <v>84</v>
      </c>
      <c r="AY320" s="213" t="s">
        <v>125</v>
      </c>
    </row>
    <row r="321" spans="1:65" s="2" customFormat="1" ht="14.4" customHeight="1">
      <c r="A321" s="36"/>
      <c r="B321" s="37"/>
      <c r="C321" s="175" t="s">
        <v>656</v>
      </c>
      <c r="D321" s="175" t="s">
        <v>127</v>
      </c>
      <c r="E321" s="176" t="s">
        <v>657</v>
      </c>
      <c r="F321" s="177" t="s">
        <v>658</v>
      </c>
      <c r="G321" s="178" t="s">
        <v>320</v>
      </c>
      <c r="H321" s="179">
        <v>4</v>
      </c>
      <c r="I321" s="180"/>
      <c r="J321" s="181">
        <f>ROUND(I321*H321,2)</f>
        <v>0</v>
      </c>
      <c r="K321" s="177" t="s">
        <v>131</v>
      </c>
      <c r="L321" s="41"/>
      <c r="M321" s="182" t="s">
        <v>19</v>
      </c>
      <c r="N321" s="183" t="s">
        <v>47</v>
      </c>
      <c r="O321" s="66"/>
      <c r="P321" s="184">
        <f>O321*H321</f>
        <v>0</v>
      </c>
      <c r="Q321" s="184">
        <v>0.12303</v>
      </c>
      <c r="R321" s="184">
        <f>Q321*H321</f>
        <v>0.49212</v>
      </c>
      <c r="S321" s="184">
        <v>0</v>
      </c>
      <c r="T321" s="185">
        <f>S321*H321</f>
        <v>0</v>
      </c>
      <c r="U321" s="36"/>
      <c r="V321" s="36"/>
      <c r="W321" s="36"/>
      <c r="X321" s="36"/>
      <c r="Y321" s="36"/>
      <c r="Z321" s="36"/>
      <c r="AA321" s="36"/>
      <c r="AB321" s="36"/>
      <c r="AC321" s="36"/>
      <c r="AD321" s="36"/>
      <c r="AE321" s="36"/>
      <c r="AR321" s="186" t="s">
        <v>132</v>
      </c>
      <c r="AT321" s="186" t="s">
        <v>127</v>
      </c>
      <c r="AU321" s="186" t="s">
        <v>86</v>
      </c>
      <c r="AY321" s="19" t="s">
        <v>125</v>
      </c>
      <c r="BE321" s="187">
        <f>IF(N321="základní",J321,0)</f>
        <v>0</v>
      </c>
      <c r="BF321" s="187">
        <f>IF(N321="snížená",J321,0)</f>
        <v>0</v>
      </c>
      <c r="BG321" s="187">
        <f>IF(N321="zákl. přenesená",J321,0)</f>
        <v>0</v>
      </c>
      <c r="BH321" s="187">
        <f>IF(N321="sníž. přenesená",J321,0)</f>
        <v>0</v>
      </c>
      <c r="BI321" s="187">
        <f>IF(N321="nulová",J321,0)</f>
        <v>0</v>
      </c>
      <c r="BJ321" s="19" t="s">
        <v>84</v>
      </c>
      <c r="BK321" s="187">
        <f>ROUND(I321*H321,2)</f>
        <v>0</v>
      </c>
      <c r="BL321" s="19" t="s">
        <v>132</v>
      </c>
      <c r="BM321" s="186" t="s">
        <v>659</v>
      </c>
    </row>
    <row r="322" spans="1:47" s="2" customFormat="1" ht="38.4">
      <c r="A322" s="36"/>
      <c r="B322" s="37"/>
      <c r="C322" s="38"/>
      <c r="D322" s="188" t="s">
        <v>134</v>
      </c>
      <c r="E322" s="38"/>
      <c r="F322" s="189" t="s">
        <v>660</v>
      </c>
      <c r="G322" s="38"/>
      <c r="H322" s="38"/>
      <c r="I322" s="190"/>
      <c r="J322" s="38"/>
      <c r="K322" s="38"/>
      <c r="L322" s="41"/>
      <c r="M322" s="191"/>
      <c r="N322" s="192"/>
      <c r="O322" s="66"/>
      <c r="P322" s="66"/>
      <c r="Q322" s="66"/>
      <c r="R322" s="66"/>
      <c r="S322" s="66"/>
      <c r="T322" s="67"/>
      <c r="U322" s="36"/>
      <c r="V322" s="36"/>
      <c r="W322" s="36"/>
      <c r="X322" s="36"/>
      <c r="Y322" s="36"/>
      <c r="Z322" s="36"/>
      <c r="AA322" s="36"/>
      <c r="AB322" s="36"/>
      <c r="AC322" s="36"/>
      <c r="AD322" s="36"/>
      <c r="AE322" s="36"/>
      <c r="AT322" s="19" t="s">
        <v>134</v>
      </c>
      <c r="AU322" s="19" t="s">
        <v>86</v>
      </c>
    </row>
    <row r="323" spans="2:51" s="13" customFormat="1" ht="10.2">
      <c r="B323" s="193"/>
      <c r="C323" s="194"/>
      <c r="D323" s="188" t="s">
        <v>136</v>
      </c>
      <c r="E323" s="195" t="s">
        <v>19</v>
      </c>
      <c r="F323" s="196" t="s">
        <v>529</v>
      </c>
      <c r="G323" s="194"/>
      <c r="H323" s="195" t="s">
        <v>19</v>
      </c>
      <c r="I323" s="197"/>
      <c r="J323" s="194"/>
      <c r="K323" s="194"/>
      <c r="L323" s="198"/>
      <c r="M323" s="199"/>
      <c r="N323" s="200"/>
      <c r="O323" s="200"/>
      <c r="P323" s="200"/>
      <c r="Q323" s="200"/>
      <c r="R323" s="200"/>
      <c r="S323" s="200"/>
      <c r="T323" s="201"/>
      <c r="AT323" s="202" t="s">
        <v>136</v>
      </c>
      <c r="AU323" s="202" t="s">
        <v>86</v>
      </c>
      <c r="AV323" s="13" t="s">
        <v>84</v>
      </c>
      <c r="AW323" s="13" t="s">
        <v>37</v>
      </c>
      <c r="AX323" s="13" t="s">
        <v>76</v>
      </c>
      <c r="AY323" s="202" t="s">
        <v>125</v>
      </c>
    </row>
    <row r="324" spans="2:51" s="14" customFormat="1" ht="10.2">
      <c r="B324" s="203"/>
      <c r="C324" s="204"/>
      <c r="D324" s="188" t="s">
        <v>136</v>
      </c>
      <c r="E324" s="205" t="s">
        <v>19</v>
      </c>
      <c r="F324" s="206" t="s">
        <v>569</v>
      </c>
      <c r="G324" s="204"/>
      <c r="H324" s="207">
        <v>4</v>
      </c>
      <c r="I324" s="208"/>
      <c r="J324" s="204"/>
      <c r="K324" s="204"/>
      <c r="L324" s="209"/>
      <c r="M324" s="210"/>
      <c r="N324" s="211"/>
      <c r="O324" s="211"/>
      <c r="P324" s="211"/>
      <c r="Q324" s="211"/>
      <c r="R324" s="211"/>
      <c r="S324" s="211"/>
      <c r="T324" s="212"/>
      <c r="AT324" s="213" t="s">
        <v>136</v>
      </c>
      <c r="AU324" s="213" t="s">
        <v>86</v>
      </c>
      <c r="AV324" s="14" t="s">
        <v>86</v>
      </c>
      <c r="AW324" s="14" t="s">
        <v>37</v>
      </c>
      <c r="AX324" s="14" t="s">
        <v>84</v>
      </c>
      <c r="AY324" s="213" t="s">
        <v>125</v>
      </c>
    </row>
    <row r="325" spans="1:65" s="2" customFormat="1" ht="14.4" customHeight="1">
      <c r="A325" s="36"/>
      <c r="B325" s="37"/>
      <c r="C325" s="236" t="s">
        <v>661</v>
      </c>
      <c r="D325" s="236" t="s">
        <v>251</v>
      </c>
      <c r="E325" s="237" t="s">
        <v>662</v>
      </c>
      <c r="F325" s="238" t="s">
        <v>663</v>
      </c>
      <c r="G325" s="239" t="s">
        <v>320</v>
      </c>
      <c r="H325" s="240">
        <v>4</v>
      </c>
      <c r="I325" s="241"/>
      <c r="J325" s="242">
        <f>ROUND(I325*H325,2)</f>
        <v>0</v>
      </c>
      <c r="K325" s="238" t="s">
        <v>131</v>
      </c>
      <c r="L325" s="243"/>
      <c r="M325" s="244" t="s">
        <v>19</v>
      </c>
      <c r="N325" s="245" t="s">
        <v>47</v>
      </c>
      <c r="O325" s="66"/>
      <c r="P325" s="184">
        <f>O325*H325</f>
        <v>0</v>
      </c>
      <c r="Q325" s="184">
        <v>0.0133</v>
      </c>
      <c r="R325" s="184">
        <f>Q325*H325</f>
        <v>0.0532</v>
      </c>
      <c r="S325" s="184">
        <v>0</v>
      </c>
      <c r="T325" s="185">
        <f>S325*H325</f>
        <v>0</v>
      </c>
      <c r="U325" s="36"/>
      <c r="V325" s="36"/>
      <c r="W325" s="36"/>
      <c r="X325" s="36"/>
      <c r="Y325" s="36"/>
      <c r="Z325" s="36"/>
      <c r="AA325" s="36"/>
      <c r="AB325" s="36"/>
      <c r="AC325" s="36"/>
      <c r="AD325" s="36"/>
      <c r="AE325" s="36"/>
      <c r="AR325" s="186" t="s">
        <v>232</v>
      </c>
      <c r="AT325" s="186" t="s">
        <v>251</v>
      </c>
      <c r="AU325" s="186" t="s">
        <v>86</v>
      </c>
      <c r="AY325" s="19" t="s">
        <v>125</v>
      </c>
      <c r="BE325" s="187">
        <f>IF(N325="základní",J325,0)</f>
        <v>0</v>
      </c>
      <c r="BF325" s="187">
        <f>IF(N325="snížená",J325,0)</f>
        <v>0</v>
      </c>
      <c r="BG325" s="187">
        <f>IF(N325="zákl. přenesená",J325,0)</f>
        <v>0</v>
      </c>
      <c r="BH325" s="187">
        <f>IF(N325="sníž. přenesená",J325,0)</f>
        <v>0</v>
      </c>
      <c r="BI325" s="187">
        <f>IF(N325="nulová",J325,0)</f>
        <v>0</v>
      </c>
      <c r="BJ325" s="19" t="s">
        <v>84</v>
      </c>
      <c r="BK325" s="187">
        <f>ROUND(I325*H325,2)</f>
        <v>0</v>
      </c>
      <c r="BL325" s="19" t="s">
        <v>132</v>
      </c>
      <c r="BM325" s="186" t="s">
        <v>664</v>
      </c>
    </row>
    <row r="326" spans="1:65" s="2" customFormat="1" ht="14.4" customHeight="1">
      <c r="A326" s="36"/>
      <c r="B326" s="37"/>
      <c r="C326" s="236" t="s">
        <v>665</v>
      </c>
      <c r="D326" s="236" t="s">
        <v>251</v>
      </c>
      <c r="E326" s="237" t="s">
        <v>666</v>
      </c>
      <c r="F326" s="238" t="s">
        <v>667</v>
      </c>
      <c r="G326" s="239" t="s">
        <v>625</v>
      </c>
      <c r="H326" s="240">
        <v>4</v>
      </c>
      <c r="I326" s="241"/>
      <c r="J326" s="242">
        <f>ROUND(I326*H326,2)</f>
        <v>0</v>
      </c>
      <c r="K326" s="238" t="s">
        <v>579</v>
      </c>
      <c r="L326" s="243"/>
      <c r="M326" s="244" t="s">
        <v>19</v>
      </c>
      <c r="N326" s="245" t="s">
        <v>47</v>
      </c>
      <c r="O326" s="66"/>
      <c r="P326" s="184">
        <f>O326*H326</f>
        <v>0</v>
      </c>
      <c r="Q326" s="184">
        <v>0.00065</v>
      </c>
      <c r="R326" s="184">
        <f>Q326*H326</f>
        <v>0.0026</v>
      </c>
      <c r="S326" s="184">
        <v>0</v>
      </c>
      <c r="T326" s="185">
        <f>S326*H326</f>
        <v>0</v>
      </c>
      <c r="U326" s="36"/>
      <c r="V326" s="36"/>
      <c r="W326" s="36"/>
      <c r="X326" s="36"/>
      <c r="Y326" s="36"/>
      <c r="Z326" s="36"/>
      <c r="AA326" s="36"/>
      <c r="AB326" s="36"/>
      <c r="AC326" s="36"/>
      <c r="AD326" s="36"/>
      <c r="AE326" s="36"/>
      <c r="AR326" s="186" t="s">
        <v>232</v>
      </c>
      <c r="AT326" s="186" t="s">
        <v>251</v>
      </c>
      <c r="AU326" s="186" t="s">
        <v>86</v>
      </c>
      <c r="AY326" s="19" t="s">
        <v>125</v>
      </c>
      <c r="BE326" s="187">
        <f>IF(N326="základní",J326,0)</f>
        <v>0</v>
      </c>
      <c r="BF326" s="187">
        <f>IF(N326="snížená",J326,0)</f>
        <v>0</v>
      </c>
      <c r="BG326" s="187">
        <f>IF(N326="zákl. přenesená",J326,0)</f>
        <v>0</v>
      </c>
      <c r="BH326" s="187">
        <f>IF(N326="sníž. přenesená",J326,0)</f>
        <v>0</v>
      </c>
      <c r="BI326" s="187">
        <f>IF(N326="nulová",J326,0)</f>
        <v>0</v>
      </c>
      <c r="BJ326" s="19" t="s">
        <v>84</v>
      </c>
      <c r="BK326" s="187">
        <f>ROUND(I326*H326,2)</f>
        <v>0</v>
      </c>
      <c r="BL326" s="19" t="s">
        <v>132</v>
      </c>
      <c r="BM326" s="186" t="s">
        <v>668</v>
      </c>
    </row>
    <row r="327" spans="1:65" s="2" customFormat="1" ht="14.4" customHeight="1">
      <c r="A327" s="36"/>
      <c r="B327" s="37"/>
      <c r="C327" s="175" t="s">
        <v>669</v>
      </c>
      <c r="D327" s="175" t="s">
        <v>127</v>
      </c>
      <c r="E327" s="176" t="s">
        <v>670</v>
      </c>
      <c r="F327" s="177" t="s">
        <v>671</v>
      </c>
      <c r="G327" s="178" t="s">
        <v>293</v>
      </c>
      <c r="H327" s="179">
        <v>167.6</v>
      </c>
      <c r="I327" s="180"/>
      <c r="J327" s="181">
        <f>ROUND(I327*H327,2)</f>
        <v>0</v>
      </c>
      <c r="K327" s="177" t="s">
        <v>131</v>
      </c>
      <c r="L327" s="41"/>
      <c r="M327" s="182" t="s">
        <v>19</v>
      </c>
      <c r="N327" s="183" t="s">
        <v>47</v>
      </c>
      <c r="O327" s="66"/>
      <c r="P327" s="184">
        <f>O327*H327</f>
        <v>0</v>
      </c>
      <c r="Q327" s="184">
        <v>0.0002</v>
      </c>
      <c r="R327" s="184">
        <f>Q327*H327</f>
        <v>0.03352</v>
      </c>
      <c r="S327" s="184">
        <v>0</v>
      </c>
      <c r="T327" s="185">
        <f>S327*H327</f>
        <v>0</v>
      </c>
      <c r="U327" s="36"/>
      <c r="V327" s="36"/>
      <c r="W327" s="36"/>
      <c r="X327" s="36"/>
      <c r="Y327" s="36"/>
      <c r="Z327" s="36"/>
      <c r="AA327" s="36"/>
      <c r="AB327" s="36"/>
      <c r="AC327" s="36"/>
      <c r="AD327" s="36"/>
      <c r="AE327" s="36"/>
      <c r="AR327" s="186" t="s">
        <v>132</v>
      </c>
      <c r="AT327" s="186" t="s">
        <v>127</v>
      </c>
      <c r="AU327" s="186" t="s">
        <v>86</v>
      </c>
      <c r="AY327" s="19" t="s">
        <v>125</v>
      </c>
      <c r="BE327" s="187">
        <f>IF(N327="základní",J327,0)</f>
        <v>0</v>
      </c>
      <c r="BF327" s="187">
        <f>IF(N327="snížená",J327,0)</f>
        <v>0</v>
      </c>
      <c r="BG327" s="187">
        <f>IF(N327="zákl. přenesená",J327,0)</f>
        <v>0</v>
      </c>
      <c r="BH327" s="187">
        <f>IF(N327="sníž. přenesená",J327,0)</f>
        <v>0</v>
      </c>
      <c r="BI327" s="187">
        <f>IF(N327="nulová",J327,0)</f>
        <v>0</v>
      </c>
      <c r="BJ327" s="19" t="s">
        <v>84</v>
      </c>
      <c r="BK327" s="187">
        <f>ROUND(I327*H327,2)</f>
        <v>0</v>
      </c>
      <c r="BL327" s="19" t="s">
        <v>132</v>
      </c>
      <c r="BM327" s="186" t="s">
        <v>672</v>
      </c>
    </row>
    <row r="328" spans="2:51" s="13" customFormat="1" ht="10.2">
      <c r="B328" s="193"/>
      <c r="C328" s="194"/>
      <c r="D328" s="188" t="s">
        <v>136</v>
      </c>
      <c r="E328" s="195" t="s">
        <v>19</v>
      </c>
      <c r="F328" s="196" t="s">
        <v>230</v>
      </c>
      <c r="G328" s="194"/>
      <c r="H328" s="195" t="s">
        <v>19</v>
      </c>
      <c r="I328" s="197"/>
      <c r="J328" s="194"/>
      <c r="K328" s="194"/>
      <c r="L328" s="198"/>
      <c r="M328" s="199"/>
      <c r="N328" s="200"/>
      <c r="O328" s="200"/>
      <c r="P328" s="200"/>
      <c r="Q328" s="200"/>
      <c r="R328" s="200"/>
      <c r="S328" s="200"/>
      <c r="T328" s="201"/>
      <c r="AT328" s="202" t="s">
        <v>136</v>
      </c>
      <c r="AU328" s="202" t="s">
        <v>86</v>
      </c>
      <c r="AV328" s="13" t="s">
        <v>84</v>
      </c>
      <c r="AW328" s="13" t="s">
        <v>37</v>
      </c>
      <c r="AX328" s="13" t="s">
        <v>76</v>
      </c>
      <c r="AY328" s="202" t="s">
        <v>125</v>
      </c>
    </row>
    <row r="329" spans="2:51" s="14" customFormat="1" ht="10.2">
      <c r="B329" s="203"/>
      <c r="C329" s="204"/>
      <c r="D329" s="188" t="s">
        <v>136</v>
      </c>
      <c r="E329" s="205" t="s">
        <v>19</v>
      </c>
      <c r="F329" s="206" t="s">
        <v>673</v>
      </c>
      <c r="G329" s="204"/>
      <c r="H329" s="207">
        <v>167.6</v>
      </c>
      <c r="I329" s="208"/>
      <c r="J329" s="204"/>
      <c r="K329" s="204"/>
      <c r="L329" s="209"/>
      <c r="M329" s="210"/>
      <c r="N329" s="211"/>
      <c r="O329" s="211"/>
      <c r="P329" s="211"/>
      <c r="Q329" s="211"/>
      <c r="R329" s="211"/>
      <c r="S329" s="211"/>
      <c r="T329" s="212"/>
      <c r="AT329" s="213" t="s">
        <v>136</v>
      </c>
      <c r="AU329" s="213" t="s">
        <v>86</v>
      </c>
      <c r="AV329" s="14" t="s">
        <v>86</v>
      </c>
      <c r="AW329" s="14" t="s">
        <v>37</v>
      </c>
      <c r="AX329" s="14" t="s">
        <v>84</v>
      </c>
      <c r="AY329" s="213" t="s">
        <v>125</v>
      </c>
    </row>
    <row r="330" spans="1:65" s="2" customFormat="1" ht="14.4" customHeight="1">
      <c r="A330" s="36"/>
      <c r="B330" s="37"/>
      <c r="C330" s="175" t="s">
        <v>674</v>
      </c>
      <c r="D330" s="175" t="s">
        <v>127</v>
      </c>
      <c r="E330" s="176" t="s">
        <v>422</v>
      </c>
      <c r="F330" s="177" t="s">
        <v>423</v>
      </c>
      <c r="G330" s="178" t="s">
        <v>293</v>
      </c>
      <c r="H330" s="179">
        <v>157.6</v>
      </c>
      <c r="I330" s="180"/>
      <c r="J330" s="181">
        <f>ROUND(I330*H330,2)</f>
        <v>0</v>
      </c>
      <c r="K330" s="177" t="s">
        <v>131</v>
      </c>
      <c r="L330" s="41"/>
      <c r="M330" s="182" t="s">
        <v>19</v>
      </c>
      <c r="N330" s="183" t="s">
        <v>47</v>
      </c>
      <c r="O330" s="66"/>
      <c r="P330" s="184">
        <f>O330*H330</f>
        <v>0</v>
      </c>
      <c r="Q330" s="184">
        <v>0.00013</v>
      </c>
      <c r="R330" s="184">
        <f>Q330*H330</f>
        <v>0.020487999999999996</v>
      </c>
      <c r="S330" s="184">
        <v>0</v>
      </c>
      <c r="T330" s="185">
        <f>S330*H330</f>
        <v>0</v>
      </c>
      <c r="U330" s="36"/>
      <c r="V330" s="36"/>
      <c r="W330" s="36"/>
      <c r="X330" s="36"/>
      <c r="Y330" s="36"/>
      <c r="Z330" s="36"/>
      <c r="AA330" s="36"/>
      <c r="AB330" s="36"/>
      <c r="AC330" s="36"/>
      <c r="AD330" s="36"/>
      <c r="AE330" s="36"/>
      <c r="AR330" s="186" t="s">
        <v>132</v>
      </c>
      <c r="AT330" s="186" t="s">
        <v>127</v>
      </c>
      <c r="AU330" s="186" t="s">
        <v>86</v>
      </c>
      <c r="AY330" s="19" t="s">
        <v>125</v>
      </c>
      <c r="BE330" s="187">
        <f>IF(N330="základní",J330,0)</f>
        <v>0</v>
      </c>
      <c r="BF330" s="187">
        <f>IF(N330="snížená",J330,0)</f>
        <v>0</v>
      </c>
      <c r="BG330" s="187">
        <f>IF(N330="zákl. přenesená",J330,0)</f>
        <v>0</v>
      </c>
      <c r="BH330" s="187">
        <f>IF(N330="sníž. přenesená",J330,0)</f>
        <v>0</v>
      </c>
      <c r="BI330" s="187">
        <f>IF(N330="nulová",J330,0)</f>
        <v>0</v>
      </c>
      <c r="BJ330" s="19" t="s">
        <v>84</v>
      </c>
      <c r="BK330" s="187">
        <f>ROUND(I330*H330,2)</f>
        <v>0</v>
      </c>
      <c r="BL330" s="19" t="s">
        <v>132</v>
      </c>
      <c r="BM330" s="186" t="s">
        <v>675</v>
      </c>
    </row>
    <row r="331" spans="2:51" s="13" customFormat="1" ht="10.2">
      <c r="B331" s="193"/>
      <c r="C331" s="194"/>
      <c r="D331" s="188" t="s">
        <v>136</v>
      </c>
      <c r="E331" s="195" t="s">
        <v>19</v>
      </c>
      <c r="F331" s="196" t="s">
        <v>230</v>
      </c>
      <c r="G331" s="194"/>
      <c r="H331" s="195" t="s">
        <v>19</v>
      </c>
      <c r="I331" s="197"/>
      <c r="J331" s="194"/>
      <c r="K331" s="194"/>
      <c r="L331" s="198"/>
      <c r="M331" s="199"/>
      <c r="N331" s="200"/>
      <c r="O331" s="200"/>
      <c r="P331" s="200"/>
      <c r="Q331" s="200"/>
      <c r="R331" s="200"/>
      <c r="S331" s="200"/>
      <c r="T331" s="201"/>
      <c r="AT331" s="202" t="s">
        <v>136</v>
      </c>
      <c r="AU331" s="202" t="s">
        <v>86</v>
      </c>
      <c r="AV331" s="13" t="s">
        <v>84</v>
      </c>
      <c r="AW331" s="13" t="s">
        <v>37</v>
      </c>
      <c r="AX331" s="13" t="s">
        <v>76</v>
      </c>
      <c r="AY331" s="202" t="s">
        <v>125</v>
      </c>
    </row>
    <row r="332" spans="2:51" s="14" customFormat="1" ht="10.2">
      <c r="B332" s="203"/>
      <c r="C332" s="204"/>
      <c r="D332" s="188" t="s">
        <v>136</v>
      </c>
      <c r="E332" s="205" t="s">
        <v>19</v>
      </c>
      <c r="F332" s="206" t="s">
        <v>676</v>
      </c>
      <c r="G332" s="204"/>
      <c r="H332" s="207">
        <v>157.6</v>
      </c>
      <c r="I332" s="208"/>
      <c r="J332" s="204"/>
      <c r="K332" s="204"/>
      <c r="L332" s="209"/>
      <c r="M332" s="210"/>
      <c r="N332" s="211"/>
      <c r="O332" s="211"/>
      <c r="P332" s="211"/>
      <c r="Q332" s="211"/>
      <c r="R332" s="211"/>
      <c r="S332" s="211"/>
      <c r="T332" s="212"/>
      <c r="AT332" s="213" t="s">
        <v>136</v>
      </c>
      <c r="AU332" s="213" t="s">
        <v>86</v>
      </c>
      <c r="AV332" s="14" t="s">
        <v>86</v>
      </c>
      <c r="AW332" s="14" t="s">
        <v>37</v>
      </c>
      <c r="AX332" s="14" t="s">
        <v>84</v>
      </c>
      <c r="AY332" s="213" t="s">
        <v>125</v>
      </c>
    </row>
    <row r="333" spans="2:63" s="12" customFormat="1" ht="22.8" customHeight="1">
      <c r="B333" s="159"/>
      <c r="C333" s="160"/>
      <c r="D333" s="161" t="s">
        <v>75</v>
      </c>
      <c r="E333" s="173" t="s">
        <v>426</v>
      </c>
      <c r="F333" s="173" t="s">
        <v>427</v>
      </c>
      <c r="G333" s="160"/>
      <c r="H333" s="160"/>
      <c r="I333" s="163"/>
      <c r="J333" s="174">
        <f>BK333</f>
        <v>0</v>
      </c>
      <c r="K333" s="160"/>
      <c r="L333" s="165"/>
      <c r="M333" s="166"/>
      <c r="N333" s="167"/>
      <c r="O333" s="167"/>
      <c r="P333" s="168">
        <f>SUM(P334:P336)</f>
        <v>0</v>
      </c>
      <c r="Q333" s="167"/>
      <c r="R333" s="168">
        <f>SUM(R334:R336)</f>
        <v>0</v>
      </c>
      <c r="S333" s="167"/>
      <c r="T333" s="169">
        <f>SUM(T334:T336)</f>
        <v>0</v>
      </c>
      <c r="AR333" s="170" t="s">
        <v>84</v>
      </c>
      <c r="AT333" s="171" t="s">
        <v>75</v>
      </c>
      <c r="AU333" s="171" t="s">
        <v>84</v>
      </c>
      <c r="AY333" s="170" t="s">
        <v>125</v>
      </c>
      <c r="BK333" s="172">
        <f>SUM(BK334:BK336)</f>
        <v>0</v>
      </c>
    </row>
    <row r="334" spans="1:65" s="2" customFormat="1" ht="24.15" customHeight="1">
      <c r="A334" s="36"/>
      <c r="B334" s="37"/>
      <c r="C334" s="175" t="s">
        <v>677</v>
      </c>
      <c r="D334" s="175" t="s">
        <v>127</v>
      </c>
      <c r="E334" s="176" t="s">
        <v>429</v>
      </c>
      <c r="F334" s="177" t="s">
        <v>430</v>
      </c>
      <c r="G334" s="178" t="s">
        <v>254</v>
      </c>
      <c r="H334" s="179">
        <v>1.972</v>
      </c>
      <c r="I334" s="180"/>
      <c r="J334" s="181">
        <f>ROUND(I334*H334,2)</f>
        <v>0</v>
      </c>
      <c r="K334" s="177" t="s">
        <v>554</v>
      </c>
      <c r="L334" s="41"/>
      <c r="M334" s="182" t="s">
        <v>19</v>
      </c>
      <c r="N334" s="183" t="s">
        <v>47</v>
      </c>
      <c r="O334" s="66"/>
      <c r="P334" s="184">
        <f>O334*H334</f>
        <v>0</v>
      </c>
      <c r="Q334" s="184">
        <v>0</v>
      </c>
      <c r="R334" s="184">
        <f>Q334*H334</f>
        <v>0</v>
      </c>
      <c r="S334" s="184">
        <v>0</v>
      </c>
      <c r="T334" s="185">
        <f>S334*H334</f>
        <v>0</v>
      </c>
      <c r="U334" s="36"/>
      <c r="V334" s="36"/>
      <c r="W334" s="36"/>
      <c r="X334" s="36"/>
      <c r="Y334" s="36"/>
      <c r="Z334" s="36"/>
      <c r="AA334" s="36"/>
      <c r="AB334" s="36"/>
      <c r="AC334" s="36"/>
      <c r="AD334" s="36"/>
      <c r="AE334" s="36"/>
      <c r="AR334" s="186" t="s">
        <v>132</v>
      </c>
      <c r="AT334" s="186" t="s">
        <v>127</v>
      </c>
      <c r="AU334" s="186" t="s">
        <v>86</v>
      </c>
      <c r="AY334" s="19" t="s">
        <v>125</v>
      </c>
      <c r="BE334" s="187">
        <f>IF(N334="základní",J334,0)</f>
        <v>0</v>
      </c>
      <c r="BF334" s="187">
        <f>IF(N334="snížená",J334,0)</f>
        <v>0</v>
      </c>
      <c r="BG334" s="187">
        <f>IF(N334="zákl. přenesená",J334,0)</f>
        <v>0</v>
      </c>
      <c r="BH334" s="187">
        <f>IF(N334="sníž. přenesená",J334,0)</f>
        <v>0</v>
      </c>
      <c r="BI334" s="187">
        <f>IF(N334="nulová",J334,0)</f>
        <v>0</v>
      </c>
      <c r="BJ334" s="19" t="s">
        <v>84</v>
      </c>
      <c r="BK334" s="187">
        <f>ROUND(I334*H334,2)</f>
        <v>0</v>
      </c>
      <c r="BL334" s="19" t="s">
        <v>132</v>
      </c>
      <c r="BM334" s="186" t="s">
        <v>678</v>
      </c>
    </row>
    <row r="335" spans="1:47" s="2" customFormat="1" ht="48">
      <c r="A335" s="36"/>
      <c r="B335" s="37"/>
      <c r="C335" s="38"/>
      <c r="D335" s="188" t="s">
        <v>134</v>
      </c>
      <c r="E335" s="38"/>
      <c r="F335" s="189" t="s">
        <v>679</v>
      </c>
      <c r="G335" s="38"/>
      <c r="H335" s="38"/>
      <c r="I335" s="190"/>
      <c r="J335" s="38"/>
      <c r="K335" s="38"/>
      <c r="L335" s="41"/>
      <c r="M335" s="191"/>
      <c r="N335" s="192"/>
      <c r="O335" s="66"/>
      <c r="P335" s="66"/>
      <c r="Q335" s="66"/>
      <c r="R335" s="66"/>
      <c r="S335" s="66"/>
      <c r="T335" s="67"/>
      <c r="U335" s="36"/>
      <c r="V335" s="36"/>
      <c r="W335" s="36"/>
      <c r="X335" s="36"/>
      <c r="Y335" s="36"/>
      <c r="Z335" s="36"/>
      <c r="AA335" s="36"/>
      <c r="AB335" s="36"/>
      <c r="AC335" s="36"/>
      <c r="AD335" s="36"/>
      <c r="AE335" s="36"/>
      <c r="AT335" s="19" t="s">
        <v>134</v>
      </c>
      <c r="AU335" s="19" t="s">
        <v>86</v>
      </c>
    </row>
    <row r="336" spans="1:47" s="2" customFormat="1" ht="19.2">
      <c r="A336" s="36"/>
      <c r="B336" s="37"/>
      <c r="C336" s="38"/>
      <c r="D336" s="188" t="s">
        <v>228</v>
      </c>
      <c r="E336" s="38"/>
      <c r="F336" s="189" t="s">
        <v>680</v>
      </c>
      <c r="G336" s="38"/>
      <c r="H336" s="38"/>
      <c r="I336" s="190"/>
      <c r="J336" s="38"/>
      <c r="K336" s="38"/>
      <c r="L336" s="41"/>
      <c r="M336" s="191"/>
      <c r="N336" s="192"/>
      <c r="O336" s="66"/>
      <c r="P336" s="66"/>
      <c r="Q336" s="66"/>
      <c r="R336" s="66"/>
      <c r="S336" s="66"/>
      <c r="T336" s="67"/>
      <c r="U336" s="36"/>
      <c r="V336" s="36"/>
      <c r="W336" s="36"/>
      <c r="X336" s="36"/>
      <c r="Y336" s="36"/>
      <c r="Z336" s="36"/>
      <c r="AA336" s="36"/>
      <c r="AB336" s="36"/>
      <c r="AC336" s="36"/>
      <c r="AD336" s="36"/>
      <c r="AE336" s="36"/>
      <c r="AT336" s="19" t="s">
        <v>228</v>
      </c>
      <c r="AU336" s="19" t="s">
        <v>86</v>
      </c>
    </row>
    <row r="337" spans="2:63" s="12" customFormat="1" ht="25.95" customHeight="1">
      <c r="B337" s="159"/>
      <c r="C337" s="160"/>
      <c r="D337" s="161" t="s">
        <v>75</v>
      </c>
      <c r="E337" s="162" t="s">
        <v>251</v>
      </c>
      <c r="F337" s="162" t="s">
        <v>681</v>
      </c>
      <c r="G337" s="160"/>
      <c r="H337" s="160"/>
      <c r="I337" s="163"/>
      <c r="J337" s="164">
        <f>BK337</f>
        <v>0</v>
      </c>
      <c r="K337" s="160"/>
      <c r="L337" s="165"/>
      <c r="M337" s="166"/>
      <c r="N337" s="167"/>
      <c r="O337" s="167"/>
      <c r="P337" s="168">
        <f>P338</f>
        <v>0</v>
      </c>
      <c r="Q337" s="167"/>
      <c r="R337" s="168">
        <f>R338</f>
        <v>0.008</v>
      </c>
      <c r="S337" s="167"/>
      <c r="T337" s="169">
        <f>T338</f>
        <v>0</v>
      </c>
      <c r="AR337" s="170" t="s">
        <v>146</v>
      </c>
      <c r="AT337" s="171" t="s">
        <v>75</v>
      </c>
      <c r="AU337" s="171" t="s">
        <v>76</v>
      </c>
      <c r="AY337" s="170" t="s">
        <v>125</v>
      </c>
      <c r="BK337" s="172">
        <f>BK338</f>
        <v>0</v>
      </c>
    </row>
    <row r="338" spans="2:63" s="12" customFormat="1" ht="22.8" customHeight="1">
      <c r="B338" s="159"/>
      <c r="C338" s="160"/>
      <c r="D338" s="161" t="s">
        <v>75</v>
      </c>
      <c r="E338" s="173" t="s">
        <v>682</v>
      </c>
      <c r="F338" s="173" t="s">
        <v>683</v>
      </c>
      <c r="G338" s="160"/>
      <c r="H338" s="160"/>
      <c r="I338" s="163"/>
      <c r="J338" s="174">
        <f>BK338</f>
        <v>0</v>
      </c>
      <c r="K338" s="160"/>
      <c r="L338" s="165"/>
      <c r="M338" s="166"/>
      <c r="N338" s="167"/>
      <c r="O338" s="167"/>
      <c r="P338" s="168">
        <f>SUM(P339:P342)</f>
        <v>0</v>
      </c>
      <c r="Q338" s="167"/>
      <c r="R338" s="168">
        <f>SUM(R339:R342)</f>
        <v>0.008</v>
      </c>
      <c r="S338" s="167"/>
      <c r="T338" s="169">
        <f>SUM(T339:T342)</f>
        <v>0</v>
      </c>
      <c r="AR338" s="170" t="s">
        <v>146</v>
      </c>
      <c r="AT338" s="171" t="s">
        <v>75</v>
      </c>
      <c r="AU338" s="171" t="s">
        <v>84</v>
      </c>
      <c r="AY338" s="170" t="s">
        <v>125</v>
      </c>
      <c r="BK338" s="172">
        <f>SUM(BK339:BK342)</f>
        <v>0</v>
      </c>
    </row>
    <row r="339" spans="1:65" s="2" customFormat="1" ht="14.4" customHeight="1">
      <c r="A339" s="36"/>
      <c r="B339" s="37"/>
      <c r="C339" s="175" t="s">
        <v>684</v>
      </c>
      <c r="D339" s="175" t="s">
        <v>127</v>
      </c>
      <c r="E339" s="176" t="s">
        <v>685</v>
      </c>
      <c r="F339" s="177" t="s">
        <v>686</v>
      </c>
      <c r="G339" s="178" t="s">
        <v>320</v>
      </c>
      <c r="H339" s="179">
        <v>1</v>
      </c>
      <c r="I339" s="180"/>
      <c r="J339" s="181">
        <f>ROUND(I339*H339,2)</f>
        <v>0</v>
      </c>
      <c r="K339" s="177" t="s">
        <v>131</v>
      </c>
      <c r="L339" s="41"/>
      <c r="M339" s="182" t="s">
        <v>19</v>
      </c>
      <c r="N339" s="183" t="s">
        <v>47</v>
      </c>
      <c r="O339" s="66"/>
      <c r="P339" s="184">
        <f>O339*H339</f>
        <v>0</v>
      </c>
      <c r="Q339" s="184">
        <v>0</v>
      </c>
      <c r="R339" s="184">
        <f>Q339*H339</f>
        <v>0</v>
      </c>
      <c r="S339" s="184">
        <v>0</v>
      </c>
      <c r="T339" s="185">
        <f>S339*H339</f>
        <v>0</v>
      </c>
      <c r="U339" s="36"/>
      <c r="V339" s="36"/>
      <c r="W339" s="36"/>
      <c r="X339" s="36"/>
      <c r="Y339" s="36"/>
      <c r="Z339" s="36"/>
      <c r="AA339" s="36"/>
      <c r="AB339" s="36"/>
      <c r="AC339" s="36"/>
      <c r="AD339" s="36"/>
      <c r="AE339" s="36"/>
      <c r="AR339" s="186" t="s">
        <v>687</v>
      </c>
      <c r="AT339" s="186" t="s">
        <v>127</v>
      </c>
      <c r="AU339" s="186" t="s">
        <v>86</v>
      </c>
      <c r="AY339" s="19" t="s">
        <v>125</v>
      </c>
      <c r="BE339" s="187">
        <f>IF(N339="základní",J339,0)</f>
        <v>0</v>
      </c>
      <c r="BF339" s="187">
        <f>IF(N339="snížená",J339,0)</f>
        <v>0</v>
      </c>
      <c r="BG339" s="187">
        <f>IF(N339="zákl. přenesená",J339,0)</f>
        <v>0</v>
      </c>
      <c r="BH339" s="187">
        <f>IF(N339="sníž. přenesená",J339,0)</f>
        <v>0</v>
      </c>
      <c r="BI339" s="187">
        <f>IF(N339="nulová",J339,0)</f>
        <v>0</v>
      </c>
      <c r="BJ339" s="19" t="s">
        <v>84</v>
      </c>
      <c r="BK339" s="187">
        <f>ROUND(I339*H339,2)</f>
        <v>0</v>
      </c>
      <c r="BL339" s="19" t="s">
        <v>687</v>
      </c>
      <c r="BM339" s="186" t="s">
        <v>688</v>
      </c>
    </row>
    <row r="340" spans="2:51" s="13" customFormat="1" ht="10.2">
      <c r="B340" s="193"/>
      <c r="C340" s="194"/>
      <c r="D340" s="188" t="s">
        <v>136</v>
      </c>
      <c r="E340" s="195" t="s">
        <v>19</v>
      </c>
      <c r="F340" s="196" t="s">
        <v>689</v>
      </c>
      <c r="G340" s="194"/>
      <c r="H340" s="195" t="s">
        <v>19</v>
      </c>
      <c r="I340" s="197"/>
      <c r="J340" s="194"/>
      <c r="K340" s="194"/>
      <c r="L340" s="198"/>
      <c r="M340" s="199"/>
      <c r="N340" s="200"/>
      <c r="O340" s="200"/>
      <c r="P340" s="200"/>
      <c r="Q340" s="200"/>
      <c r="R340" s="200"/>
      <c r="S340" s="200"/>
      <c r="T340" s="201"/>
      <c r="AT340" s="202" t="s">
        <v>136</v>
      </c>
      <c r="AU340" s="202" t="s">
        <v>86</v>
      </c>
      <c r="AV340" s="13" t="s">
        <v>84</v>
      </c>
      <c r="AW340" s="13" t="s">
        <v>37</v>
      </c>
      <c r="AX340" s="13" t="s">
        <v>76</v>
      </c>
      <c r="AY340" s="202" t="s">
        <v>125</v>
      </c>
    </row>
    <row r="341" spans="2:51" s="14" customFormat="1" ht="10.2">
      <c r="B341" s="203"/>
      <c r="C341" s="204"/>
      <c r="D341" s="188" t="s">
        <v>136</v>
      </c>
      <c r="E341" s="205" t="s">
        <v>19</v>
      </c>
      <c r="F341" s="206" t="s">
        <v>84</v>
      </c>
      <c r="G341" s="204"/>
      <c r="H341" s="207">
        <v>1</v>
      </c>
      <c r="I341" s="208"/>
      <c r="J341" s="204"/>
      <c r="K341" s="204"/>
      <c r="L341" s="209"/>
      <c r="M341" s="210"/>
      <c r="N341" s="211"/>
      <c r="O341" s="211"/>
      <c r="P341" s="211"/>
      <c r="Q341" s="211"/>
      <c r="R341" s="211"/>
      <c r="S341" s="211"/>
      <c r="T341" s="212"/>
      <c r="AT341" s="213" t="s">
        <v>136</v>
      </c>
      <c r="AU341" s="213" t="s">
        <v>86</v>
      </c>
      <c r="AV341" s="14" t="s">
        <v>86</v>
      </c>
      <c r="AW341" s="14" t="s">
        <v>37</v>
      </c>
      <c r="AX341" s="14" t="s">
        <v>84</v>
      </c>
      <c r="AY341" s="213" t="s">
        <v>125</v>
      </c>
    </row>
    <row r="342" spans="1:65" s="2" customFormat="1" ht="14.4" customHeight="1">
      <c r="A342" s="36"/>
      <c r="B342" s="37"/>
      <c r="C342" s="236" t="s">
        <v>690</v>
      </c>
      <c r="D342" s="236" t="s">
        <v>251</v>
      </c>
      <c r="E342" s="237" t="s">
        <v>691</v>
      </c>
      <c r="F342" s="238" t="s">
        <v>692</v>
      </c>
      <c r="G342" s="239" t="s">
        <v>320</v>
      </c>
      <c r="H342" s="240">
        <v>1</v>
      </c>
      <c r="I342" s="241"/>
      <c r="J342" s="242">
        <f>ROUND(I342*H342,2)</f>
        <v>0</v>
      </c>
      <c r="K342" s="238" t="s">
        <v>131</v>
      </c>
      <c r="L342" s="243"/>
      <c r="M342" s="250" t="s">
        <v>19</v>
      </c>
      <c r="N342" s="251" t="s">
        <v>47</v>
      </c>
      <c r="O342" s="248"/>
      <c r="P342" s="252">
        <f>O342*H342</f>
        <v>0</v>
      </c>
      <c r="Q342" s="252">
        <v>0.008</v>
      </c>
      <c r="R342" s="252">
        <f>Q342*H342</f>
        <v>0.008</v>
      </c>
      <c r="S342" s="252">
        <v>0</v>
      </c>
      <c r="T342" s="253">
        <f>S342*H342</f>
        <v>0</v>
      </c>
      <c r="U342" s="36"/>
      <c r="V342" s="36"/>
      <c r="W342" s="36"/>
      <c r="X342" s="36"/>
      <c r="Y342" s="36"/>
      <c r="Z342" s="36"/>
      <c r="AA342" s="36"/>
      <c r="AB342" s="36"/>
      <c r="AC342" s="36"/>
      <c r="AD342" s="36"/>
      <c r="AE342" s="36"/>
      <c r="AR342" s="186" t="s">
        <v>693</v>
      </c>
      <c r="AT342" s="186" t="s">
        <v>251</v>
      </c>
      <c r="AU342" s="186" t="s">
        <v>86</v>
      </c>
      <c r="AY342" s="19" t="s">
        <v>125</v>
      </c>
      <c r="BE342" s="187">
        <f>IF(N342="základní",J342,0)</f>
        <v>0</v>
      </c>
      <c r="BF342" s="187">
        <f>IF(N342="snížená",J342,0)</f>
        <v>0</v>
      </c>
      <c r="BG342" s="187">
        <f>IF(N342="zákl. přenesená",J342,0)</f>
        <v>0</v>
      </c>
      <c r="BH342" s="187">
        <f>IF(N342="sníž. přenesená",J342,0)</f>
        <v>0</v>
      </c>
      <c r="BI342" s="187">
        <f>IF(N342="nulová",J342,0)</f>
        <v>0</v>
      </c>
      <c r="BJ342" s="19" t="s">
        <v>84</v>
      </c>
      <c r="BK342" s="187">
        <f>ROUND(I342*H342,2)</f>
        <v>0</v>
      </c>
      <c r="BL342" s="19" t="s">
        <v>693</v>
      </c>
      <c r="BM342" s="186" t="s">
        <v>694</v>
      </c>
    </row>
    <row r="343" spans="1:31" s="2" customFormat="1" ht="6.9" customHeight="1">
      <c r="A343" s="36"/>
      <c r="B343" s="49"/>
      <c r="C343" s="50"/>
      <c r="D343" s="50"/>
      <c r="E343" s="50"/>
      <c r="F343" s="50"/>
      <c r="G343" s="50"/>
      <c r="H343" s="50"/>
      <c r="I343" s="50"/>
      <c r="J343" s="50"/>
      <c r="K343" s="50"/>
      <c r="L343" s="41"/>
      <c r="M343" s="36"/>
      <c r="O343" s="36"/>
      <c r="P343" s="36"/>
      <c r="Q343" s="36"/>
      <c r="R343" s="36"/>
      <c r="S343" s="36"/>
      <c r="T343" s="36"/>
      <c r="U343" s="36"/>
      <c r="V343" s="36"/>
      <c r="W343" s="36"/>
      <c r="X343" s="36"/>
      <c r="Y343" s="36"/>
      <c r="Z343" s="36"/>
      <c r="AA343" s="36"/>
      <c r="AB343" s="36"/>
      <c r="AC343" s="36"/>
      <c r="AD343" s="36"/>
      <c r="AE343" s="36"/>
    </row>
  </sheetData>
  <sheetProtection algorithmName="SHA-512" hashValue="8sHnRnBDDIJ1gBjTNIF2fd/5wNH6H6NBUe7PZ/WY+yrfQy6LNZ43QL+N5q3eZnuTjos5vQXOQ8LkbUBvD48jZA==" saltValue="t3h+e0fNA7xNI0xB8Jq1yDmuevc51weHH60hj69EzRKMv5enoFYJ8oYew8fpdALmlSHGoca6OfJKXN9cpSZNYw==" spinCount="100000" sheet="1" objects="1" scenarios="1" formatColumns="0" formatRows="0" autoFilter="0"/>
  <autoFilter ref="C85:K342"/>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65"/>
  <sheetViews>
    <sheetView showGridLines="0" workbookViewId="0" topLeftCell="A74"/>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74"/>
      <c r="M2" s="374"/>
      <c r="N2" s="374"/>
      <c r="O2" s="374"/>
      <c r="P2" s="374"/>
      <c r="Q2" s="374"/>
      <c r="R2" s="374"/>
      <c r="S2" s="374"/>
      <c r="T2" s="374"/>
      <c r="U2" s="374"/>
      <c r="V2" s="374"/>
      <c r="AT2" s="19" t="s">
        <v>92</v>
      </c>
    </row>
    <row r="3" spans="2:46" s="1" customFormat="1" ht="6.9" customHeight="1">
      <c r="B3" s="103"/>
      <c r="C3" s="104"/>
      <c r="D3" s="104"/>
      <c r="E3" s="104"/>
      <c r="F3" s="104"/>
      <c r="G3" s="104"/>
      <c r="H3" s="104"/>
      <c r="I3" s="104"/>
      <c r="J3" s="104"/>
      <c r="K3" s="104"/>
      <c r="L3" s="22"/>
      <c r="AT3" s="19" t="s">
        <v>86</v>
      </c>
    </row>
    <row r="4" spans="2:46" s="1" customFormat="1" ht="24.9" customHeight="1">
      <c r="B4" s="22"/>
      <c r="D4" s="105" t="s">
        <v>97</v>
      </c>
      <c r="L4" s="22"/>
      <c r="M4" s="106" t="s">
        <v>10</v>
      </c>
      <c r="AT4" s="19" t="s">
        <v>4</v>
      </c>
    </row>
    <row r="5" spans="2:12" s="1" customFormat="1" ht="6.9" customHeight="1">
      <c r="B5" s="22"/>
      <c r="L5" s="22"/>
    </row>
    <row r="6" spans="2:12" s="1" customFormat="1" ht="12" customHeight="1">
      <c r="B6" s="22"/>
      <c r="D6" s="107" t="s">
        <v>16</v>
      </c>
      <c r="L6" s="22"/>
    </row>
    <row r="7" spans="2:12" s="1" customFormat="1" ht="16.5" customHeight="1">
      <c r="B7" s="22"/>
      <c r="E7" s="375" t="str">
        <f>'Rekapitulace stavby'!K6</f>
        <v>Inženýrské sítě, přípojky a sjezdy pro 5 RD, lokalita U Školy, ul. Nová Plzeň</v>
      </c>
      <c r="F7" s="376"/>
      <c r="G7" s="376"/>
      <c r="H7" s="376"/>
      <c r="L7" s="22"/>
    </row>
    <row r="8" spans="1:31" s="2" customFormat="1" ht="12" customHeight="1">
      <c r="A8" s="36"/>
      <c r="B8" s="41"/>
      <c r="C8" s="36"/>
      <c r="D8" s="107" t="s">
        <v>98</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7" t="s">
        <v>695</v>
      </c>
      <c r="F9" s="378"/>
      <c r="G9" s="378"/>
      <c r="H9" s="378"/>
      <c r="I9" s="36"/>
      <c r="J9" s="36"/>
      <c r="K9" s="36"/>
      <c r="L9" s="108"/>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696</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26. 4. 2021</v>
      </c>
      <c r="K12" s="36"/>
      <c r="L12" s="108"/>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27</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30</v>
      </c>
      <c r="K15" s="36"/>
      <c r="L15" s="108"/>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31</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9" t="str">
        <f>'Rekapitulace stavby'!E14</f>
        <v>Vyplň údaj</v>
      </c>
      <c r="F18" s="380"/>
      <c r="G18" s="380"/>
      <c r="H18" s="380"/>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33</v>
      </c>
      <c r="E20" s="36"/>
      <c r="F20" s="36"/>
      <c r="G20" s="36"/>
      <c r="H20" s="36"/>
      <c r="I20" s="107" t="s">
        <v>26</v>
      </c>
      <c r="J20" s="109" t="s">
        <v>34</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35</v>
      </c>
      <c r="F21" s="36"/>
      <c r="G21" s="36"/>
      <c r="H21" s="36"/>
      <c r="I21" s="107" t="s">
        <v>29</v>
      </c>
      <c r="J21" s="109" t="s">
        <v>36</v>
      </c>
      <c r="K21" s="36"/>
      <c r="L21" s="108"/>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38</v>
      </c>
      <c r="E23" s="36"/>
      <c r="F23" s="36"/>
      <c r="G23" s="36"/>
      <c r="H23" s="36"/>
      <c r="I23" s="107" t="s">
        <v>26</v>
      </c>
      <c r="J23" s="109" t="s">
        <v>34</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39</v>
      </c>
      <c r="F24" s="36"/>
      <c r="G24" s="36"/>
      <c r="H24" s="36"/>
      <c r="I24" s="107" t="s">
        <v>29</v>
      </c>
      <c r="J24" s="109" t="s">
        <v>36</v>
      </c>
      <c r="K24" s="36"/>
      <c r="L24" s="108"/>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40</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1" t="s">
        <v>41</v>
      </c>
      <c r="F27" s="381"/>
      <c r="G27" s="381"/>
      <c r="H27" s="381"/>
      <c r="I27" s="111"/>
      <c r="J27" s="111"/>
      <c r="K27" s="111"/>
      <c r="L27" s="113"/>
      <c r="S27" s="111"/>
      <c r="T27" s="111"/>
      <c r="U27" s="111"/>
      <c r="V27" s="111"/>
      <c r="W27" s="111"/>
      <c r="X27" s="111"/>
      <c r="Y27" s="111"/>
      <c r="Z27" s="111"/>
      <c r="AA27" s="111"/>
      <c r="AB27" s="111"/>
      <c r="AC27" s="111"/>
      <c r="AD27" s="111"/>
      <c r="AE27" s="111"/>
    </row>
    <row r="28" spans="1:31" s="2" customFormat="1" ht="6.9"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42</v>
      </c>
      <c r="E30" s="36"/>
      <c r="F30" s="36"/>
      <c r="G30" s="36"/>
      <c r="H30" s="36"/>
      <c r="I30" s="36"/>
      <c r="J30" s="116">
        <f>ROUND(J85,2)</f>
        <v>0</v>
      </c>
      <c r="K30" s="36"/>
      <c r="L30" s="108"/>
      <c r="S30" s="36"/>
      <c r="T30" s="36"/>
      <c r="U30" s="36"/>
      <c r="V30" s="36"/>
      <c r="W30" s="36"/>
      <c r="X30" s="36"/>
      <c r="Y30" s="36"/>
      <c r="Z30" s="36"/>
      <c r="AA30" s="36"/>
      <c r="AB30" s="36"/>
      <c r="AC30" s="36"/>
      <c r="AD30" s="36"/>
      <c r="AE30" s="36"/>
    </row>
    <row r="31" spans="1:31" s="2" customFormat="1" ht="6.9"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 customHeight="1">
      <c r="A32" s="36"/>
      <c r="B32" s="41"/>
      <c r="C32" s="36"/>
      <c r="D32" s="36"/>
      <c r="E32" s="36"/>
      <c r="F32" s="117" t="s">
        <v>44</v>
      </c>
      <c r="G32" s="36"/>
      <c r="H32" s="36"/>
      <c r="I32" s="117" t="s">
        <v>43</v>
      </c>
      <c r="J32" s="117" t="s">
        <v>45</v>
      </c>
      <c r="K32" s="36"/>
      <c r="L32" s="108"/>
      <c r="S32" s="36"/>
      <c r="T32" s="36"/>
      <c r="U32" s="36"/>
      <c r="V32" s="36"/>
      <c r="W32" s="36"/>
      <c r="X32" s="36"/>
      <c r="Y32" s="36"/>
      <c r="Z32" s="36"/>
      <c r="AA32" s="36"/>
      <c r="AB32" s="36"/>
      <c r="AC32" s="36"/>
      <c r="AD32" s="36"/>
      <c r="AE32" s="36"/>
    </row>
    <row r="33" spans="1:31" s="2" customFormat="1" ht="14.4" customHeight="1">
      <c r="A33" s="36"/>
      <c r="B33" s="41"/>
      <c r="C33" s="36"/>
      <c r="D33" s="118" t="s">
        <v>46</v>
      </c>
      <c r="E33" s="107" t="s">
        <v>47</v>
      </c>
      <c r="F33" s="119">
        <f>ROUND((SUM(BE85:BE264)),2)</f>
        <v>0</v>
      </c>
      <c r="G33" s="36"/>
      <c r="H33" s="36"/>
      <c r="I33" s="120">
        <v>0.21</v>
      </c>
      <c r="J33" s="119">
        <f>ROUND(((SUM(BE85:BE264))*I33),2)</f>
        <v>0</v>
      </c>
      <c r="K33" s="36"/>
      <c r="L33" s="108"/>
      <c r="S33" s="36"/>
      <c r="T33" s="36"/>
      <c r="U33" s="36"/>
      <c r="V33" s="36"/>
      <c r="W33" s="36"/>
      <c r="X33" s="36"/>
      <c r="Y33" s="36"/>
      <c r="Z33" s="36"/>
      <c r="AA33" s="36"/>
      <c r="AB33" s="36"/>
      <c r="AC33" s="36"/>
      <c r="AD33" s="36"/>
      <c r="AE33" s="36"/>
    </row>
    <row r="34" spans="1:31" s="2" customFormat="1" ht="14.4" customHeight="1">
      <c r="A34" s="36"/>
      <c r="B34" s="41"/>
      <c r="C34" s="36"/>
      <c r="D34" s="36"/>
      <c r="E34" s="107" t="s">
        <v>48</v>
      </c>
      <c r="F34" s="119">
        <f>ROUND((SUM(BF85:BF264)),2)</f>
        <v>0</v>
      </c>
      <c r="G34" s="36"/>
      <c r="H34" s="36"/>
      <c r="I34" s="120">
        <v>0.15</v>
      </c>
      <c r="J34" s="119">
        <f>ROUND(((SUM(BF85:BF264))*I34),2)</f>
        <v>0</v>
      </c>
      <c r="K34" s="36"/>
      <c r="L34" s="108"/>
      <c r="S34" s="36"/>
      <c r="T34" s="36"/>
      <c r="U34" s="36"/>
      <c r="V34" s="36"/>
      <c r="W34" s="36"/>
      <c r="X34" s="36"/>
      <c r="Y34" s="36"/>
      <c r="Z34" s="36"/>
      <c r="AA34" s="36"/>
      <c r="AB34" s="36"/>
      <c r="AC34" s="36"/>
      <c r="AD34" s="36"/>
      <c r="AE34" s="36"/>
    </row>
    <row r="35" spans="1:31" s="2" customFormat="1" ht="14.4" customHeight="1" hidden="1">
      <c r="A35" s="36"/>
      <c r="B35" s="41"/>
      <c r="C35" s="36"/>
      <c r="D35" s="36"/>
      <c r="E35" s="107" t="s">
        <v>49</v>
      </c>
      <c r="F35" s="119">
        <f>ROUND((SUM(BG85:BG264)),2)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 customHeight="1" hidden="1">
      <c r="A36" s="36"/>
      <c r="B36" s="41"/>
      <c r="C36" s="36"/>
      <c r="D36" s="36"/>
      <c r="E36" s="107" t="s">
        <v>50</v>
      </c>
      <c r="F36" s="119">
        <f>ROUND((SUM(BH85:BH264)),2)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 customHeight="1" hidden="1">
      <c r="A37" s="36"/>
      <c r="B37" s="41"/>
      <c r="C37" s="36"/>
      <c r="D37" s="36"/>
      <c r="E37" s="107" t="s">
        <v>51</v>
      </c>
      <c r="F37" s="119">
        <f>ROUND((SUM(BI85:BI264)),2)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52</v>
      </c>
      <c r="E39" s="123"/>
      <c r="F39" s="123"/>
      <c r="G39" s="124" t="s">
        <v>53</v>
      </c>
      <c r="H39" s="125" t="s">
        <v>54</v>
      </c>
      <c r="I39" s="123"/>
      <c r="J39" s="126">
        <f>SUM(J30:J37)</f>
        <v>0</v>
      </c>
      <c r="K39" s="127"/>
      <c r="L39" s="108"/>
      <c r="S39" s="36"/>
      <c r="T39" s="36"/>
      <c r="U39" s="36"/>
      <c r="V39" s="36"/>
      <c r="W39" s="36"/>
      <c r="X39" s="36"/>
      <c r="Y39" s="36"/>
      <c r="Z39" s="36"/>
      <c r="AA39" s="36"/>
      <c r="AB39" s="36"/>
      <c r="AC39" s="36"/>
      <c r="AD39" s="36"/>
      <c r="AE39" s="36"/>
    </row>
    <row r="40" spans="1:31" s="2" customFormat="1" ht="14.4"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 customHeight="1">
      <c r="A45" s="36"/>
      <c r="B45" s="37"/>
      <c r="C45" s="25" t="s">
        <v>101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2" t="str">
        <f>E7</f>
        <v>Inženýrské sítě, přípojky a sjezdy pro 5 RD, lokalita U Školy, ul. Nová Plzeň</v>
      </c>
      <c r="F48" s="383"/>
      <c r="G48" s="383"/>
      <c r="H48" s="383"/>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98</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5" t="str">
        <f>E9</f>
        <v>03 - KOMUNIKACE</v>
      </c>
      <c r="F50" s="384"/>
      <c r="G50" s="384"/>
      <c r="H50" s="384"/>
      <c r="I50" s="38"/>
      <c r="J50" s="38"/>
      <c r="K50" s="38"/>
      <c r="L50" s="108"/>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Rotava</v>
      </c>
      <c r="G52" s="38"/>
      <c r="H52" s="38"/>
      <c r="I52" s="31" t="s">
        <v>23</v>
      </c>
      <c r="J52" s="61" t="str">
        <f>IF(J12="","",J12)</f>
        <v>26. 4. 2021</v>
      </c>
      <c r="K52" s="38"/>
      <c r="L52" s="108"/>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40.05" customHeight="1">
      <c r="A54" s="36"/>
      <c r="B54" s="37"/>
      <c r="C54" s="31" t="s">
        <v>25</v>
      </c>
      <c r="D54" s="38"/>
      <c r="E54" s="38"/>
      <c r="F54" s="29" t="str">
        <f>E15</f>
        <v>Město Rotava</v>
      </c>
      <c r="G54" s="38"/>
      <c r="H54" s="38"/>
      <c r="I54" s="31" t="s">
        <v>33</v>
      </c>
      <c r="J54" s="34" t="str">
        <f>E21</f>
        <v>Ing. Milan KALÁB - Projektová a inženýrská kancelá</v>
      </c>
      <c r="K54" s="38"/>
      <c r="L54" s="108"/>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38</v>
      </c>
      <c r="J55" s="34" t="str">
        <f>E24</f>
        <v>Ing. Milan KALÁB</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102</v>
      </c>
      <c r="D57" s="133"/>
      <c r="E57" s="133"/>
      <c r="F57" s="133"/>
      <c r="G57" s="133"/>
      <c r="H57" s="133"/>
      <c r="I57" s="133"/>
      <c r="J57" s="134" t="s">
        <v>103</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8" customHeight="1">
      <c r="A59" s="36"/>
      <c r="B59" s="37"/>
      <c r="C59" s="135" t="s">
        <v>74</v>
      </c>
      <c r="D59" s="38"/>
      <c r="E59" s="38"/>
      <c r="F59" s="38"/>
      <c r="G59" s="38"/>
      <c r="H59" s="38"/>
      <c r="I59" s="38"/>
      <c r="J59" s="79">
        <f>J85</f>
        <v>0</v>
      </c>
      <c r="K59" s="38"/>
      <c r="L59" s="108"/>
      <c r="S59" s="36"/>
      <c r="T59" s="36"/>
      <c r="U59" s="36"/>
      <c r="V59" s="36"/>
      <c r="W59" s="36"/>
      <c r="X59" s="36"/>
      <c r="Y59" s="36"/>
      <c r="Z59" s="36"/>
      <c r="AA59" s="36"/>
      <c r="AB59" s="36"/>
      <c r="AC59" s="36"/>
      <c r="AD59" s="36"/>
      <c r="AE59" s="36"/>
      <c r="AU59" s="19" t="s">
        <v>104</v>
      </c>
    </row>
    <row r="60" spans="2:12" s="9" customFormat="1" ht="24.9" customHeight="1">
      <c r="B60" s="136"/>
      <c r="C60" s="137"/>
      <c r="D60" s="138" t="s">
        <v>105</v>
      </c>
      <c r="E60" s="139"/>
      <c r="F60" s="139"/>
      <c r="G60" s="139"/>
      <c r="H60" s="139"/>
      <c r="I60" s="139"/>
      <c r="J60" s="140">
        <f>J86</f>
        <v>0</v>
      </c>
      <c r="K60" s="137"/>
      <c r="L60" s="141"/>
    </row>
    <row r="61" spans="2:12" s="10" customFormat="1" ht="19.95" customHeight="1">
      <c r="B61" s="142"/>
      <c r="C61" s="143"/>
      <c r="D61" s="144" t="s">
        <v>106</v>
      </c>
      <c r="E61" s="145"/>
      <c r="F61" s="145"/>
      <c r="G61" s="145"/>
      <c r="H61" s="145"/>
      <c r="I61" s="145"/>
      <c r="J61" s="146">
        <f>J87</f>
        <v>0</v>
      </c>
      <c r="K61" s="143"/>
      <c r="L61" s="147"/>
    </row>
    <row r="62" spans="2:12" s="10" customFormat="1" ht="19.95" customHeight="1">
      <c r="B62" s="142"/>
      <c r="C62" s="143"/>
      <c r="D62" s="144" t="s">
        <v>697</v>
      </c>
      <c r="E62" s="145"/>
      <c r="F62" s="145"/>
      <c r="G62" s="145"/>
      <c r="H62" s="145"/>
      <c r="I62" s="145"/>
      <c r="J62" s="146">
        <f>J157</f>
        <v>0</v>
      </c>
      <c r="K62" s="143"/>
      <c r="L62" s="147"/>
    </row>
    <row r="63" spans="2:12" s="10" customFormat="1" ht="19.95" customHeight="1">
      <c r="B63" s="142"/>
      <c r="C63" s="143"/>
      <c r="D63" s="144" t="s">
        <v>698</v>
      </c>
      <c r="E63" s="145"/>
      <c r="F63" s="145"/>
      <c r="G63" s="145"/>
      <c r="H63" s="145"/>
      <c r="I63" s="145"/>
      <c r="J63" s="146">
        <f>J195</f>
        <v>0</v>
      </c>
      <c r="K63" s="143"/>
      <c r="L63" s="147"/>
    </row>
    <row r="64" spans="2:12" s="10" customFormat="1" ht="19.95" customHeight="1">
      <c r="B64" s="142"/>
      <c r="C64" s="143"/>
      <c r="D64" s="144" t="s">
        <v>699</v>
      </c>
      <c r="E64" s="145"/>
      <c r="F64" s="145"/>
      <c r="G64" s="145"/>
      <c r="H64" s="145"/>
      <c r="I64" s="145"/>
      <c r="J64" s="146">
        <f>J258</f>
        <v>0</v>
      </c>
      <c r="K64" s="143"/>
      <c r="L64" s="147"/>
    </row>
    <row r="65" spans="2:12" s="10" customFormat="1" ht="19.95" customHeight="1">
      <c r="B65" s="142"/>
      <c r="C65" s="143"/>
      <c r="D65" s="144" t="s">
        <v>109</v>
      </c>
      <c r="E65" s="145"/>
      <c r="F65" s="145"/>
      <c r="G65" s="145"/>
      <c r="H65" s="145"/>
      <c r="I65" s="145"/>
      <c r="J65" s="146">
        <f>J262</f>
        <v>0</v>
      </c>
      <c r="K65" s="143"/>
      <c r="L65" s="147"/>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 customHeight="1">
      <c r="A72" s="36"/>
      <c r="B72" s="37"/>
      <c r="C72" s="25" t="s">
        <v>110</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82" t="str">
        <f>E7</f>
        <v>Inženýrské sítě, přípojky a sjezdy pro 5 RD, lokalita U Školy, ul. Nová Plzeň</v>
      </c>
      <c r="F75" s="383"/>
      <c r="G75" s="383"/>
      <c r="H75" s="383"/>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98</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35" t="str">
        <f>E9</f>
        <v>03 - KOMUNIKACE</v>
      </c>
      <c r="F77" s="384"/>
      <c r="G77" s="384"/>
      <c r="H77" s="384"/>
      <c r="I77" s="38"/>
      <c r="J77" s="38"/>
      <c r="K77" s="38"/>
      <c r="L77" s="108"/>
      <c r="S77" s="36"/>
      <c r="T77" s="36"/>
      <c r="U77" s="36"/>
      <c r="V77" s="36"/>
      <c r="W77" s="36"/>
      <c r="X77" s="36"/>
      <c r="Y77" s="36"/>
      <c r="Z77" s="36"/>
      <c r="AA77" s="36"/>
      <c r="AB77" s="36"/>
      <c r="AC77" s="36"/>
      <c r="AD77" s="36"/>
      <c r="AE77" s="36"/>
    </row>
    <row r="78" spans="1:31" s="2" customFormat="1" ht="6.9"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Rotava</v>
      </c>
      <c r="G79" s="38"/>
      <c r="H79" s="38"/>
      <c r="I79" s="31" t="s">
        <v>23</v>
      </c>
      <c r="J79" s="61" t="str">
        <f>IF(J12="","",J12)</f>
        <v>26. 4. 2021</v>
      </c>
      <c r="K79" s="38"/>
      <c r="L79" s="108"/>
      <c r="S79" s="36"/>
      <c r="T79" s="36"/>
      <c r="U79" s="36"/>
      <c r="V79" s="36"/>
      <c r="W79" s="36"/>
      <c r="X79" s="36"/>
      <c r="Y79" s="36"/>
      <c r="Z79" s="36"/>
      <c r="AA79" s="36"/>
      <c r="AB79" s="36"/>
      <c r="AC79" s="36"/>
      <c r="AD79" s="36"/>
      <c r="AE79" s="36"/>
    </row>
    <row r="80" spans="1:31" s="2" customFormat="1" ht="6.9"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40.05" customHeight="1">
      <c r="A81" s="36"/>
      <c r="B81" s="37"/>
      <c r="C81" s="31" t="s">
        <v>25</v>
      </c>
      <c r="D81" s="38"/>
      <c r="E81" s="38"/>
      <c r="F81" s="29" t="str">
        <f>E15</f>
        <v>Město Rotava</v>
      </c>
      <c r="G81" s="38"/>
      <c r="H81" s="38"/>
      <c r="I81" s="31" t="s">
        <v>33</v>
      </c>
      <c r="J81" s="34" t="str">
        <f>E21</f>
        <v>Ing. Milan KALÁB - Projektová a inženýrská kancelá</v>
      </c>
      <c r="K81" s="38"/>
      <c r="L81" s="108"/>
      <c r="S81" s="36"/>
      <c r="T81" s="36"/>
      <c r="U81" s="36"/>
      <c r="V81" s="36"/>
      <c r="W81" s="36"/>
      <c r="X81" s="36"/>
      <c r="Y81" s="36"/>
      <c r="Z81" s="36"/>
      <c r="AA81" s="36"/>
      <c r="AB81" s="36"/>
      <c r="AC81" s="36"/>
      <c r="AD81" s="36"/>
      <c r="AE81" s="36"/>
    </row>
    <row r="82" spans="1:31" s="2" customFormat="1" ht="15.15" customHeight="1">
      <c r="A82" s="36"/>
      <c r="B82" s="37"/>
      <c r="C82" s="31" t="s">
        <v>31</v>
      </c>
      <c r="D82" s="38"/>
      <c r="E82" s="38"/>
      <c r="F82" s="29" t="str">
        <f>IF(E18="","",E18)</f>
        <v>Vyplň údaj</v>
      </c>
      <c r="G82" s="38"/>
      <c r="H82" s="38"/>
      <c r="I82" s="31" t="s">
        <v>38</v>
      </c>
      <c r="J82" s="34" t="str">
        <f>E24</f>
        <v>Ing. Milan KALÁB</v>
      </c>
      <c r="K82" s="38"/>
      <c r="L82" s="108"/>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11" customFormat="1" ht="29.25" customHeight="1">
      <c r="A84" s="148"/>
      <c r="B84" s="149"/>
      <c r="C84" s="150" t="s">
        <v>111</v>
      </c>
      <c r="D84" s="151" t="s">
        <v>61</v>
      </c>
      <c r="E84" s="151" t="s">
        <v>57</v>
      </c>
      <c r="F84" s="151" t="s">
        <v>58</v>
      </c>
      <c r="G84" s="151" t="s">
        <v>112</v>
      </c>
      <c r="H84" s="151" t="s">
        <v>113</v>
      </c>
      <c r="I84" s="151" t="s">
        <v>114</v>
      </c>
      <c r="J84" s="151" t="s">
        <v>103</v>
      </c>
      <c r="K84" s="152" t="s">
        <v>115</v>
      </c>
      <c r="L84" s="153"/>
      <c r="M84" s="70" t="s">
        <v>19</v>
      </c>
      <c r="N84" s="71" t="s">
        <v>46</v>
      </c>
      <c r="O84" s="71" t="s">
        <v>116</v>
      </c>
      <c r="P84" s="71" t="s">
        <v>117</v>
      </c>
      <c r="Q84" s="71" t="s">
        <v>118</v>
      </c>
      <c r="R84" s="71" t="s">
        <v>119</v>
      </c>
      <c r="S84" s="71" t="s">
        <v>120</v>
      </c>
      <c r="T84" s="72" t="s">
        <v>121</v>
      </c>
      <c r="U84" s="148"/>
      <c r="V84" s="148"/>
      <c r="W84" s="148"/>
      <c r="X84" s="148"/>
      <c r="Y84" s="148"/>
      <c r="Z84" s="148"/>
      <c r="AA84" s="148"/>
      <c r="AB84" s="148"/>
      <c r="AC84" s="148"/>
      <c r="AD84" s="148"/>
      <c r="AE84" s="148"/>
    </row>
    <row r="85" spans="1:63" s="2" customFormat="1" ht="22.8" customHeight="1">
      <c r="A85" s="36"/>
      <c r="B85" s="37"/>
      <c r="C85" s="77" t="s">
        <v>122</v>
      </c>
      <c r="D85" s="38"/>
      <c r="E85" s="38"/>
      <c r="F85" s="38"/>
      <c r="G85" s="38"/>
      <c r="H85" s="38"/>
      <c r="I85" s="38"/>
      <c r="J85" s="154">
        <f>BK85</f>
        <v>0</v>
      </c>
      <c r="K85" s="38"/>
      <c r="L85" s="41"/>
      <c r="M85" s="73"/>
      <c r="N85" s="155"/>
      <c r="O85" s="74"/>
      <c r="P85" s="156">
        <f>P86</f>
        <v>0</v>
      </c>
      <c r="Q85" s="74"/>
      <c r="R85" s="156">
        <f>R86</f>
        <v>19.844186400000005</v>
      </c>
      <c r="S85" s="74"/>
      <c r="T85" s="157">
        <f>T86</f>
        <v>242.88688</v>
      </c>
      <c r="U85" s="36"/>
      <c r="V85" s="36"/>
      <c r="W85" s="36"/>
      <c r="X85" s="36"/>
      <c r="Y85" s="36"/>
      <c r="Z85" s="36"/>
      <c r="AA85" s="36"/>
      <c r="AB85" s="36"/>
      <c r="AC85" s="36"/>
      <c r="AD85" s="36"/>
      <c r="AE85" s="36"/>
      <c r="AT85" s="19" t="s">
        <v>75</v>
      </c>
      <c r="AU85" s="19" t="s">
        <v>104</v>
      </c>
      <c r="BK85" s="158">
        <f>BK86</f>
        <v>0</v>
      </c>
    </row>
    <row r="86" spans="2:63" s="12" customFormat="1" ht="25.95" customHeight="1">
      <c r="B86" s="159"/>
      <c r="C86" s="160"/>
      <c r="D86" s="161" t="s">
        <v>75</v>
      </c>
      <c r="E86" s="162" t="s">
        <v>123</v>
      </c>
      <c r="F86" s="162" t="s">
        <v>124</v>
      </c>
      <c r="G86" s="160"/>
      <c r="H86" s="160"/>
      <c r="I86" s="163"/>
      <c r="J86" s="164">
        <f>BK86</f>
        <v>0</v>
      </c>
      <c r="K86" s="160"/>
      <c r="L86" s="165"/>
      <c r="M86" s="166"/>
      <c r="N86" s="167"/>
      <c r="O86" s="167"/>
      <c r="P86" s="168">
        <f>P87+P157+P195+P258+P262</f>
        <v>0</v>
      </c>
      <c r="Q86" s="167"/>
      <c r="R86" s="168">
        <f>R87+R157+R195+R258+R262</f>
        <v>19.844186400000005</v>
      </c>
      <c r="S86" s="167"/>
      <c r="T86" s="169">
        <f>T87+T157+T195+T258+T262</f>
        <v>242.88688</v>
      </c>
      <c r="AR86" s="170" t="s">
        <v>84</v>
      </c>
      <c r="AT86" s="171" t="s">
        <v>75</v>
      </c>
      <c r="AU86" s="171" t="s">
        <v>76</v>
      </c>
      <c r="AY86" s="170" t="s">
        <v>125</v>
      </c>
      <c r="BK86" s="172">
        <f>BK87+BK157+BK195+BK258+BK262</f>
        <v>0</v>
      </c>
    </row>
    <row r="87" spans="2:63" s="12" customFormat="1" ht="22.8" customHeight="1">
      <c r="B87" s="159"/>
      <c r="C87" s="160"/>
      <c r="D87" s="161" t="s">
        <v>75</v>
      </c>
      <c r="E87" s="173" t="s">
        <v>84</v>
      </c>
      <c r="F87" s="173" t="s">
        <v>126</v>
      </c>
      <c r="G87" s="160"/>
      <c r="H87" s="160"/>
      <c r="I87" s="163"/>
      <c r="J87" s="174">
        <f>BK87</f>
        <v>0</v>
      </c>
      <c r="K87" s="160"/>
      <c r="L87" s="165"/>
      <c r="M87" s="166"/>
      <c r="N87" s="167"/>
      <c r="O87" s="167"/>
      <c r="P87" s="168">
        <f>SUM(P88:P156)</f>
        <v>0</v>
      </c>
      <c r="Q87" s="167"/>
      <c r="R87" s="168">
        <f>SUM(R88:R156)</f>
        <v>0</v>
      </c>
      <c r="S87" s="167"/>
      <c r="T87" s="169">
        <f>SUM(T88:T156)</f>
        <v>242.88688</v>
      </c>
      <c r="AR87" s="170" t="s">
        <v>84</v>
      </c>
      <c r="AT87" s="171" t="s">
        <v>75</v>
      </c>
      <c r="AU87" s="171" t="s">
        <v>84</v>
      </c>
      <c r="AY87" s="170" t="s">
        <v>125</v>
      </c>
      <c r="BK87" s="172">
        <f>SUM(BK88:BK156)</f>
        <v>0</v>
      </c>
    </row>
    <row r="88" spans="1:65" s="2" customFormat="1" ht="24.15" customHeight="1">
      <c r="A88" s="36"/>
      <c r="B88" s="37"/>
      <c r="C88" s="175" t="s">
        <v>84</v>
      </c>
      <c r="D88" s="175" t="s">
        <v>127</v>
      </c>
      <c r="E88" s="176" t="s">
        <v>700</v>
      </c>
      <c r="F88" s="177" t="s">
        <v>701</v>
      </c>
      <c r="G88" s="178" t="s">
        <v>149</v>
      </c>
      <c r="H88" s="179">
        <v>141.6</v>
      </c>
      <c r="I88" s="180"/>
      <c r="J88" s="181">
        <f>ROUND(I88*H88,2)</f>
        <v>0</v>
      </c>
      <c r="K88" s="177" t="s">
        <v>131</v>
      </c>
      <c r="L88" s="41"/>
      <c r="M88" s="182" t="s">
        <v>19</v>
      </c>
      <c r="N88" s="183" t="s">
        <v>47</v>
      </c>
      <c r="O88" s="66"/>
      <c r="P88" s="184">
        <f>O88*H88</f>
        <v>0</v>
      </c>
      <c r="Q88" s="184">
        <v>0</v>
      </c>
      <c r="R88" s="184">
        <f>Q88*H88</f>
        <v>0</v>
      </c>
      <c r="S88" s="184">
        <v>0.316</v>
      </c>
      <c r="T88" s="185">
        <f>S88*H88</f>
        <v>44.745599999999996</v>
      </c>
      <c r="U88" s="36"/>
      <c r="V88" s="36"/>
      <c r="W88" s="36"/>
      <c r="X88" s="36"/>
      <c r="Y88" s="36"/>
      <c r="Z88" s="36"/>
      <c r="AA88" s="36"/>
      <c r="AB88" s="36"/>
      <c r="AC88" s="36"/>
      <c r="AD88" s="36"/>
      <c r="AE88" s="36"/>
      <c r="AR88" s="186" t="s">
        <v>132</v>
      </c>
      <c r="AT88" s="186" t="s">
        <v>127</v>
      </c>
      <c r="AU88" s="186" t="s">
        <v>86</v>
      </c>
      <c r="AY88" s="19" t="s">
        <v>125</v>
      </c>
      <c r="BE88" s="187">
        <f>IF(N88="základní",J88,0)</f>
        <v>0</v>
      </c>
      <c r="BF88" s="187">
        <f>IF(N88="snížená",J88,0)</f>
        <v>0</v>
      </c>
      <c r="BG88" s="187">
        <f>IF(N88="zákl. přenesená",J88,0)</f>
        <v>0</v>
      </c>
      <c r="BH88" s="187">
        <f>IF(N88="sníž. přenesená",J88,0)</f>
        <v>0</v>
      </c>
      <c r="BI88" s="187">
        <f>IF(N88="nulová",J88,0)</f>
        <v>0</v>
      </c>
      <c r="BJ88" s="19" t="s">
        <v>84</v>
      </c>
      <c r="BK88" s="187">
        <f>ROUND(I88*H88,2)</f>
        <v>0</v>
      </c>
      <c r="BL88" s="19" t="s">
        <v>132</v>
      </c>
      <c r="BM88" s="186" t="s">
        <v>702</v>
      </c>
    </row>
    <row r="89" spans="1:47" s="2" customFormat="1" ht="201.6">
      <c r="A89" s="36"/>
      <c r="B89" s="37"/>
      <c r="C89" s="38"/>
      <c r="D89" s="188" t="s">
        <v>134</v>
      </c>
      <c r="E89" s="38"/>
      <c r="F89" s="189" t="s">
        <v>703</v>
      </c>
      <c r="G89" s="38"/>
      <c r="H89" s="38"/>
      <c r="I89" s="190"/>
      <c r="J89" s="38"/>
      <c r="K89" s="38"/>
      <c r="L89" s="41"/>
      <c r="M89" s="191"/>
      <c r="N89" s="192"/>
      <c r="O89" s="66"/>
      <c r="P89" s="66"/>
      <c r="Q89" s="66"/>
      <c r="R89" s="66"/>
      <c r="S89" s="66"/>
      <c r="T89" s="67"/>
      <c r="U89" s="36"/>
      <c r="V89" s="36"/>
      <c r="W89" s="36"/>
      <c r="X89" s="36"/>
      <c r="Y89" s="36"/>
      <c r="Z89" s="36"/>
      <c r="AA89" s="36"/>
      <c r="AB89" s="36"/>
      <c r="AC89" s="36"/>
      <c r="AD89" s="36"/>
      <c r="AE89" s="36"/>
      <c r="AT89" s="19" t="s">
        <v>134</v>
      </c>
      <c r="AU89" s="19" t="s">
        <v>86</v>
      </c>
    </row>
    <row r="90" spans="2:51" s="13" customFormat="1" ht="10.2">
      <c r="B90" s="193"/>
      <c r="C90" s="194"/>
      <c r="D90" s="188" t="s">
        <v>136</v>
      </c>
      <c r="E90" s="195" t="s">
        <v>19</v>
      </c>
      <c r="F90" s="196" t="s">
        <v>704</v>
      </c>
      <c r="G90" s="194"/>
      <c r="H90" s="195" t="s">
        <v>19</v>
      </c>
      <c r="I90" s="197"/>
      <c r="J90" s="194"/>
      <c r="K90" s="194"/>
      <c r="L90" s="198"/>
      <c r="M90" s="199"/>
      <c r="N90" s="200"/>
      <c r="O90" s="200"/>
      <c r="P90" s="200"/>
      <c r="Q90" s="200"/>
      <c r="R90" s="200"/>
      <c r="S90" s="200"/>
      <c r="T90" s="201"/>
      <c r="AT90" s="202" t="s">
        <v>136</v>
      </c>
      <c r="AU90" s="202" t="s">
        <v>86</v>
      </c>
      <c r="AV90" s="13" t="s">
        <v>84</v>
      </c>
      <c r="AW90" s="13" t="s">
        <v>37</v>
      </c>
      <c r="AX90" s="13" t="s">
        <v>76</v>
      </c>
      <c r="AY90" s="202" t="s">
        <v>125</v>
      </c>
    </row>
    <row r="91" spans="2:51" s="13" customFormat="1" ht="10.2">
      <c r="B91" s="193"/>
      <c r="C91" s="194"/>
      <c r="D91" s="188" t="s">
        <v>136</v>
      </c>
      <c r="E91" s="195" t="s">
        <v>19</v>
      </c>
      <c r="F91" s="196" t="s">
        <v>705</v>
      </c>
      <c r="G91" s="194"/>
      <c r="H91" s="195" t="s">
        <v>19</v>
      </c>
      <c r="I91" s="197"/>
      <c r="J91" s="194"/>
      <c r="K91" s="194"/>
      <c r="L91" s="198"/>
      <c r="M91" s="199"/>
      <c r="N91" s="200"/>
      <c r="O91" s="200"/>
      <c r="P91" s="200"/>
      <c r="Q91" s="200"/>
      <c r="R91" s="200"/>
      <c r="S91" s="200"/>
      <c r="T91" s="201"/>
      <c r="AT91" s="202" t="s">
        <v>136</v>
      </c>
      <c r="AU91" s="202" t="s">
        <v>86</v>
      </c>
      <c r="AV91" s="13" t="s">
        <v>84</v>
      </c>
      <c r="AW91" s="13" t="s">
        <v>37</v>
      </c>
      <c r="AX91" s="13" t="s">
        <v>76</v>
      </c>
      <c r="AY91" s="202" t="s">
        <v>125</v>
      </c>
    </row>
    <row r="92" spans="2:51" s="13" customFormat="1" ht="10.2">
      <c r="B92" s="193"/>
      <c r="C92" s="194"/>
      <c r="D92" s="188" t="s">
        <v>136</v>
      </c>
      <c r="E92" s="195" t="s">
        <v>19</v>
      </c>
      <c r="F92" s="196" t="s">
        <v>706</v>
      </c>
      <c r="G92" s="194"/>
      <c r="H92" s="195" t="s">
        <v>19</v>
      </c>
      <c r="I92" s="197"/>
      <c r="J92" s="194"/>
      <c r="K92" s="194"/>
      <c r="L92" s="198"/>
      <c r="M92" s="199"/>
      <c r="N92" s="200"/>
      <c r="O92" s="200"/>
      <c r="P92" s="200"/>
      <c r="Q92" s="200"/>
      <c r="R92" s="200"/>
      <c r="S92" s="200"/>
      <c r="T92" s="201"/>
      <c r="AT92" s="202" t="s">
        <v>136</v>
      </c>
      <c r="AU92" s="202" t="s">
        <v>86</v>
      </c>
      <c r="AV92" s="13" t="s">
        <v>84</v>
      </c>
      <c r="AW92" s="13" t="s">
        <v>37</v>
      </c>
      <c r="AX92" s="13" t="s">
        <v>76</v>
      </c>
      <c r="AY92" s="202" t="s">
        <v>125</v>
      </c>
    </row>
    <row r="93" spans="2:51" s="13" customFormat="1" ht="10.2">
      <c r="B93" s="193"/>
      <c r="C93" s="194"/>
      <c r="D93" s="188" t="s">
        <v>136</v>
      </c>
      <c r="E93" s="195" t="s">
        <v>19</v>
      </c>
      <c r="F93" s="196" t="s">
        <v>707</v>
      </c>
      <c r="G93" s="194"/>
      <c r="H93" s="195" t="s">
        <v>19</v>
      </c>
      <c r="I93" s="197"/>
      <c r="J93" s="194"/>
      <c r="K93" s="194"/>
      <c r="L93" s="198"/>
      <c r="M93" s="199"/>
      <c r="N93" s="200"/>
      <c r="O93" s="200"/>
      <c r="P93" s="200"/>
      <c r="Q93" s="200"/>
      <c r="R93" s="200"/>
      <c r="S93" s="200"/>
      <c r="T93" s="201"/>
      <c r="AT93" s="202" t="s">
        <v>136</v>
      </c>
      <c r="AU93" s="202" t="s">
        <v>86</v>
      </c>
      <c r="AV93" s="13" t="s">
        <v>84</v>
      </c>
      <c r="AW93" s="13" t="s">
        <v>37</v>
      </c>
      <c r="AX93" s="13" t="s">
        <v>76</v>
      </c>
      <c r="AY93" s="202" t="s">
        <v>125</v>
      </c>
    </row>
    <row r="94" spans="2:51" s="14" customFormat="1" ht="10.2">
      <c r="B94" s="203"/>
      <c r="C94" s="204"/>
      <c r="D94" s="188" t="s">
        <v>136</v>
      </c>
      <c r="E94" s="205" t="s">
        <v>19</v>
      </c>
      <c r="F94" s="206" t="s">
        <v>708</v>
      </c>
      <c r="G94" s="204"/>
      <c r="H94" s="207">
        <v>118.4</v>
      </c>
      <c r="I94" s="208"/>
      <c r="J94" s="204"/>
      <c r="K94" s="204"/>
      <c r="L94" s="209"/>
      <c r="M94" s="210"/>
      <c r="N94" s="211"/>
      <c r="O94" s="211"/>
      <c r="P94" s="211"/>
      <c r="Q94" s="211"/>
      <c r="R94" s="211"/>
      <c r="S94" s="211"/>
      <c r="T94" s="212"/>
      <c r="AT94" s="213" t="s">
        <v>136</v>
      </c>
      <c r="AU94" s="213" t="s">
        <v>86</v>
      </c>
      <c r="AV94" s="14" t="s">
        <v>86</v>
      </c>
      <c r="AW94" s="14" t="s">
        <v>37</v>
      </c>
      <c r="AX94" s="14" t="s">
        <v>76</v>
      </c>
      <c r="AY94" s="213" t="s">
        <v>125</v>
      </c>
    </row>
    <row r="95" spans="2:51" s="13" customFormat="1" ht="10.2">
      <c r="B95" s="193"/>
      <c r="C95" s="194"/>
      <c r="D95" s="188" t="s">
        <v>136</v>
      </c>
      <c r="E95" s="195" t="s">
        <v>19</v>
      </c>
      <c r="F95" s="196" t="s">
        <v>709</v>
      </c>
      <c r="G95" s="194"/>
      <c r="H95" s="195" t="s">
        <v>19</v>
      </c>
      <c r="I95" s="197"/>
      <c r="J95" s="194"/>
      <c r="K95" s="194"/>
      <c r="L95" s="198"/>
      <c r="M95" s="199"/>
      <c r="N95" s="200"/>
      <c r="O95" s="200"/>
      <c r="P95" s="200"/>
      <c r="Q95" s="200"/>
      <c r="R95" s="200"/>
      <c r="S95" s="200"/>
      <c r="T95" s="201"/>
      <c r="AT95" s="202" t="s">
        <v>136</v>
      </c>
      <c r="AU95" s="202" t="s">
        <v>86</v>
      </c>
      <c r="AV95" s="13" t="s">
        <v>84</v>
      </c>
      <c r="AW95" s="13" t="s">
        <v>37</v>
      </c>
      <c r="AX95" s="13" t="s">
        <v>76</v>
      </c>
      <c r="AY95" s="202" t="s">
        <v>125</v>
      </c>
    </row>
    <row r="96" spans="2:51" s="14" customFormat="1" ht="10.2">
      <c r="B96" s="203"/>
      <c r="C96" s="204"/>
      <c r="D96" s="188" t="s">
        <v>136</v>
      </c>
      <c r="E96" s="205" t="s">
        <v>19</v>
      </c>
      <c r="F96" s="206" t="s">
        <v>154</v>
      </c>
      <c r="G96" s="204"/>
      <c r="H96" s="207">
        <v>0</v>
      </c>
      <c r="I96" s="208"/>
      <c r="J96" s="204"/>
      <c r="K96" s="204"/>
      <c r="L96" s="209"/>
      <c r="M96" s="210"/>
      <c r="N96" s="211"/>
      <c r="O96" s="211"/>
      <c r="P96" s="211"/>
      <c r="Q96" s="211"/>
      <c r="R96" s="211"/>
      <c r="S96" s="211"/>
      <c r="T96" s="212"/>
      <c r="AT96" s="213" t="s">
        <v>136</v>
      </c>
      <c r="AU96" s="213" t="s">
        <v>86</v>
      </c>
      <c r="AV96" s="14" t="s">
        <v>86</v>
      </c>
      <c r="AW96" s="14" t="s">
        <v>37</v>
      </c>
      <c r="AX96" s="14" t="s">
        <v>76</v>
      </c>
      <c r="AY96" s="213" t="s">
        <v>125</v>
      </c>
    </row>
    <row r="97" spans="2:51" s="14" customFormat="1" ht="10.2">
      <c r="B97" s="203"/>
      <c r="C97" s="204"/>
      <c r="D97" s="188" t="s">
        <v>136</v>
      </c>
      <c r="E97" s="205" t="s">
        <v>19</v>
      </c>
      <c r="F97" s="206" t="s">
        <v>710</v>
      </c>
      <c r="G97" s="204"/>
      <c r="H97" s="207">
        <v>2</v>
      </c>
      <c r="I97" s="208"/>
      <c r="J97" s="204"/>
      <c r="K97" s="204"/>
      <c r="L97" s="209"/>
      <c r="M97" s="210"/>
      <c r="N97" s="211"/>
      <c r="O97" s="211"/>
      <c r="P97" s="211"/>
      <c r="Q97" s="211"/>
      <c r="R97" s="211"/>
      <c r="S97" s="211"/>
      <c r="T97" s="212"/>
      <c r="AT97" s="213" t="s">
        <v>136</v>
      </c>
      <c r="AU97" s="213" t="s">
        <v>86</v>
      </c>
      <c r="AV97" s="14" t="s">
        <v>86</v>
      </c>
      <c r="AW97" s="14" t="s">
        <v>37</v>
      </c>
      <c r="AX97" s="14" t="s">
        <v>76</v>
      </c>
      <c r="AY97" s="213" t="s">
        <v>125</v>
      </c>
    </row>
    <row r="98" spans="2:51" s="14" customFormat="1" ht="10.2">
      <c r="B98" s="203"/>
      <c r="C98" s="204"/>
      <c r="D98" s="188" t="s">
        <v>136</v>
      </c>
      <c r="E98" s="205" t="s">
        <v>19</v>
      </c>
      <c r="F98" s="206" t="s">
        <v>156</v>
      </c>
      <c r="G98" s="204"/>
      <c r="H98" s="207">
        <v>2.8</v>
      </c>
      <c r="I98" s="208"/>
      <c r="J98" s="204"/>
      <c r="K98" s="204"/>
      <c r="L98" s="209"/>
      <c r="M98" s="210"/>
      <c r="N98" s="211"/>
      <c r="O98" s="211"/>
      <c r="P98" s="211"/>
      <c r="Q98" s="211"/>
      <c r="R98" s="211"/>
      <c r="S98" s="211"/>
      <c r="T98" s="212"/>
      <c r="AT98" s="213" t="s">
        <v>136</v>
      </c>
      <c r="AU98" s="213" t="s">
        <v>86</v>
      </c>
      <c r="AV98" s="14" t="s">
        <v>86</v>
      </c>
      <c r="AW98" s="14" t="s">
        <v>37</v>
      </c>
      <c r="AX98" s="14" t="s">
        <v>76</v>
      </c>
      <c r="AY98" s="213" t="s">
        <v>125</v>
      </c>
    </row>
    <row r="99" spans="2:51" s="14" customFormat="1" ht="10.2">
      <c r="B99" s="203"/>
      <c r="C99" s="204"/>
      <c r="D99" s="188" t="s">
        <v>136</v>
      </c>
      <c r="E99" s="205" t="s">
        <v>19</v>
      </c>
      <c r="F99" s="206" t="s">
        <v>157</v>
      </c>
      <c r="G99" s="204"/>
      <c r="H99" s="207">
        <v>2</v>
      </c>
      <c r="I99" s="208"/>
      <c r="J99" s="204"/>
      <c r="K99" s="204"/>
      <c r="L99" s="209"/>
      <c r="M99" s="210"/>
      <c r="N99" s="211"/>
      <c r="O99" s="211"/>
      <c r="P99" s="211"/>
      <c r="Q99" s="211"/>
      <c r="R99" s="211"/>
      <c r="S99" s="211"/>
      <c r="T99" s="212"/>
      <c r="AT99" s="213" t="s">
        <v>136</v>
      </c>
      <c r="AU99" s="213" t="s">
        <v>86</v>
      </c>
      <c r="AV99" s="14" t="s">
        <v>86</v>
      </c>
      <c r="AW99" s="14" t="s">
        <v>37</v>
      </c>
      <c r="AX99" s="14" t="s">
        <v>76</v>
      </c>
      <c r="AY99" s="213" t="s">
        <v>125</v>
      </c>
    </row>
    <row r="100" spans="2:51" s="14" customFormat="1" ht="10.2">
      <c r="B100" s="203"/>
      <c r="C100" s="204"/>
      <c r="D100" s="188" t="s">
        <v>136</v>
      </c>
      <c r="E100" s="205" t="s">
        <v>19</v>
      </c>
      <c r="F100" s="206" t="s">
        <v>158</v>
      </c>
      <c r="G100" s="204"/>
      <c r="H100" s="207">
        <v>2.8</v>
      </c>
      <c r="I100" s="208"/>
      <c r="J100" s="204"/>
      <c r="K100" s="204"/>
      <c r="L100" s="209"/>
      <c r="M100" s="210"/>
      <c r="N100" s="211"/>
      <c r="O100" s="211"/>
      <c r="P100" s="211"/>
      <c r="Q100" s="211"/>
      <c r="R100" s="211"/>
      <c r="S100" s="211"/>
      <c r="T100" s="212"/>
      <c r="AT100" s="213" t="s">
        <v>136</v>
      </c>
      <c r="AU100" s="213" t="s">
        <v>86</v>
      </c>
      <c r="AV100" s="14" t="s">
        <v>86</v>
      </c>
      <c r="AW100" s="14" t="s">
        <v>37</v>
      </c>
      <c r="AX100" s="14" t="s">
        <v>76</v>
      </c>
      <c r="AY100" s="213" t="s">
        <v>125</v>
      </c>
    </row>
    <row r="101" spans="2:51" s="13" customFormat="1" ht="10.2">
      <c r="B101" s="193"/>
      <c r="C101" s="194"/>
      <c r="D101" s="188" t="s">
        <v>136</v>
      </c>
      <c r="E101" s="195" t="s">
        <v>19</v>
      </c>
      <c r="F101" s="196" t="s">
        <v>711</v>
      </c>
      <c r="G101" s="194"/>
      <c r="H101" s="195" t="s">
        <v>19</v>
      </c>
      <c r="I101" s="197"/>
      <c r="J101" s="194"/>
      <c r="K101" s="194"/>
      <c r="L101" s="198"/>
      <c r="M101" s="199"/>
      <c r="N101" s="200"/>
      <c r="O101" s="200"/>
      <c r="P101" s="200"/>
      <c r="Q101" s="200"/>
      <c r="R101" s="200"/>
      <c r="S101" s="200"/>
      <c r="T101" s="201"/>
      <c r="AT101" s="202" t="s">
        <v>136</v>
      </c>
      <c r="AU101" s="202" t="s">
        <v>86</v>
      </c>
      <c r="AV101" s="13" t="s">
        <v>84</v>
      </c>
      <c r="AW101" s="13" t="s">
        <v>37</v>
      </c>
      <c r="AX101" s="13" t="s">
        <v>76</v>
      </c>
      <c r="AY101" s="202" t="s">
        <v>125</v>
      </c>
    </row>
    <row r="102" spans="2:51" s="14" customFormat="1" ht="10.2">
      <c r="B102" s="203"/>
      <c r="C102" s="204"/>
      <c r="D102" s="188" t="s">
        <v>136</v>
      </c>
      <c r="E102" s="205" t="s">
        <v>19</v>
      </c>
      <c r="F102" s="206" t="s">
        <v>155</v>
      </c>
      <c r="G102" s="204"/>
      <c r="H102" s="207">
        <v>2.8</v>
      </c>
      <c r="I102" s="208"/>
      <c r="J102" s="204"/>
      <c r="K102" s="204"/>
      <c r="L102" s="209"/>
      <c r="M102" s="210"/>
      <c r="N102" s="211"/>
      <c r="O102" s="211"/>
      <c r="P102" s="211"/>
      <c r="Q102" s="211"/>
      <c r="R102" s="211"/>
      <c r="S102" s="211"/>
      <c r="T102" s="212"/>
      <c r="AT102" s="213" t="s">
        <v>136</v>
      </c>
      <c r="AU102" s="213" t="s">
        <v>86</v>
      </c>
      <c r="AV102" s="14" t="s">
        <v>86</v>
      </c>
      <c r="AW102" s="14" t="s">
        <v>37</v>
      </c>
      <c r="AX102" s="14" t="s">
        <v>76</v>
      </c>
      <c r="AY102" s="213" t="s">
        <v>125</v>
      </c>
    </row>
    <row r="103" spans="2:51" s="14" customFormat="1" ht="10.2">
      <c r="B103" s="203"/>
      <c r="C103" s="204"/>
      <c r="D103" s="188" t="s">
        <v>136</v>
      </c>
      <c r="E103" s="205" t="s">
        <v>19</v>
      </c>
      <c r="F103" s="206" t="s">
        <v>157</v>
      </c>
      <c r="G103" s="204"/>
      <c r="H103" s="207">
        <v>2</v>
      </c>
      <c r="I103" s="208"/>
      <c r="J103" s="204"/>
      <c r="K103" s="204"/>
      <c r="L103" s="209"/>
      <c r="M103" s="210"/>
      <c r="N103" s="211"/>
      <c r="O103" s="211"/>
      <c r="P103" s="211"/>
      <c r="Q103" s="211"/>
      <c r="R103" s="211"/>
      <c r="S103" s="211"/>
      <c r="T103" s="212"/>
      <c r="AT103" s="213" t="s">
        <v>136</v>
      </c>
      <c r="AU103" s="213" t="s">
        <v>86</v>
      </c>
      <c r="AV103" s="14" t="s">
        <v>86</v>
      </c>
      <c r="AW103" s="14" t="s">
        <v>37</v>
      </c>
      <c r="AX103" s="14" t="s">
        <v>76</v>
      </c>
      <c r="AY103" s="213" t="s">
        <v>125</v>
      </c>
    </row>
    <row r="104" spans="2:51" s="13" customFormat="1" ht="10.2">
      <c r="B104" s="193"/>
      <c r="C104" s="194"/>
      <c r="D104" s="188" t="s">
        <v>136</v>
      </c>
      <c r="E104" s="195" t="s">
        <v>19</v>
      </c>
      <c r="F104" s="196" t="s">
        <v>712</v>
      </c>
      <c r="G104" s="194"/>
      <c r="H104" s="195" t="s">
        <v>19</v>
      </c>
      <c r="I104" s="197"/>
      <c r="J104" s="194"/>
      <c r="K104" s="194"/>
      <c r="L104" s="198"/>
      <c r="M104" s="199"/>
      <c r="N104" s="200"/>
      <c r="O104" s="200"/>
      <c r="P104" s="200"/>
      <c r="Q104" s="200"/>
      <c r="R104" s="200"/>
      <c r="S104" s="200"/>
      <c r="T104" s="201"/>
      <c r="AT104" s="202" t="s">
        <v>136</v>
      </c>
      <c r="AU104" s="202" t="s">
        <v>86</v>
      </c>
      <c r="AV104" s="13" t="s">
        <v>84</v>
      </c>
      <c r="AW104" s="13" t="s">
        <v>37</v>
      </c>
      <c r="AX104" s="13" t="s">
        <v>76</v>
      </c>
      <c r="AY104" s="202" t="s">
        <v>125</v>
      </c>
    </row>
    <row r="105" spans="2:51" s="14" customFormat="1" ht="10.2">
      <c r="B105" s="203"/>
      <c r="C105" s="204"/>
      <c r="D105" s="188" t="s">
        <v>136</v>
      </c>
      <c r="E105" s="205" t="s">
        <v>19</v>
      </c>
      <c r="F105" s="206" t="s">
        <v>456</v>
      </c>
      <c r="G105" s="204"/>
      <c r="H105" s="207">
        <v>0</v>
      </c>
      <c r="I105" s="208"/>
      <c r="J105" s="204"/>
      <c r="K105" s="204"/>
      <c r="L105" s="209"/>
      <c r="M105" s="210"/>
      <c r="N105" s="211"/>
      <c r="O105" s="211"/>
      <c r="P105" s="211"/>
      <c r="Q105" s="211"/>
      <c r="R105" s="211"/>
      <c r="S105" s="211"/>
      <c r="T105" s="212"/>
      <c r="AT105" s="213" t="s">
        <v>136</v>
      </c>
      <c r="AU105" s="213" t="s">
        <v>86</v>
      </c>
      <c r="AV105" s="14" t="s">
        <v>86</v>
      </c>
      <c r="AW105" s="14" t="s">
        <v>37</v>
      </c>
      <c r="AX105" s="14" t="s">
        <v>76</v>
      </c>
      <c r="AY105" s="213" t="s">
        <v>125</v>
      </c>
    </row>
    <row r="106" spans="2:51" s="14" customFormat="1" ht="10.2">
      <c r="B106" s="203"/>
      <c r="C106" s="204"/>
      <c r="D106" s="188" t="s">
        <v>136</v>
      </c>
      <c r="E106" s="205" t="s">
        <v>19</v>
      </c>
      <c r="F106" s="206" t="s">
        <v>457</v>
      </c>
      <c r="G106" s="204"/>
      <c r="H106" s="207">
        <v>2</v>
      </c>
      <c r="I106" s="208"/>
      <c r="J106" s="204"/>
      <c r="K106" s="204"/>
      <c r="L106" s="209"/>
      <c r="M106" s="210"/>
      <c r="N106" s="211"/>
      <c r="O106" s="211"/>
      <c r="P106" s="211"/>
      <c r="Q106" s="211"/>
      <c r="R106" s="211"/>
      <c r="S106" s="211"/>
      <c r="T106" s="212"/>
      <c r="AT106" s="213" t="s">
        <v>136</v>
      </c>
      <c r="AU106" s="213" t="s">
        <v>86</v>
      </c>
      <c r="AV106" s="14" t="s">
        <v>86</v>
      </c>
      <c r="AW106" s="14" t="s">
        <v>37</v>
      </c>
      <c r="AX106" s="14" t="s">
        <v>76</v>
      </c>
      <c r="AY106" s="213" t="s">
        <v>125</v>
      </c>
    </row>
    <row r="107" spans="2:51" s="14" customFormat="1" ht="10.2">
      <c r="B107" s="203"/>
      <c r="C107" s="204"/>
      <c r="D107" s="188" t="s">
        <v>136</v>
      </c>
      <c r="E107" s="205" t="s">
        <v>19</v>
      </c>
      <c r="F107" s="206" t="s">
        <v>713</v>
      </c>
      <c r="G107" s="204"/>
      <c r="H107" s="207">
        <v>2</v>
      </c>
      <c r="I107" s="208"/>
      <c r="J107" s="204"/>
      <c r="K107" s="204"/>
      <c r="L107" s="209"/>
      <c r="M107" s="210"/>
      <c r="N107" s="211"/>
      <c r="O107" s="211"/>
      <c r="P107" s="211"/>
      <c r="Q107" s="211"/>
      <c r="R107" s="211"/>
      <c r="S107" s="211"/>
      <c r="T107" s="212"/>
      <c r="AT107" s="213" t="s">
        <v>136</v>
      </c>
      <c r="AU107" s="213" t="s">
        <v>86</v>
      </c>
      <c r="AV107" s="14" t="s">
        <v>86</v>
      </c>
      <c r="AW107" s="14" t="s">
        <v>37</v>
      </c>
      <c r="AX107" s="14" t="s">
        <v>76</v>
      </c>
      <c r="AY107" s="213" t="s">
        <v>125</v>
      </c>
    </row>
    <row r="108" spans="2:51" s="14" customFormat="1" ht="10.2">
      <c r="B108" s="203"/>
      <c r="C108" s="204"/>
      <c r="D108" s="188" t="s">
        <v>136</v>
      </c>
      <c r="E108" s="205" t="s">
        <v>19</v>
      </c>
      <c r="F108" s="206" t="s">
        <v>714</v>
      </c>
      <c r="G108" s="204"/>
      <c r="H108" s="207">
        <v>2.4</v>
      </c>
      <c r="I108" s="208"/>
      <c r="J108" s="204"/>
      <c r="K108" s="204"/>
      <c r="L108" s="209"/>
      <c r="M108" s="210"/>
      <c r="N108" s="211"/>
      <c r="O108" s="211"/>
      <c r="P108" s="211"/>
      <c r="Q108" s="211"/>
      <c r="R108" s="211"/>
      <c r="S108" s="211"/>
      <c r="T108" s="212"/>
      <c r="AT108" s="213" t="s">
        <v>136</v>
      </c>
      <c r="AU108" s="213" t="s">
        <v>86</v>
      </c>
      <c r="AV108" s="14" t="s">
        <v>86</v>
      </c>
      <c r="AW108" s="14" t="s">
        <v>37</v>
      </c>
      <c r="AX108" s="14" t="s">
        <v>76</v>
      </c>
      <c r="AY108" s="213" t="s">
        <v>125</v>
      </c>
    </row>
    <row r="109" spans="2:51" s="14" customFormat="1" ht="10.2">
      <c r="B109" s="203"/>
      <c r="C109" s="204"/>
      <c r="D109" s="188" t="s">
        <v>136</v>
      </c>
      <c r="E109" s="205" t="s">
        <v>19</v>
      </c>
      <c r="F109" s="206" t="s">
        <v>715</v>
      </c>
      <c r="G109" s="204"/>
      <c r="H109" s="207">
        <v>2.4</v>
      </c>
      <c r="I109" s="208"/>
      <c r="J109" s="204"/>
      <c r="K109" s="204"/>
      <c r="L109" s="209"/>
      <c r="M109" s="210"/>
      <c r="N109" s="211"/>
      <c r="O109" s="211"/>
      <c r="P109" s="211"/>
      <c r="Q109" s="211"/>
      <c r="R109" s="211"/>
      <c r="S109" s="211"/>
      <c r="T109" s="212"/>
      <c r="AT109" s="213" t="s">
        <v>136</v>
      </c>
      <c r="AU109" s="213" t="s">
        <v>86</v>
      </c>
      <c r="AV109" s="14" t="s">
        <v>86</v>
      </c>
      <c r="AW109" s="14" t="s">
        <v>37</v>
      </c>
      <c r="AX109" s="14" t="s">
        <v>76</v>
      </c>
      <c r="AY109" s="213" t="s">
        <v>125</v>
      </c>
    </row>
    <row r="110" spans="2:51" s="15" customFormat="1" ht="10.2">
      <c r="B110" s="214"/>
      <c r="C110" s="215"/>
      <c r="D110" s="188" t="s">
        <v>136</v>
      </c>
      <c r="E110" s="216" t="s">
        <v>19</v>
      </c>
      <c r="F110" s="217" t="s">
        <v>159</v>
      </c>
      <c r="G110" s="215"/>
      <c r="H110" s="218">
        <v>141.60000000000002</v>
      </c>
      <c r="I110" s="219"/>
      <c r="J110" s="215"/>
      <c r="K110" s="215"/>
      <c r="L110" s="220"/>
      <c r="M110" s="221"/>
      <c r="N110" s="222"/>
      <c r="O110" s="222"/>
      <c r="P110" s="222"/>
      <c r="Q110" s="222"/>
      <c r="R110" s="222"/>
      <c r="S110" s="222"/>
      <c r="T110" s="223"/>
      <c r="AT110" s="224" t="s">
        <v>136</v>
      </c>
      <c r="AU110" s="224" t="s">
        <v>86</v>
      </c>
      <c r="AV110" s="15" t="s">
        <v>132</v>
      </c>
      <c r="AW110" s="15" t="s">
        <v>37</v>
      </c>
      <c r="AX110" s="15" t="s">
        <v>84</v>
      </c>
      <c r="AY110" s="224" t="s">
        <v>125</v>
      </c>
    </row>
    <row r="111" spans="1:65" s="2" customFormat="1" ht="24.15" customHeight="1">
      <c r="A111" s="36"/>
      <c r="B111" s="37"/>
      <c r="C111" s="175" t="s">
        <v>86</v>
      </c>
      <c r="D111" s="175" t="s">
        <v>127</v>
      </c>
      <c r="E111" s="176" t="s">
        <v>716</v>
      </c>
      <c r="F111" s="177" t="s">
        <v>717</v>
      </c>
      <c r="G111" s="178" t="s">
        <v>149</v>
      </c>
      <c r="H111" s="179">
        <v>37.36</v>
      </c>
      <c r="I111" s="180"/>
      <c r="J111" s="181">
        <f>ROUND(I111*H111,2)</f>
        <v>0</v>
      </c>
      <c r="K111" s="177" t="s">
        <v>131</v>
      </c>
      <c r="L111" s="41"/>
      <c r="M111" s="182" t="s">
        <v>19</v>
      </c>
      <c r="N111" s="183" t="s">
        <v>47</v>
      </c>
      <c r="O111" s="66"/>
      <c r="P111" s="184">
        <f>O111*H111</f>
        <v>0</v>
      </c>
      <c r="Q111" s="184">
        <v>0</v>
      </c>
      <c r="R111" s="184">
        <f>Q111*H111</f>
        <v>0</v>
      </c>
      <c r="S111" s="184">
        <v>0.098</v>
      </c>
      <c r="T111" s="185">
        <f>S111*H111</f>
        <v>3.66128</v>
      </c>
      <c r="U111" s="36"/>
      <c r="V111" s="36"/>
      <c r="W111" s="36"/>
      <c r="X111" s="36"/>
      <c r="Y111" s="36"/>
      <c r="Z111" s="36"/>
      <c r="AA111" s="36"/>
      <c r="AB111" s="36"/>
      <c r="AC111" s="36"/>
      <c r="AD111" s="36"/>
      <c r="AE111" s="36"/>
      <c r="AR111" s="186" t="s">
        <v>132</v>
      </c>
      <c r="AT111" s="186" t="s">
        <v>127</v>
      </c>
      <c r="AU111" s="186" t="s">
        <v>86</v>
      </c>
      <c r="AY111" s="19" t="s">
        <v>125</v>
      </c>
      <c r="BE111" s="187">
        <f>IF(N111="základní",J111,0)</f>
        <v>0</v>
      </c>
      <c r="BF111" s="187">
        <f>IF(N111="snížená",J111,0)</f>
        <v>0</v>
      </c>
      <c r="BG111" s="187">
        <f>IF(N111="zákl. přenesená",J111,0)</f>
        <v>0</v>
      </c>
      <c r="BH111" s="187">
        <f>IF(N111="sníž. přenesená",J111,0)</f>
        <v>0</v>
      </c>
      <c r="BI111" s="187">
        <f>IF(N111="nulová",J111,0)</f>
        <v>0</v>
      </c>
      <c r="BJ111" s="19" t="s">
        <v>84</v>
      </c>
      <c r="BK111" s="187">
        <f>ROUND(I111*H111,2)</f>
        <v>0</v>
      </c>
      <c r="BL111" s="19" t="s">
        <v>132</v>
      </c>
      <c r="BM111" s="186" t="s">
        <v>718</v>
      </c>
    </row>
    <row r="112" spans="1:47" s="2" customFormat="1" ht="201.6">
      <c r="A112" s="36"/>
      <c r="B112" s="37"/>
      <c r="C112" s="38"/>
      <c r="D112" s="188" t="s">
        <v>134</v>
      </c>
      <c r="E112" s="38"/>
      <c r="F112" s="189" t="s">
        <v>703</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134</v>
      </c>
      <c r="AU112" s="19" t="s">
        <v>86</v>
      </c>
    </row>
    <row r="113" spans="2:51" s="13" customFormat="1" ht="10.2">
      <c r="B113" s="193"/>
      <c r="C113" s="194"/>
      <c r="D113" s="188" t="s">
        <v>136</v>
      </c>
      <c r="E113" s="195" t="s">
        <v>19</v>
      </c>
      <c r="F113" s="196" t="s">
        <v>704</v>
      </c>
      <c r="G113" s="194"/>
      <c r="H113" s="195" t="s">
        <v>19</v>
      </c>
      <c r="I113" s="197"/>
      <c r="J113" s="194"/>
      <c r="K113" s="194"/>
      <c r="L113" s="198"/>
      <c r="M113" s="199"/>
      <c r="N113" s="200"/>
      <c r="O113" s="200"/>
      <c r="P113" s="200"/>
      <c r="Q113" s="200"/>
      <c r="R113" s="200"/>
      <c r="S113" s="200"/>
      <c r="T113" s="201"/>
      <c r="AT113" s="202" t="s">
        <v>136</v>
      </c>
      <c r="AU113" s="202" t="s">
        <v>86</v>
      </c>
      <c r="AV113" s="13" t="s">
        <v>84</v>
      </c>
      <c r="AW113" s="13" t="s">
        <v>37</v>
      </c>
      <c r="AX113" s="13" t="s">
        <v>76</v>
      </c>
      <c r="AY113" s="202" t="s">
        <v>125</v>
      </c>
    </row>
    <row r="114" spans="2:51" s="13" customFormat="1" ht="10.2">
      <c r="B114" s="193"/>
      <c r="C114" s="194"/>
      <c r="D114" s="188" t="s">
        <v>136</v>
      </c>
      <c r="E114" s="195" t="s">
        <v>19</v>
      </c>
      <c r="F114" s="196" t="s">
        <v>705</v>
      </c>
      <c r="G114" s="194"/>
      <c r="H114" s="195" t="s">
        <v>19</v>
      </c>
      <c r="I114" s="197"/>
      <c r="J114" s="194"/>
      <c r="K114" s="194"/>
      <c r="L114" s="198"/>
      <c r="M114" s="199"/>
      <c r="N114" s="200"/>
      <c r="O114" s="200"/>
      <c r="P114" s="200"/>
      <c r="Q114" s="200"/>
      <c r="R114" s="200"/>
      <c r="S114" s="200"/>
      <c r="T114" s="201"/>
      <c r="AT114" s="202" t="s">
        <v>136</v>
      </c>
      <c r="AU114" s="202" t="s">
        <v>86</v>
      </c>
      <c r="AV114" s="13" t="s">
        <v>84</v>
      </c>
      <c r="AW114" s="13" t="s">
        <v>37</v>
      </c>
      <c r="AX114" s="13" t="s">
        <v>76</v>
      </c>
      <c r="AY114" s="202" t="s">
        <v>125</v>
      </c>
    </row>
    <row r="115" spans="2:51" s="13" customFormat="1" ht="10.2">
      <c r="B115" s="193"/>
      <c r="C115" s="194"/>
      <c r="D115" s="188" t="s">
        <v>136</v>
      </c>
      <c r="E115" s="195" t="s">
        <v>19</v>
      </c>
      <c r="F115" s="196" t="s">
        <v>719</v>
      </c>
      <c r="G115" s="194"/>
      <c r="H115" s="195" t="s">
        <v>19</v>
      </c>
      <c r="I115" s="197"/>
      <c r="J115" s="194"/>
      <c r="K115" s="194"/>
      <c r="L115" s="198"/>
      <c r="M115" s="199"/>
      <c r="N115" s="200"/>
      <c r="O115" s="200"/>
      <c r="P115" s="200"/>
      <c r="Q115" s="200"/>
      <c r="R115" s="200"/>
      <c r="S115" s="200"/>
      <c r="T115" s="201"/>
      <c r="AT115" s="202" t="s">
        <v>136</v>
      </c>
      <c r="AU115" s="202" t="s">
        <v>86</v>
      </c>
      <c r="AV115" s="13" t="s">
        <v>84</v>
      </c>
      <c r="AW115" s="13" t="s">
        <v>37</v>
      </c>
      <c r="AX115" s="13" t="s">
        <v>76</v>
      </c>
      <c r="AY115" s="202" t="s">
        <v>125</v>
      </c>
    </row>
    <row r="116" spans="2:51" s="13" customFormat="1" ht="10.2">
      <c r="B116" s="193"/>
      <c r="C116" s="194"/>
      <c r="D116" s="188" t="s">
        <v>136</v>
      </c>
      <c r="E116" s="195" t="s">
        <v>19</v>
      </c>
      <c r="F116" s="196" t="s">
        <v>707</v>
      </c>
      <c r="G116" s="194"/>
      <c r="H116" s="195" t="s">
        <v>19</v>
      </c>
      <c r="I116" s="197"/>
      <c r="J116" s="194"/>
      <c r="K116" s="194"/>
      <c r="L116" s="198"/>
      <c r="M116" s="199"/>
      <c r="N116" s="200"/>
      <c r="O116" s="200"/>
      <c r="P116" s="200"/>
      <c r="Q116" s="200"/>
      <c r="R116" s="200"/>
      <c r="S116" s="200"/>
      <c r="T116" s="201"/>
      <c r="AT116" s="202" t="s">
        <v>136</v>
      </c>
      <c r="AU116" s="202" t="s">
        <v>86</v>
      </c>
      <c r="AV116" s="13" t="s">
        <v>84</v>
      </c>
      <c r="AW116" s="13" t="s">
        <v>37</v>
      </c>
      <c r="AX116" s="13" t="s">
        <v>76</v>
      </c>
      <c r="AY116" s="202" t="s">
        <v>125</v>
      </c>
    </row>
    <row r="117" spans="2:51" s="14" customFormat="1" ht="10.2">
      <c r="B117" s="203"/>
      <c r="C117" s="204"/>
      <c r="D117" s="188" t="s">
        <v>136</v>
      </c>
      <c r="E117" s="205" t="s">
        <v>19</v>
      </c>
      <c r="F117" s="206" t="s">
        <v>720</v>
      </c>
      <c r="G117" s="204"/>
      <c r="H117" s="207">
        <v>15.68</v>
      </c>
      <c r="I117" s="208"/>
      <c r="J117" s="204"/>
      <c r="K117" s="204"/>
      <c r="L117" s="209"/>
      <c r="M117" s="210"/>
      <c r="N117" s="211"/>
      <c r="O117" s="211"/>
      <c r="P117" s="211"/>
      <c r="Q117" s="211"/>
      <c r="R117" s="211"/>
      <c r="S117" s="211"/>
      <c r="T117" s="212"/>
      <c r="AT117" s="213" t="s">
        <v>136</v>
      </c>
      <c r="AU117" s="213" t="s">
        <v>86</v>
      </c>
      <c r="AV117" s="14" t="s">
        <v>86</v>
      </c>
      <c r="AW117" s="14" t="s">
        <v>37</v>
      </c>
      <c r="AX117" s="14" t="s">
        <v>76</v>
      </c>
      <c r="AY117" s="213" t="s">
        <v>125</v>
      </c>
    </row>
    <row r="118" spans="2:51" s="13" customFormat="1" ht="10.2">
      <c r="B118" s="193"/>
      <c r="C118" s="194"/>
      <c r="D118" s="188" t="s">
        <v>136</v>
      </c>
      <c r="E118" s="195" t="s">
        <v>19</v>
      </c>
      <c r="F118" s="196" t="s">
        <v>709</v>
      </c>
      <c r="G118" s="194"/>
      <c r="H118" s="195" t="s">
        <v>19</v>
      </c>
      <c r="I118" s="197"/>
      <c r="J118" s="194"/>
      <c r="K118" s="194"/>
      <c r="L118" s="198"/>
      <c r="M118" s="199"/>
      <c r="N118" s="200"/>
      <c r="O118" s="200"/>
      <c r="P118" s="200"/>
      <c r="Q118" s="200"/>
      <c r="R118" s="200"/>
      <c r="S118" s="200"/>
      <c r="T118" s="201"/>
      <c r="AT118" s="202" t="s">
        <v>136</v>
      </c>
      <c r="AU118" s="202" t="s">
        <v>86</v>
      </c>
      <c r="AV118" s="13" t="s">
        <v>84</v>
      </c>
      <c r="AW118" s="13" t="s">
        <v>37</v>
      </c>
      <c r="AX118" s="13" t="s">
        <v>76</v>
      </c>
      <c r="AY118" s="202" t="s">
        <v>125</v>
      </c>
    </row>
    <row r="119" spans="2:51" s="14" customFormat="1" ht="10.2">
      <c r="B119" s="203"/>
      <c r="C119" s="204"/>
      <c r="D119" s="188" t="s">
        <v>136</v>
      </c>
      <c r="E119" s="205" t="s">
        <v>19</v>
      </c>
      <c r="F119" s="206" t="s">
        <v>154</v>
      </c>
      <c r="G119" s="204"/>
      <c r="H119" s="207">
        <v>0</v>
      </c>
      <c r="I119" s="208"/>
      <c r="J119" s="204"/>
      <c r="K119" s="204"/>
      <c r="L119" s="209"/>
      <c r="M119" s="210"/>
      <c r="N119" s="211"/>
      <c r="O119" s="211"/>
      <c r="P119" s="211"/>
      <c r="Q119" s="211"/>
      <c r="R119" s="211"/>
      <c r="S119" s="211"/>
      <c r="T119" s="212"/>
      <c r="AT119" s="213" t="s">
        <v>136</v>
      </c>
      <c r="AU119" s="213" t="s">
        <v>86</v>
      </c>
      <c r="AV119" s="14" t="s">
        <v>86</v>
      </c>
      <c r="AW119" s="14" t="s">
        <v>37</v>
      </c>
      <c r="AX119" s="14" t="s">
        <v>76</v>
      </c>
      <c r="AY119" s="213" t="s">
        <v>125</v>
      </c>
    </row>
    <row r="120" spans="2:51" s="14" customFormat="1" ht="10.2">
      <c r="B120" s="203"/>
      <c r="C120" s="204"/>
      <c r="D120" s="188" t="s">
        <v>136</v>
      </c>
      <c r="E120" s="205" t="s">
        <v>19</v>
      </c>
      <c r="F120" s="206" t="s">
        <v>721</v>
      </c>
      <c r="G120" s="204"/>
      <c r="H120" s="207">
        <v>1</v>
      </c>
      <c r="I120" s="208"/>
      <c r="J120" s="204"/>
      <c r="K120" s="204"/>
      <c r="L120" s="209"/>
      <c r="M120" s="210"/>
      <c r="N120" s="211"/>
      <c r="O120" s="211"/>
      <c r="P120" s="211"/>
      <c r="Q120" s="211"/>
      <c r="R120" s="211"/>
      <c r="S120" s="211"/>
      <c r="T120" s="212"/>
      <c r="AT120" s="213" t="s">
        <v>136</v>
      </c>
      <c r="AU120" s="213" t="s">
        <v>86</v>
      </c>
      <c r="AV120" s="14" t="s">
        <v>86</v>
      </c>
      <c r="AW120" s="14" t="s">
        <v>37</v>
      </c>
      <c r="AX120" s="14" t="s">
        <v>76</v>
      </c>
      <c r="AY120" s="213" t="s">
        <v>125</v>
      </c>
    </row>
    <row r="121" spans="2:51" s="14" customFormat="1" ht="10.2">
      <c r="B121" s="203"/>
      <c r="C121" s="204"/>
      <c r="D121" s="188" t="s">
        <v>136</v>
      </c>
      <c r="E121" s="205" t="s">
        <v>19</v>
      </c>
      <c r="F121" s="206" t="s">
        <v>722</v>
      </c>
      <c r="G121" s="204"/>
      <c r="H121" s="207">
        <v>1.4</v>
      </c>
      <c r="I121" s="208"/>
      <c r="J121" s="204"/>
      <c r="K121" s="204"/>
      <c r="L121" s="209"/>
      <c r="M121" s="210"/>
      <c r="N121" s="211"/>
      <c r="O121" s="211"/>
      <c r="P121" s="211"/>
      <c r="Q121" s="211"/>
      <c r="R121" s="211"/>
      <c r="S121" s="211"/>
      <c r="T121" s="212"/>
      <c r="AT121" s="213" t="s">
        <v>136</v>
      </c>
      <c r="AU121" s="213" t="s">
        <v>86</v>
      </c>
      <c r="AV121" s="14" t="s">
        <v>86</v>
      </c>
      <c r="AW121" s="14" t="s">
        <v>37</v>
      </c>
      <c r="AX121" s="14" t="s">
        <v>76</v>
      </c>
      <c r="AY121" s="213" t="s">
        <v>125</v>
      </c>
    </row>
    <row r="122" spans="2:51" s="14" customFormat="1" ht="10.2">
      <c r="B122" s="203"/>
      <c r="C122" s="204"/>
      <c r="D122" s="188" t="s">
        <v>136</v>
      </c>
      <c r="E122" s="205" t="s">
        <v>19</v>
      </c>
      <c r="F122" s="206" t="s">
        <v>723</v>
      </c>
      <c r="G122" s="204"/>
      <c r="H122" s="207">
        <v>1</v>
      </c>
      <c r="I122" s="208"/>
      <c r="J122" s="204"/>
      <c r="K122" s="204"/>
      <c r="L122" s="209"/>
      <c r="M122" s="210"/>
      <c r="N122" s="211"/>
      <c r="O122" s="211"/>
      <c r="P122" s="211"/>
      <c r="Q122" s="211"/>
      <c r="R122" s="211"/>
      <c r="S122" s="211"/>
      <c r="T122" s="212"/>
      <c r="AT122" s="213" t="s">
        <v>136</v>
      </c>
      <c r="AU122" s="213" t="s">
        <v>86</v>
      </c>
      <c r="AV122" s="14" t="s">
        <v>86</v>
      </c>
      <c r="AW122" s="14" t="s">
        <v>37</v>
      </c>
      <c r="AX122" s="14" t="s">
        <v>76</v>
      </c>
      <c r="AY122" s="213" t="s">
        <v>125</v>
      </c>
    </row>
    <row r="123" spans="2:51" s="14" customFormat="1" ht="10.2">
      <c r="B123" s="203"/>
      <c r="C123" s="204"/>
      <c r="D123" s="188" t="s">
        <v>136</v>
      </c>
      <c r="E123" s="205" t="s">
        <v>19</v>
      </c>
      <c r="F123" s="206" t="s">
        <v>724</v>
      </c>
      <c r="G123" s="204"/>
      <c r="H123" s="207">
        <v>1.4</v>
      </c>
      <c r="I123" s="208"/>
      <c r="J123" s="204"/>
      <c r="K123" s="204"/>
      <c r="L123" s="209"/>
      <c r="M123" s="210"/>
      <c r="N123" s="211"/>
      <c r="O123" s="211"/>
      <c r="P123" s="211"/>
      <c r="Q123" s="211"/>
      <c r="R123" s="211"/>
      <c r="S123" s="211"/>
      <c r="T123" s="212"/>
      <c r="AT123" s="213" t="s">
        <v>136</v>
      </c>
      <c r="AU123" s="213" t="s">
        <v>86</v>
      </c>
      <c r="AV123" s="14" t="s">
        <v>86</v>
      </c>
      <c r="AW123" s="14" t="s">
        <v>37</v>
      </c>
      <c r="AX123" s="14" t="s">
        <v>76</v>
      </c>
      <c r="AY123" s="213" t="s">
        <v>125</v>
      </c>
    </row>
    <row r="124" spans="2:51" s="13" customFormat="1" ht="10.2">
      <c r="B124" s="193"/>
      <c r="C124" s="194"/>
      <c r="D124" s="188" t="s">
        <v>136</v>
      </c>
      <c r="E124" s="195" t="s">
        <v>19</v>
      </c>
      <c r="F124" s="196" t="s">
        <v>711</v>
      </c>
      <c r="G124" s="194"/>
      <c r="H124" s="195" t="s">
        <v>19</v>
      </c>
      <c r="I124" s="197"/>
      <c r="J124" s="194"/>
      <c r="K124" s="194"/>
      <c r="L124" s="198"/>
      <c r="M124" s="199"/>
      <c r="N124" s="200"/>
      <c r="O124" s="200"/>
      <c r="P124" s="200"/>
      <c r="Q124" s="200"/>
      <c r="R124" s="200"/>
      <c r="S124" s="200"/>
      <c r="T124" s="201"/>
      <c r="AT124" s="202" t="s">
        <v>136</v>
      </c>
      <c r="AU124" s="202" t="s">
        <v>86</v>
      </c>
      <c r="AV124" s="13" t="s">
        <v>84</v>
      </c>
      <c r="AW124" s="13" t="s">
        <v>37</v>
      </c>
      <c r="AX124" s="13" t="s">
        <v>76</v>
      </c>
      <c r="AY124" s="202" t="s">
        <v>125</v>
      </c>
    </row>
    <row r="125" spans="2:51" s="14" customFormat="1" ht="10.2">
      <c r="B125" s="203"/>
      <c r="C125" s="204"/>
      <c r="D125" s="188" t="s">
        <v>136</v>
      </c>
      <c r="E125" s="205" t="s">
        <v>19</v>
      </c>
      <c r="F125" s="206" t="s">
        <v>725</v>
      </c>
      <c r="G125" s="204"/>
      <c r="H125" s="207">
        <v>7.24</v>
      </c>
      <c r="I125" s="208"/>
      <c r="J125" s="204"/>
      <c r="K125" s="204"/>
      <c r="L125" s="209"/>
      <c r="M125" s="210"/>
      <c r="N125" s="211"/>
      <c r="O125" s="211"/>
      <c r="P125" s="211"/>
      <c r="Q125" s="211"/>
      <c r="R125" s="211"/>
      <c r="S125" s="211"/>
      <c r="T125" s="212"/>
      <c r="AT125" s="213" t="s">
        <v>136</v>
      </c>
      <c r="AU125" s="213" t="s">
        <v>86</v>
      </c>
      <c r="AV125" s="14" t="s">
        <v>86</v>
      </c>
      <c r="AW125" s="14" t="s">
        <v>37</v>
      </c>
      <c r="AX125" s="14" t="s">
        <v>76</v>
      </c>
      <c r="AY125" s="213" t="s">
        <v>125</v>
      </c>
    </row>
    <row r="126" spans="2:51" s="14" customFormat="1" ht="10.2">
      <c r="B126" s="203"/>
      <c r="C126" s="204"/>
      <c r="D126" s="188" t="s">
        <v>136</v>
      </c>
      <c r="E126" s="205" t="s">
        <v>19</v>
      </c>
      <c r="F126" s="206" t="s">
        <v>726</v>
      </c>
      <c r="G126" s="204"/>
      <c r="H126" s="207">
        <v>5.24</v>
      </c>
      <c r="I126" s="208"/>
      <c r="J126" s="204"/>
      <c r="K126" s="204"/>
      <c r="L126" s="209"/>
      <c r="M126" s="210"/>
      <c r="N126" s="211"/>
      <c r="O126" s="211"/>
      <c r="P126" s="211"/>
      <c r="Q126" s="211"/>
      <c r="R126" s="211"/>
      <c r="S126" s="211"/>
      <c r="T126" s="212"/>
      <c r="AT126" s="213" t="s">
        <v>136</v>
      </c>
      <c r="AU126" s="213" t="s">
        <v>86</v>
      </c>
      <c r="AV126" s="14" t="s">
        <v>86</v>
      </c>
      <c r="AW126" s="14" t="s">
        <v>37</v>
      </c>
      <c r="AX126" s="14" t="s">
        <v>76</v>
      </c>
      <c r="AY126" s="213" t="s">
        <v>125</v>
      </c>
    </row>
    <row r="127" spans="2:51" s="13" customFormat="1" ht="10.2">
      <c r="B127" s="193"/>
      <c r="C127" s="194"/>
      <c r="D127" s="188" t="s">
        <v>136</v>
      </c>
      <c r="E127" s="195" t="s">
        <v>19</v>
      </c>
      <c r="F127" s="196" t="s">
        <v>712</v>
      </c>
      <c r="G127" s="194"/>
      <c r="H127" s="195" t="s">
        <v>19</v>
      </c>
      <c r="I127" s="197"/>
      <c r="J127" s="194"/>
      <c r="K127" s="194"/>
      <c r="L127" s="198"/>
      <c r="M127" s="199"/>
      <c r="N127" s="200"/>
      <c r="O127" s="200"/>
      <c r="P127" s="200"/>
      <c r="Q127" s="200"/>
      <c r="R127" s="200"/>
      <c r="S127" s="200"/>
      <c r="T127" s="201"/>
      <c r="AT127" s="202" t="s">
        <v>136</v>
      </c>
      <c r="AU127" s="202" t="s">
        <v>86</v>
      </c>
      <c r="AV127" s="13" t="s">
        <v>84</v>
      </c>
      <c r="AW127" s="13" t="s">
        <v>37</v>
      </c>
      <c r="AX127" s="13" t="s">
        <v>76</v>
      </c>
      <c r="AY127" s="202" t="s">
        <v>125</v>
      </c>
    </row>
    <row r="128" spans="2:51" s="14" customFormat="1" ht="10.2">
      <c r="B128" s="203"/>
      <c r="C128" s="204"/>
      <c r="D128" s="188" t="s">
        <v>136</v>
      </c>
      <c r="E128" s="205" t="s">
        <v>19</v>
      </c>
      <c r="F128" s="206" t="s">
        <v>456</v>
      </c>
      <c r="G128" s="204"/>
      <c r="H128" s="207">
        <v>0</v>
      </c>
      <c r="I128" s="208"/>
      <c r="J128" s="204"/>
      <c r="K128" s="204"/>
      <c r="L128" s="209"/>
      <c r="M128" s="210"/>
      <c r="N128" s="211"/>
      <c r="O128" s="211"/>
      <c r="P128" s="211"/>
      <c r="Q128" s="211"/>
      <c r="R128" s="211"/>
      <c r="S128" s="211"/>
      <c r="T128" s="212"/>
      <c r="AT128" s="213" t="s">
        <v>136</v>
      </c>
      <c r="AU128" s="213" t="s">
        <v>86</v>
      </c>
      <c r="AV128" s="14" t="s">
        <v>86</v>
      </c>
      <c r="AW128" s="14" t="s">
        <v>37</v>
      </c>
      <c r="AX128" s="14" t="s">
        <v>76</v>
      </c>
      <c r="AY128" s="213" t="s">
        <v>125</v>
      </c>
    </row>
    <row r="129" spans="2:51" s="14" customFormat="1" ht="10.2">
      <c r="B129" s="203"/>
      <c r="C129" s="204"/>
      <c r="D129" s="188" t="s">
        <v>136</v>
      </c>
      <c r="E129" s="205" t="s">
        <v>19</v>
      </c>
      <c r="F129" s="206" t="s">
        <v>727</v>
      </c>
      <c r="G129" s="204"/>
      <c r="H129" s="207">
        <v>1</v>
      </c>
      <c r="I129" s="208"/>
      <c r="J129" s="204"/>
      <c r="K129" s="204"/>
      <c r="L129" s="209"/>
      <c r="M129" s="210"/>
      <c r="N129" s="211"/>
      <c r="O129" s="211"/>
      <c r="P129" s="211"/>
      <c r="Q129" s="211"/>
      <c r="R129" s="211"/>
      <c r="S129" s="211"/>
      <c r="T129" s="212"/>
      <c r="AT129" s="213" t="s">
        <v>136</v>
      </c>
      <c r="AU129" s="213" t="s">
        <v>86</v>
      </c>
      <c r="AV129" s="14" t="s">
        <v>86</v>
      </c>
      <c r="AW129" s="14" t="s">
        <v>37</v>
      </c>
      <c r="AX129" s="14" t="s">
        <v>76</v>
      </c>
      <c r="AY129" s="213" t="s">
        <v>125</v>
      </c>
    </row>
    <row r="130" spans="2:51" s="14" customFormat="1" ht="10.2">
      <c r="B130" s="203"/>
      <c r="C130" s="204"/>
      <c r="D130" s="188" t="s">
        <v>136</v>
      </c>
      <c r="E130" s="205" t="s">
        <v>19</v>
      </c>
      <c r="F130" s="206" t="s">
        <v>728</v>
      </c>
      <c r="G130" s="204"/>
      <c r="H130" s="207">
        <v>1</v>
      </c>
      <c r="I130" s="208"/>
      <c r="J130" s="204"/>
      <c r="K130" s="204"/>
      <c r="L130" s="209"/>
      <c r="M130" s="210"/>
      <c r="N130" s="211"/>
      <c r="O130" s="211"/>
      <c r="P130" s="211"/>
      <c r="Q130" s="211"/>
      <c r="R130" s="211"/>
      <c r="S130" s="211"/>
      <c r="T130" s="212"/>
      <c r="AT130" s="213" t="s">
        <v>136</v>
      </c>
      <c r="AU130" s="213" t="s">
        <v>86</v>
      </c>
      <c r="AV130" s="14" t="s">
        <v>86</v>
      </c>
      <c r="AW130" s="14" t="s">
        <v>37</v>
      </c>
      <c r="AX130" s="14" t="s">
        <v>76</v>
      </c>
      <c r="AY130" s="213" t="s">
        <v>125</v>
      </c>
    </row>
    <row r="131" spans="2:51" s="14" customFormat="1" ht="10.2">
      <c r="B131" s="203"/>
      <c r="C131" s="204"/>
      <c r="D131" s="188" t="s">
        <v>136</v>
      </c>
      <c r="E131" s="205" t="s">
        <v>19</v>
      </c>
      <c r="F131" s="206" t="s">
        <v>729</v>
      </c>
      <c r="G131" s="204"/>
      <c r="H131" s="207">
        <v>1.2</v>
      </c>
      <c r="I131" s="208"/>
      <c r="J131" s="204"/>
      <c r="K131" s="204"/>
      <c r="L131" s="209"/>
      <c r="M131" s="210"/>
      <c r="N131" s="211"/>
      <c r="O131" s="211"/>
      <c r="P131" s="211"/>
      <c r="Q131" s="211"/>
      <c r="R131" s="211"/>
      <c r="S131" s="211"/>
      <c r="T131" s="212"/>
      <c r="AT131" s="213" t="s">
        <v>136</v>
      </c>
      <c r="AU131" s="213" t="s">
        <v>86</v>
      </c>
      <c r="AV131" s="14" t="s">
        <v>86</v>
      </c>
      <c r="AW131" s="14" t="s">
        <v>37</v>
      </c>
      <c r="AX131" s="14" t="s">
        <v>76</v>
      </c>
      <c r="AY131" s="213" t="s">
        <v>125</v>
      </c>
    </row>
    <row r="132" spans="2:51" s="14" customFormat="1" ht="10.2">
      <c r="B132" s="203"/>
      <c r="C132" s="204"/>
      <c r="D132" s="188" t="s">
        <v>136</v>
      </c>
      <c r="E132" s="205" t="s">
        <v>19</v>
      </c>
      <c r="F132" s="206" t="s">
        <v>730</v>
      </c>
      <c r="G132" s="204"/>
      <c r="H132" s="207">
        <v>1.2</v>
      </c>
      <c r="I132" s="208"/>
      <c r="J132" s="204"/>
      <c r="K132" s="204"/>
      <c r="L132" s="209"/>
      <c r="M132" s="210"/>
      <c r="N132" s="211"/>
      <c r="O132" s="211"/>
      <c r="P132" s="211"/>
      <c r="Q132" s="211"/>
      <c r="R132" s="211"/>
      <c r="S132" s="211"/>
      <c r="T132" s="212"/>
      <c r="AT132" s="213" t="s">
        <v>136</v>
      </c>
      <c r="AU132" s="213" t="s">
        <v>86</v>
      </c>
      <c r="AV132" s="14" t="s">
        <v>86</v>
      </c>
      <c r="AW132" s="14" t="s">
        <v>37</v>
      </c>
      <c r="AX132" s="14" t="s">
        <v>76</v>
      </c>
      <c r="AY132" s="213" t="s">
        <v>125</v>
      </c>
    </row>
    <row r="133" spans="2:51" s="15" customFormat="1" ht="10.2">
      <c r="B133" s="214"/>
      <c r="C133" s="215"/>
      <c r="D133" s="188" t="s">
        <v>136</v>
      </c>
      <c r="E133" s="216" t="s">
        <v>19</v>
      </c>
      <c r="F133" s="217" t="s">
        <v>159</v>
      </c>
      <c r="G133" s="215"/>
      <c r="H133" s="218">
        <v>37.36000000000001</v>
      </c>
      <c r="I133" s="219"/>
      <c r="J133" s="215"/>
      <c r="K133" s="215"/>
      <c r="L133" s="220"/>
      <c r="M133" s="221"/>
      <c r="N133" s="222"/>
      <c r="O133" s="222"/>
      <c r="P133" s="222"/>
      <c r="Q133" s="222"/>
      <c r="R133" s="222"/>
      <c r="S133" s="222"/>
      <c r="T133" s="223"/>
      <c r="AT133" s="224" t="s">
        <v>136</v>
      </c>
      <c r="AU133" s="224" t="s">
        <v>86</v>
      </c>
      <c r="AV133" s="15" t="s">
        <v>132</v>
      </c>
      <c r="AW133" s="15" t="s">
        <v>37</v>
      </c>
      <c r="AX133" s="15" t="s">
        <v>84</v>
      </c>
      <c r="AY133" s="224" t="s">
        <v>125</v>
      </c>
    </row>
    <row r="134" spans="1:65" s="2" customFormat="1" ht="37.8" customHeight="1">
      <c r="A134" s="36"/>
      <c r="B134" s="37"/>
      <c r="C134" s="175" t="s">
        <v>146</v>
      </c>
      <c r="D134" s="175" t="s">
        <v>127</v>
      </c>
      <c r="E134" s="176" t="s">
        <v>731</v>
      </c>
      <c r="F134" s="177" t="s">
        <v>732</v>
      </c>
      <c r="G134" s="178" t="s">
        <v>149</v>
      </c>
      <c r="H134" s="179">
        <v>178.96</v>
      </c>
      <c r="I134" s="180"/>
      <c r="J134" s="181">
        <f>ROUND(I134*H134,2)</f>
        <v>0</v>
      </c>
      <c r="K134" s="177" t="s">
        <v>131</v>
      </c>
      <c r="L134" s="41"/>
      <c r="M134" s="182" t="s">
        <v>19</v>
      </c>
      <c r="N134" s="183" t="s">
        <v>47</v>
      </c>
      <c r="O134" s="66"/>
      <c r="P134" s="184">
        <f>O134*H134</f>
        <v>0</v>
      </c>
      <c r="Q134" s="184">
        <v>0</v>
      </c>
      <c r="R134" s="184">
        <f>Q134*H134</f>
        <v>0</v>
      </c>
      <c r="S134" s="184">
        <v>0.5</v>
      </c>
      <c r="T134" s="185">
        <f>S134*H134</f>
        <v>89.48</v>
      </c>
      <c r="U134" s="36"/>
      <c r="V134" s="36"/>
      <c r="W134" s="36"/>
      <c r="X134" s="36"/>
      <c r="Y134" s="36"/>
      <c r="Z134" s="36"/>
      <c r="AA134" s="36"/>
      <c r="AB134" s="36"/>
      <c r="AC134" s="36"/>
      <c r="AD134" s="36"/>
      <c r="AE134" s="36"/>
      <c r="AR134" s="186" t="s">
        <v>132</v>
      </c>
      <c r="AT134" s="186" t="s">
        <v>127</v>
      </c>
      <c r="AU134" s="186" t="s">
        <v>86</v>
      </c>
      <c r="AY134" s="19" t="s">
        <v>125</v>
      </c>
      <c r="BE134" s="187">
        <f>IF(N134="základní",J134,0)</f>
        <v>0</v>
      </c>
      <c r="BF134" s="187">
        <f>IF(N134="snížená",J134,0)</f>
        <v>0</v>
      </c>
      <c r="BG134" s="187">
        <f>IF(N134="zákl. přenesená",J134,0)</f>
        <v>0</v>
      </c>
      <c r="BH134" s="187">
        <f>IF(N134="sníž. přenesená",J134,0)</f>
        <v>0</v>
      </c>
      <c r="BI134" s="187">
        <f>IF(N134="nulová",J134,0)</f>
        <v>0</v>
      </c>
      <c r="BJ134" s="19" t="s">
        <v>84</v>
      </c>
      <c r="BK134" s="187">
        <f>ROUND(I134*H134,2)</f>
        <v>0</v>
      </c>
      <c r="BL134" s="19" t="s">
        <v>132</v>
      </c>
      <c r="BM134" s="186" t="s">
        <v>733</v>
      </c>
    </row>
    <row r="135" spans="1:47" s="2" customFormat="1" ht="201.6">
      <c r="A135" s="36"/>
      <c r="B135" s="37"/>
      <c r="C135" s="38"/>
      <c r="D135" s="188" t="s">
        <v>134</v>
      </c>
      <c r="E135" s="38"/>
      <c r="F135" s="189" t="s">
        <v>703</v>
      </c>
      <c r="G135" s="38"/>
      <c r="H135" s="38"/>
      <c r="I135" s="190"/>
      <c r="J135" s="38"/>
      <c r="K135" s="38"/>
      <c r="L135" s="41"/>
      <c r="M135" s="191"/>
      <c r="N135" s="192"/>
      <c r="O135" s="66"/>
      <c r="P135" s="66"/>
      <c r="Q135" s="66"/>
      <c r="R135" s="66"/>
      <c r="S135" s="66"/>
      <c r="T135" s="67"/>
      <c r="U135" s="36"/>
      <c r="V135" s="36"/>
      <c r="W135" s="36"/>
      <c r="X135" s="36"/>
      <c r="Y135" s="36"/>
      <c r="Z135" s="36"/>
      <c r="AA135" s="36"/>
      <c r="AB135" s="36"/>
      <c r="AC135" s="36"/>
      <c r="AD135" s="36"/>
      <c r="AE135" s="36"/>
      <c r="AT135" s="19" t="s">
        <v>134</v>
      </c>
      <c r="AU135" s="19" t="s">
        <v>86</v>
      </c>
    </row>
    <row r="136" spans="2:51" s="13" customFormat="1" ht="10.2">
      <c r="B136" s="193"/>
      <c r="C136" s="194"/>
      <c r="D136" s="188" t="s">
        <v>136</v>
      </c>
      <c r="E136" s="195" t="s">
        <v>19</v>
      </c>
      <c r="F136" s="196" t="s">
        <v>230</v>
      </c>
      <c r="G136" s="194"/>
      <c r="H136" s="195" t="s">
        <v>19</v>
      </c>
      <c r="I136" s="197"/>
      <c r="J136" s="194"/>
      <c r="K136" s="194"/>
      <c r="L136" s="198"/>
      <c r="M136" s="199"/>
      <c r="N136" s="200"/>
      <c r="O136" s="200"/>
      <c r="P136" s="200"/>
      <c r="Q136" s="200"/>
      <c r="R136" s="200"/>
      <c r="S136" s="200"/>
      <c r="T136" s="201"/>
      <c r="AT136" s="202" t="s">
        <v>136</v>
      </c>
      <c r="AU136" s="202" t="s">
        <v>86</v>
      </c>
      <c r="AV136" s="13" t="s">
        <v>84</v>
      </c>
      <c r="AW136" s="13" t="s">
        <v>37</v>
      </c>
      <c r="AX136" s="13" t="s">
        <v>76</v>
      </c>
      <c r="AY136" s="202" t="s">
        <v>125</v>
      </c>
    </row>
    <row r="137" spans="2:51" s="14" customFormat="1" ht="10.2">
      <c r="B137" s="203"/>
      <c r="C137" s="204"/>
      <c r="D137" s="188" t="s">
        <v>136</v>
      </c>
      <c r="E137" s="205" t="s">
        <v>19</v>
      </c>
      <c r="F137" s="206" t="s">
        <v>734</v>
      </c>
      <c r="G137" s="204"/>
      <c r="H137" s="207">
        <v>178.96</v>
      </c>
      <c r="I137" s="208"/>
      <c r="J137" s="204"/>
      <c r="K137" s="204"/>
      <c r="L137" s="209"/>
      <c r="M137" s="210"/>
      <c r="N137" s="211"/>
      <c r="O137" s="211"/>
      <c r="P137" s="211"/>
      <c r="Q137" s="211"/>
      <c r="R137" s="211"/>
      <c r="S137" s="211"/>
      <c r="T137" s="212"/>
      <c r="AT137" s="213" t="s">
        <v>136</v>
      </c>
      <c r="AU137" s="213" t="s">
        <v>86</v>
      </c>
      <c r="AV137" s="14" t="s">
        <v>86</v>
      </c>
      <c r="AW137" s="14" t="s">
        <v>37</v>
      </c>
      <c r="AX137" s="14" t="s">
        <v>84</v>
      </c>
      <c r="AY137" s="213" t="s">
        <v>125</v>
      </c>
    </row>
    <row r="138" spans="1:65" s="2" customFormat="1" ht="37.8" customHeight="1">
      <c r="A138" s="36"/>
      <c r="B138" s="37"/>
      <c r="C138" s="175" t="s">
        <v>132</v>
      </c>
      <c r="D138" s="175" t="s">
        <v>127</v>
      </c>
      <c r="E138" s="176" t="s">
        <v>735</v>
      </c>
      <c r="F138" s="177" t="s">
        <v>736</v>
      </c>
      <c r="G138" s="178" t="s">
        <v>149</v>
      </c>
      <c r="H138" s="179">
        <v>350</v>
      </c>
      <c r="I138" s="180"/>
      <c r="J138" s="181">
        <f>ROUND(I138*H138,2)</f>
        <v>0</v>
      </c>
      <c r="K138" s="177" t="s">
        <v>131</v>
      </c>
      <c r="L138" s="41"/>
      <c r="M138" s="182" t="s">
        <v>19</v>
      </c>
      <c r="N138" s="183" t="s">
        <v>47</v>
      </c>
      <c r="O138" s="66"/>
      <c r="P138" s="184">
        <f>O138*H138</f>
        <v>0</v>
      </c>
      <c r="Q138" s="184">
        <v>0</v>
      </c>
      <c r="R138" s="184">
        <f>Q138*H138</f>
        <v>0</v>
      </c>
      <c r="S138" s="184">
        <v>0.3</v>
      </c>
      <c r="T138" s="185">
        <f>S138*H138</f>
        <v>105</v>
      </c>
      <c r="U138" s="36"/>
      <c r="V138" s="36"/>
      <c r="W138" s="36"/>
      <c r="X138" s="36"/>
      <c r="Y138" s="36"/>
      <c r="Z138" s="36"/>
      <c r="AA138" s="36"/>
      <c r="AB138" s="36"/>
      <c r="AC138" s="36"/>
      <c r="AD138" s="36"/>
      <c r="AE138" s="36"/>
      <c r="AR138" s="186" t="s">
        <v>132</v>
      </c>
      <c r="AT138" s="186" t="s">
        <v>127</v>
      </c>
      <c r="AU138" s="186" t="s">
        <v>86</v>
      </c>
      <c r="AY138" s="19" t="s">
        <v>125</v>
      </c>
      <c r="BE138" s="187">
        <f>IF(N138="základní",J138,0)</f>
        <v>0</v>
      </c>
      <c r="BF138" s="187">
        <f>IF(N138="snížená",J138,0)</f>
        <v>0</v>
      </c>
      <c r="BG138" s="187">
        <f>IF(N138="zákl. přenesená",J138,0)</f>
        <v>0</v>
      </c>
      <c r="BH138" s="187">
        <f>IF(N138="sníž. přenesená",J138,0)</f>
        <v>0</v>
      </c>
      <c r="BI138" s="187">
        <f>IF(N138="nulová",J138,0)</f>
        <v>0</v>
      </c>
      <c r="BJ138" s="19" t="s">
        <v>84</v>
      </c>
      <c r="BK138" s="187">
        <f>ROUND(I138*H138,2)</f>
        <v>0</v>
      </c>
      <c r="BL138" s="19" t="s">
        <v>132</v>
      </c>
      <c r="BM138" s="186" t="s">
        <v>737</v>
      </c>
    </row>
    <row r="139" spans="1:47" s="2" customFormat="1" ht="201.6">
      <c r="A139" s="36"/>
      <c r="B139" s="37"/>
      <c r="C139" s="38"/>
      <c r="D139" s="188" t="s">
        <v>134</v>
      </c>
      <c r="E139" s="38"/>
      <c r="F139" s="189" t="s">
        <v>703</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134</v>
      </c>
      <c r="AU139" s="19" t="s">
        <v>86</v>
      </c>
    </row>
    <row r="140" spans="2:51" s="13" customFormat="1" ht="10.2">
      <c r="B140" s="193"/>
      <c r="C140" s="194"/>
      <c r="D140" s="188" t="s">
        <v>136</v>
      </c>
      <c r="E140" s="195" t="s">
        <v>19</v>
      </c>
      <c r="F140" s="196" t="s">
        <v>738</v>
      </c>
      <c r="G140" s="194"/>
      <c r="H140" s="195" t="s">
        <v>19</v>
      </c>
      <c r="I140" s="197"/>
      <c r="J140" s="194"/>
      <c r="K140" s="194"/>
      <c r="L140" s="198"/>
      <c r="M140" s="199"/>
      <c r="N140" s="200"/>
      <c r="O140" s="200"/>
      <c r="P140" s="200"/>
      <c r="Q140" s="200"/>
      <c r="R140" s="200"/>
      <c r="S140" s="200"/>
      <c r="T140" s="201"/>
      <c r="AT140" s="202" t="s">
        <v>136</v>
      </c>
      <c r="AU140" s="202" t="s">
        <v>86</v>
      </c>
      <c r="AV140" s="13" t="s">
        <v>84</v>
      </c>
      <c r="AW140" s="13" t="s">
        <v>37</v>
      </c>
      <c r="AX140" s="13" t="s">
        <v>76</v>
      </c>
      <c r="AY140" s="202" t="s">
        <v>125</v>
      </c>
    </row>
    <row r="141" spans="2:51" s="13" customFormat="1" ht="10.2">
      <c r="B141" s="193"/>
      <c r="C141" s="194"/>
      <c r="D141" s="188" t="s">
        <v>136</v>
      </c>
      <c r="E141" s="195" t="s">
        <v>19</v>
      </c>
      <c r="F141" s="196" t="s">
        <v>739</v>
      </c>
      <c r="G141" s="194"/>
      <c r="H141" s="195" t="s">
        <v>19</v>
      </c>
      <c r="I141" s="197"/>
      <c r="J141" s="194"/>
      <c r="K141" s="194"/>
      <c r="L141" s="198"/>
      <c r="M141" s="199"/>
      <c r="N141" s="200"/>
      <c r="O141" s="200"/>
      <c r="P141" s="200"/>
      <c r="Q141" s="200"/>
      <c r="R141" s="200"/>
      <c r="S141" s="200"/>
      <c r="T141" s="201"/>
      <c r="AT141" s="202" t="s">
        <v>136</v>
      </c>
      <c r="AU141" s="202" t="s">
        <v>86</v>
      </c>
      <c r="AV141" s="13" t="s">
        <v>84</v>
      </c>
      <c r="AW141" s="13" t="s">
        <v>37</v>
      </c>
      <c r="AX141" s="13" t="s">
        <v>76</v>
      </c>
      <c r="AY141" s="202" t="s">
        <v>125</v>
      </c>
    </row>
    <row r="142" spans="2:51" s="14" customFormat="1" ht="10.2">
      <c r="B142" s="203"/>
      <c r="C142" s="204"/>
      <c r="D142" s="188" t="s">
        <v>136</v>
      </c>
      <c r="E142" s="205" t="s">
        <v>19</v>
      </c>
      <c r="F142" s="206" t="s">
        <v>740</v>
      </c>
      <c r="G142" s="204"/>
      <c r="H142" s="207">
        <v>350</v>
      </c>
      <c r="I142" s="208"/>
      <c r="J142" s="204"/>
      <c r="K142" s="204"/>
      <c r="L142" s="209"/>
      <c r="M142" s="210"/>
      <c r="N142" s="211"/>
      <c r="O142" s="211"/>
      <c r="P142" s="211"/>
      <c r="Q142" s="211"/>
      <c r="R142" s="211"/>
      <c r="S142" s="211"/>
      <c r="T142" s="212"/>
      <c r="AT142" s="213" t="s">
        <v>136</v>
      </c>
      <c r="AU142" s="213" t="s">
        <v>86</v>
      </c>
      <c r="AV142" s="14" t="s">
        <v>86</v>
      </c>
      <c r="AW142" s="14" t="s">
        <v>37</v>
      </c>
      <c r="AX142" s="14" t="s">
        <v>84</v>
      </c>
      <c r="AY142" s="213" t="s">
        <v>125</v>
      </c>
    </row>
    <row r="143" spans="1:65" s="2" customFormat="1" ht="14.4" customHeight="1">
      <c r="A143" s="36"/>
      <c r="B143" s="37"/>
      <c r="C143" s="175" t="s">
        <v>199</v>
      </c>
      <c r="D143" s="175" t="s">
        <v>127</v>
      </c>
      <c r="E143" s="176" t="s">
        <v>741</v>
      </c>
      <c r="F143" s="177" t="s">
        <v>742</v>
      </c>
      <c r="G143" s="178" t="s">
        <v>149</v>
      </c>
      <c r="H143" s="179">
        <v>61.5</v>
      </c>
      <c r="I143" s="180"/>
      <c r="J143" s="181">
        <f>ROUND(I143*H143,2)</f>
        <v>0</v>
      </c>
      <c r="K143" s="177" t="s">
        <v>131</v>
      </c>
      <c r="L143" s="41"/>
      <c r="M143" s="182" t="s">
        <v>19</v>
      </c>
      <c r="N143" s="183" t="s">
        <v>47</v>
      </c>
      <c r="O143" s="66"/>
      <c r="P143" s="184">
        <f>O143*H143</f>
        <v>0</v>
      </c>
      <c r="Q143" s="184">
        <v>0</v>
      </c>
      <c r="R143" s="184">
        <f>Q143*H143</f>
        <v>0</v>
      </c>
      <c r="S143" s="184">
        <v>0</v>
      </c>
      <c r="T143" s="185">
        <f>S143*H143</f>
        <v>0</v>
      </c>
      <c r="U143" s="36"/>
      <c r="V143" s="36"/>
      <c r="W143" s="36"/>
      <c r="X143" s="36"/>
      <c r="Y143" s="36"/>
      <c r="Z143" s="36"/>
      <c r="AA143" s="36"/>
      <c r="AB143" s="36"/>
      <c r="AC143" s="36"/>
      <c r="AD143" s="36"/>
      <c r="AE143" s="36"/>
      <c r="AR143" s="186" t="s">
        <v>132</v>
      </c>
      <c r="AT143" s="186" t="s">
        <v>127</v>
      </c>
      <c r="AU143" s="186" t="s">
        <v>86</v>
      </c>
      <c r="AY143" s="19" t="s">
        <v>125</v>
      </c>
      <c r="BE143" s="187">
        <f>IF(N143="základní",J143,0)</f>
        <v>0</v>
      </c>
      <c r="BF143" s="187">
        <f>IF(N143="snížená",J143,0)</f>
        <v>0</v>
      </c>
      <c r="BG143" s="187">
        <f>IF(N143="zákl. přenesená",J143,0)</f>
        <v>0</v>
      </c>
      <c r="BH143" s="187">
        <f>IF(N143="sníž. přenesená",J143,0)</f>
        <v>0</v>
      </c>
      <c r="BI143" s="187">
        <f>IF(N143="nulová",J143,0)</f>
        <v>0</v>
      </c>
      <c r="BJ143" s="19" t="s">
        <v>84</v>
      </c>
      <c r="BK143" s="187">
        <f>ROUND(I143*H143,2)</f>
        <v>0</v>
      </c>
      <c r="BL143" s="19" t="s">
        <v>132</v>
      </c>
      <c r="BM143" s="186" t="s">
        <v>743</v>
      </c>
    </row>
    <row r="144" spans="1:47" s="2" customFormat="1" ht="48">
      <c r="A144" s="36"/>
      <c r="B144" s="37"/>
      <c r="C144" s="38"/>
      <c r="D144" s="188" t="s">
        <v>134</v>
      </c>
      <c r="E144" s="38"/>
      <c r="F144" s="189" t="s">
        <v>151</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134</v>
      </c>
      <c r="AU144" s="19" t="s">
        <v>86</v>
      </c>
    </row>
    <row r="145" spans="2:51" s="13" customFormat="1" ht="10.2">
      <c r="B145" s="193"/>
      <c r="C145" s="194"/>
      <c r="D145" s="188" t="s">
        <v>136</v>
      </c>
      <c r="E145" s="195" t="s">
        <v>19</v>
      </c>
      <c r="F145" s="196" t="s">
        <v>738</v>
      </c>
      <c r="G145" s="194"/>
      <c r="H145" s="195" t="s">
        <v>19</v>
      </c>
      <c r="I145" s="197"/>
      <c r="J145" s="194"/>
      <c r="K145" s="194"/>
      <c r="L145" s="198"/>
      <c r="M145" s="199"/>
      <c r="N145" s="200"/>
      <c r="O145" s="200"/>
      <c r="P145" s="200"/>
      <c r="Q145" s="200"/>
      <c r="R145" s="200"/>
      <c r="S145" s="200"/>
      <c r="T145" s="201"/>
      <c r="AT145" s="202" t="s">
        <v>136</v>
      </c>
      <c r="AU145" s="202" t="s">
        <v>86</v>
      </c>
      <c r="AV145" s="13" t="s">
        <v>84</v>
      </c>
      <c r="AW145" s="13" t="s">
        <v>37</v>
      </c>
      <c r="AX145" s="13" t="s">
        <v>76</v>
      </c>
      <c r="AY145" s="202" t="s">
        <v>125</v>
      </c>
    </row>
    <row r="146" spans="2:51" s="13" customFormat="1" ht="10.2">
      <c r="B146" s="193"/>
      <c r="C146" s="194"/>
      <c r="D146" s="188" t="s">
        <v>136</v>
      </c>
      <c r="E146" s="195" t="s">
        <v>19</v>
      </c>
      <c r="F146" s="196" t="s">
        <v>744</v>
      </c>
      <c r="G146" s="194"/>
      <c r="H146" s="195" t="s">
        <v>19</v>
      </c>
      <c r="I146" s="197"/>
      <c r="J146" s="194"/>
      <c r="K146" s="194"/>
      <c r="L146" s="198"/>
      <c r="M146" s="199"/>
      <c r="N146" s="200"/>
      <c r="O146" s="200"/>
      <c r="P146" s="200"/>
      <c r="Q146" s="200"/>
      <c r="R146" s="200"/>
      <c r="S146" s="200"/>
      <c r="T146" s="201"/>
      <c r="AT146" s="202" t="s">
        <v>136</v>
      </c>
      <c r="AU146" s="202" t="s">
        <v>86</v>
      </c>
      <c r="AV146" s="13" t="s">
        <v>84</v>
      </c>
      <c r="AW146" s="13" t="s">
        <v>37</v>
      </c>
      <c r="AX146" s="13" t="s">
        <v>76</v>
      </c>
      <c r="AY146" s="202" t="s">
        <v>125</v>
      </c>
    </row>
    <row r="147" spans="2:51" s="14" customFormat="1" ht="10.2">
      <c r="B147" s="203"/>
      <c r="C147" s="204"/>
      <c r="D147" s="188" t="s">
        <v>136</v>
      </c>
      <c r="E147" s="205" t="s">
        <v>19</v>
      </c>
      <c r="F147" s="206" t="s">
        <v>745</v>
      </c>
      <c r="G147" s="204"/>
      <c r="H147" s="207">
        <v>61.5</v>
      </c>
      <c r="I147" s="208"/>
      <c r="J147" s="204"/>
      <c r="K147" s="204"/>
      <c r="L147" s="209"/>
      <c r="M147" s="210"/>
      <c r="N147" s="211"/>
      <c r="O147" s="211"/>
      <c r="P147" s="211"/>
      <c r="Q147" s="211"/>
      <c r="R147" s="211"/>
      <c r="S147" s="211"/>
      <c r="T147" s="212"/>
      <c r="AT147" s="213" t="s">
        <v>136</v>
      </c>
      <c r="AU147" s="213" t="s">
        <v>86</v>
      </c>
      <c r="AV147" s="14" t="s">
        <v>86</v>
      </c>
      <c r="AW147" s="14" t="s">
        <v>37</v>
      </c>
      <c r="AX147" s="14" t="s">
        <v>84</v>
      </c>
      <c r="AY147" s="213" t="s">
        <v>125</v>
      </c>
    </row>
    <row r="148" spans="1:65" s="2" customFormat="1" ht="37.8" customHeight="1">
      <c r="A148" s="36"/>
      <c r="B148" s="37"/>
      <c r="C148" s="175" t="s">
        <v>219</v>
      </c>
      <c r="D148" s="175" t="s">
        <v>127</v>
      </c>
      <c r="E148" s="176" t="s">
        <v>224</v>
      </c>
      <c r="F148" s="177" t="s">
        <v>225</v>
      </c>
      <c r="G148" s="178" t="s">
        <v>162</v>
      </c>
      <c r="H148" s="179">
        <v>15.375</v>
      </c>
      <c r="I148" s="180"/>
      <c r="J148" s="181">
        <f>ROUND(I148*H148,2)</f>
        <v>0</v>
      </c>
      <c r="K148" s="177" t="s">
        <v>131</v>
      </c>
      <c r="L148" s="41"/>
      <c r="M148" s="182" t="s">
        <v>19</v>
      </c>
      <c r="N148" s="183" t="s">
        <v>47</v>
      </c>
      <c r="O148" s="66"/>
      <c r="P148" s="184">
        <f>O148*H148</f>
        <v>0</v>
      </c>
      <c r="Q148" s="184">
        <v>0</v>
      </c>
      <c r="R148" s="184">
        <f>Q148*H148</f>
        <v>0</v>
      </c>
      <c r="S148" s="184">
        <v>0</v>
      </c>
      <c r="T148" s="185">
        <f>S148*H148</f>
        <v>0</v>
      </c>
      <c r="U148" s="36"/>
      <c r="V148" s="36"/>
      <c r="W148" s="36"/>
      <c r="X148" s="36"/>
      <c r="Y148" s="36"/>
      <c r="Z148" s="36"/>
      <c r="AA148" s="36"/>
      <c r="AB148" s="36"/>
      <c r="AC148" s="36"/>
      <c r="AD148" s="36"/>
      <c r="AE148" s="36"/>
      <c r="AR148" s="186" t="s">
        <v>132</v>
      </c>
      <c r="AT148" s="186" t="s">
        <v>127</v>
      </c>
      <c r="AU148" s="186" t="s">
        <v>86</v>
      </c>
      <c r="AY148" s="19" t="s">
        <v>125</v>
      </c>
      <c r="BE148" s="187">
        <f>IF(N148="základní",J148,0)</f>
        <v>0</v>
      </c>
      <c r="BF148" s="187">
        <f>IF(N148="snížená",J148,0)</f>
        <v>0</v>
      </c>
      <c r="BG148" s="187">
        <f>IF(N148="zákl. přenesená",J148,0)</f>
        <v>0</v>
      </c>
      <c r="BH148" s="187">
        <f>IF(N148="sníž. přenesená",J148,0)</f>
        <v>0</v>
      </c>
      <c r="BI148" s="187">
        <f>IF(N148="nulová",J148,0)</f>
        <v>0</v>
      </c>
      <c r="BJ148" s="19" t="s">
        <v>84</v>
      </c>
      <c r="BK148" s="187">
        <f>ROUND(I148*H148,2)</f>
        <v>0</v>
      </c>
      <c r="BL148" s="19" t="s">
        <v>132</v>
      </c>
      <c r="BM148" s="186" t="s">
        <v>746</v>
      </c>
    </row>
    <row r="149" spans="1:47" s="2" customFormat="1" ht="57.6">
      <c r="A149" s="36"/>
      <c r="B149" s="37"/>
      <c r="C149" s="38"/>
      <c r="D149" s="188" t="s">
        <v>134</v>
      </c>
      <c r="E149" s="38"/>
      <c r="F149" s="189" t="s">
        <v>227</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134</v>
      </c>
      <c r="AU149" s="19" t="s">
        <v>86</v>
      </c>
    </row>
    <row r="150" spans="1:47" s="2" customFormat="1" ht="19.2">
      <c r="A150" s="36"/>
      <c r="B150" s="37"/>
      <c r="C150" s="38"/>
      <c r="D150" s="188" t="s">
        <v>228</v>
      </c>
      <c r="E150" s="38"/>
      <c r="F150" s="189" t="s">
        <v>229</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228</v>
      </c>
      <c r="AU150" s="19" t="s">
        <v>86</v>
      </c>
    </row>
    <row r="151" spans="2:51" s="13" customFormat="1" ht="10.2">
      <c r="B151" s="193"/>
      <c r="C151" s="194"/>
      <c r="D151" s="188" t="s">
        <v>136</v>
      </c>
      <c r="E151" s="195" t="s">
        <v>19</v>
      </c>
      <c r="F151" s="196" t="s">
        <v>230</v>
      </c>
      <c r="G151" s="194"/>
      <c r="H151" s="195" t="s">
        <v>19</v>
      </c>
      <c r="I151" s="197"/>
      <c r="J151" s="194"/>
      <c r="K151" s="194"/>
      <c r="L151" s="198"/>
      <c r="M151" s="199"/>
      <c r="N151" s="200"/>
      <c r="O151" s="200"/>
      <c r="P151" s="200"/>
      <c r="Q151" s="200"/>
      <c r="R151" s="200"/>
      <c r="S151" s="200"/>
      <c r="T151" s="201"/>
      <c r="AT151" s="202" t="s">
        <v>136</v>
      </c>
      <c r="AU151" s="202" t="s">
        <v>86</v>
      </c>
      <c r="AV151" s="13" t="s">
        <v>84</v>
      </c>
      <c r="AW151" s="13" t="s">
        <v>37</v>
      </c>
      <c r="AX151" s="13" t="s">
        <v>76</v>
      </c>
      <c r="AY151" s="202" t="s">
        <v>125</v>
      </c>
    </row>
    <row r="152" spans="2:51" s="14" customFormat="1" ht="10.2">
      <c r="B152" s="203"/>
      <c r="C152" s="204"/>
      <c r="D152" s="188" t="s">
        <v>136</v>
      </c>
      <c r="E152" s="205" t="s">
        <v>19</v>
      </c>
      <c r="F152" s="206" t="s">
        <v>747</v>
      </c>
      <c r="G152" s="204"/>
      <c r="H152" s="207">
        <v>15.375</v>
      </c>
      <c r="I152" s="208"/>
      <c r="J152" s="204"/>
      <c r="K152" s="204"/>
      <c r="L152" s="209"/>
      <c r="M152" s="210"/>
      <c r="N152" s="211"/>
      <c r="O152" s="211"/>
      <c r="P152" s="211"/>
      <c r="Q152" s="211"/>
      <c r="R152" s="211"/>
      <c r="S152" s="211"/>
      <c r="T152" s="212"/>
      <c r="AT152" s="213" t="s">
        <v>136</v>
      </c>
      <c r="AU152" s="213" t="s">
        <v>86</v>
      </c>
      <c r="AV152" s="14" t="s">
        <v>86</v>
      </c>
      <c r="AW152" s="14" t="s">
        <v>37</v>
      </c>
      <c r="AX152" s="14" t="s">
        <v>84</v>
      </c>
      <c r="AY152" s="213" t="s">
        <v>125</v>
      </c>
    </row>
    <row r="153" spans="1:65" s="2" customFormat="1" ht="14.4" customHeight="1">
      <c r="A153" s="36"/>
      <c r="B153" s="37"/>
      <c r="C153" s="175" t="s">
        <v>223</v>
      </c>
      <c r="D153" s="175" t="s">
        <v>127</v>
      </c>
      <c r="E153" s="176" t="s">
        <v>748</v>
      </c>
      <c r="F153" s="177" t="s">
        <v>749</v>
      </c>
      <c r="G153" s="178" t="s">
        <v>149</v>
      </c>
      <c r="H153" s="179">
        <v>528.96</v>
      </c>
      <c r="I153" s="180"/>
      <c r="J153" s="181">
        <f>ROUND(I153*H153,2)</f>
        <v>0</v>
      </c>
      <c r="K153" s="177" t="s">
        <v>131</v>
      </c>
      <c r="L153" s="41"/>
      <c r="M153" s="182" t="s">
        <v>19</v>
      </c>
      <c r="N153" s="183" t="s">
        <v>47</v>
      </c>
      <c r="O153" s="66"/>
      <c r="P153" s="184">
        <f>O153*H153</f>
        <v>0</v>
      </c>
      <c r="Q153" s="184">
        <v>0</v>
      </c>
      <c r="R153" s="184">
        <f>Q153*H153</f>
        <v>0</v>
      </c>
      <c r="S153" s="184">
        <v>0</v>
      </c>
      <c r="T153" s="185">
        <f>S153*H153</f>
        <v>0</v>
      </c>
      <c r="U153" s="36"/>
      <c r="V153" s="36"/>
      <c r="W153" s="36"/>
      <c r="X153" s="36"/>
      <c r="Y153" s="36"/>
      <c r="Z153" s="36"/>
      <c r="AA153" s="36"/>
      <c r="AB153" s="36"/>
      <c r="AC153" s="36"/>
      <c r="AD153" s="36"/>
      <c r="AE153" s="36"/>
      <c r="AR153" s="186" t="s">
        <v>132</v>
      </c>
      <c r="AT153" s="186" t="s">
        <v>127</v>
      </c>
      <c r="AU153" s="186" t="s">
        <v>86</v>
      </c>
      <c r="AY153" s="19" t="s">
        <v>125</v>
      </c>
      <c r="BE153" s="187">
        <f>IF(N153="základní",J153,0)</f>
        <v>0</v>
      </c>
      <c r="BF153" s="187">
        <f>IF(N153="snížená",J153,0)</f>
        <v>0</v>
      </c>
      <c r="BG153" s="187">
        <f>IF(N153="zákl. přenesená",J153,0)</f>
        <v>0</v>
      </c>
      <c r="BH153" s="187">
        <f>IF(N153="sníž. přenesená",J153,0)</f>
        <v>0</v>
      </c>
      <c r="BI153" s="187">
        <f>IF(N153="nulová",J153,0)</f>
        <v>0</v>
      </c>
      <c r="BJ153" s="19" t="s">
        <v>84</v>
      </c>
      <c r="BK153" s="187">
        <f>ROUND(I153*H153,2)</f>
        <v>0</v>
      </c>
      <c r="BL153" s="19" t="s">
        <v>132</v>
      </c>
      <c r="BM153" s="186" t="s">
        <v>750</v>
      </c>
    </row>
    <row r="154" spans="1:47" s="2" customFormat="1" ht="134.4">
      <c r="A154" s="36"/>
      <c r="B154" s="37"/>
      <c r="C154" s="38"/>
      <c r="D154" s="188" t="s">
        <v>134</v>
      </c>
      <c r="E154" s="38"/>
      <c r="F154" s="189" t="s">
        <v>751</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134</v>
      </c>
      <c r="AU154" s="19" t="s">
        <v>86</v>
      </c>
    </row>
    <row r="155" spans="2:51" s="13" customFormat="1" ht="10.2">
      <c r="B155" s="193"/>
      <c r="C155" s="194"/>
      <c r="D155" s="188" t="s">
        <v>136</v>
      </c>
      <c r="E155" s="195" t="s">
        <v>19</v>
      </c>
      <c r="F155" s="196" t="s">
        <v>230</v>
      </c>
      <c r="G155" s="194"/>
      <c r="H155" s="195" t="s">
        <v>19</v>
      </c>
      <c r="I155" s="197"/>
      <c r="J155" s="194"/>
      <c r="K155" s="194"/>
      <c r="L155" s="198"/>
      <c r="M155" s="199"/>
      <c r="N155" s="200"/>
      <c r="O155" s="200"/>
      <c r="P155" s="200"/>
      <c r="Q155" s="200"/>
      <c r="R155" s="200"/>
      <c r="S155" s="200"/>
      <c r="T155" s="201"/>
      <c r="AT155" s="202" t="s">
        <v>136</v>
      </c>
      <c r="AU155" s="202" t="s">
        <v>86</v>
      </c>
      <c r="AV155" s="13" t="s">
        <v>84</v>
      </c>
      <c r="AW155" s="13" t="s">
        <v>37</v>
      </c>
      <c r="AX155" s="13" t="s">
        <v>76</v>
      </c>
      <c r="AY155" s="202" t="s">
        <v>125</v>
      </c>
    </row>
    <row r="156" spans="2:51" s="14" customFormat="1" ht="10.2">
      <c r="B156" s="203"/>
      <c r="C156" s="204"/>
      <c r="D156" s="188" t="s">
        <v>136</v>
      </c>
      <c r="E156" s="205" t="s">
        <v>19</v>
      </c>
      <c r="F156" s="206" t="s">
        <v>752</v>
      </c>
      <c r="G156" s="204"/>
      <c r="H156" s="207">
        <v>528.96</v>
      </c>
      <c r="I156" s="208"/>
      <c r="J156" s="204"/>
      <c r="K156" s="204"/>
      <c r="L156" s="209"/>
      <c r="M156" s="210"/>
      <c r="N156" s="211"/>
      <c r="O156" s="211"/>
      <c r="P156" s="211"/>
      <c r="Q156" s="211"/>
      <c r="R156" s="211"/>
      <c r="S156" s="211"/>
      <c r="T156" s="212"/>
      <c r="AT156" s="213" t="s">
        <v>136</v>
      </c>
      <c r="AU156" s="213" t="s">
        <v>86</v>
      </c>
      <c r="AV156" s="14" t="s">
        <v>86</v>
      </c>
      <c r="AW156" s="14" t="s">
        <v>37</v>
      </c>
      <c r="AX156" s="14" t="s">
        <v>84</v>
      </c>
      <c r="AY156" s="213" t="s">
        <v>125</v>
      </c>
    </row>
    <row r="157" spans="2:63" s="12" customFormat="1" ht="22.8" customHeight="1">
      <c r="B157" s="159"/>
      <c r="C157" s="160"/>
      <c r="D157" s="161" t="s">
        <v>75</v>
      </c>
      <c r="E157" s="173" t="s">
        <v>199</v>
      </c>
      <c r="F157" s="173" t="s">
        <v>753</v>
      </c>
      <c r="G157" s="160"/>
      <c r="H157" s="160"/>
      <c r="I157" s="163"/>
      <c r="J157" s="174">
        <f>BK157</f>
        <v>0</v>
      </c>
      <c r="K157" s="160"/>
      <c r="L157" s="165"/>
      <c r="M157" s="166"/>
      <c r="N157" s="167"/>
      <c r="O157" s="167"/>
      <c r="P157" s="168">
        <f>SUM(P158:P194)</f>
        <v>0</v>
      </c>
      <c r="Q157" s="167"/>
      <c r="R157" s="168">
        <f>SUM(R158:R194)</f>
        <v>19.470014400000004</v>
      </c>
      <c r="S157" s="167"/>
      <c r="T157" s="169">
        <f>SUM(T158:T194)</f>
        <v>0</v>
      </c>
      <c r="AR157" s="170" t="s">
        <v>84</v>
      </c>
      <c r="AT157" s="171" t="s">
        <v>75</v>
      </c>
      <c r="AU157" s="171" t="s">
        <v>84</v>
      </c>
      <c r="AY157" s="170" t="s">
        <v>125</v>
      </c>
      <c r="BK157" s="172">
        <f>SUM(BK158:BK194)</f>
        <v>0</v>
      </c>
    </row>
    <row r="158" spans="1:65" s="2" customFormat="1" ht="14.4" customHeight="1">
      <c r="A158" s="36"/>
      <c r="B158" s="37"/>
      <c r="C158" s="175" t="s">
        <v>232</v>
      </c>
      <c r="D158" s="175" t="s">
        <v>127</v>
      </c>
      <c r="E158" s="176" t="s">
        <v>754</v>
      </c>
      <c r="F158" s="177" t="s">
        <v>755</v>
      </c>
      <c r="G158" s="178" t="s">
        <v>149</v>
      </c>
      <c r="H158" s="179">
        <v>283.2</v>
      </c>
      <c r="I158" s="180"/>
      <c r="J158" s="181">
        <f>ROUND(I158*H158,2)</f>
        <v>0</v>
      </c>
      <c r="K158" s="177" t="s">
        <v>131</v>
      </c>
      <c r="L158" s="41"/>
      <c r="M158" s="182" t="s">
        <v>19</v>
      </c>
      <c r="N158" s="183" t="s">
        <v>47</v>
      </c>
      <c r="O158" s="66"/>
      <c r="P158" s="184">
        <f>O158*H158</f>
        <v>0</v>
      </c>
      <c r="Q158" s="184">
        <v>0</v>
      </c>
      <c r="R158" s="184">
        <f>Q158*H158</f>
        <v>0</v>
      </c>
      <c r="S158" s="184">
        <v>0</v>
      </c>
      <c r="T158" s="185">
        <f>S158*H158</f>
        <v>0</v>
      </c>
      <c r="U158" s="36"/>
      <c r="V158" s="36"/>
      <c r="W158" s="36"/>
      <c r="X158" s="36"/>
      <c r="Y158" s="36"/>
      <c r="Z158" s="36"/>
      <c r="AA158" s="36"/>
      <c r="AB158" s="36"/>
      <c r="AC158" s="36"/>
      <c r="AD158" s="36"/>
      <c r="AE158" s="36"/>
      <c r="AR158" s="186" t="s">
        <v>132</v>
      </c>
      <c r="AT158" s="186" t="s">
        <v>127</v>
      </c>
      <c r="AU158" s="186" t="s">
        <v>86</v>
      </c>
      <c r="AY158" s="19" t="s">
        <v>125</v>
      </c>
      <c r="BE158" s="187">
        <f>IF(N158="základní",J158,0)</f>
        <v>0</v>
      </c>
      <c r="BF158" s="187">
        <f>IF(N158="snížená",J158,0)</f>
        <v>0</v>
      </c>
      <c r="BG158" s="187">
        <f>IF(N158="zákl. přenesená",J158,0)</f>
        <v>0</v>
      </c>
      <c r="BH158" s="187">
        <f>IF(N158="sníž. přenesená",J158,0)</f>
        <v>0</v>
      </c>
      <c r="BI158" s="187">
        <f>IF(N158="nulová",J158,0)</f>
        <v>0</v>
      </c>
      <c r="BJ158" s="19" t="s">
        <v>84</v>
      </c>
      <c r="BK158" s="187">
        <f>ROUND(I158*H158,2)</f>
        <v>0</v>
      </c>
      <c r="BL158" s="19" t="s">
        <v>132</v>
      </c>
      <c r="BM158" s="186" t="s">
        <v>756</v>
      </c>
    </row>
    <row r="159" spans="1:47" s="2" customFormat="1" ht="19.2">
      <c r="A159" s="36"/>
      <c r="B159" s="37"/>
      <c r="C159" s="38"/>
      <c r="D159" s="188" t="s">
        <v>228</v>
      </c>
      <c r="E159" s="38"/>
      <c r="F159" s="189" t="s">
        <v>757</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228</v>
      </c>
      <c r="AU159" s="19" t="s">
        <v>86</v>
      </c>
    </row>
    <row r="160" spans="2:51" s="13" customFormat="1" ht="10.2">
      <c r="B160" s="193"/>
      <c r="C160" s="194"/>
      <c r="D160" s="188" t="s">
        <v>136</v>
      </c>
      <c r="E160" s="195" t="s">
        <v>19</v>
      </c>
      <c r="F160" s="196" t="s">
        <v>738</v>
      </c>
      <c r="G160" s="194"/>
      <c r="H160" s="195" t="s">
        <v>19</v>
      </c>
      <c r="I160" s="197"/>
      <c r="J160" s="194"/>
      <c r="K160" s="194"/>
      <c r="L160" s="198"/>
      <c r="M160" s="199"/>
      <c r="N160" s="200"/>
      <c r="O160" s="200"/>
      <c r="P160" s="200"/>
      <c r="Q160" s="200"/>
      <c r="R160" s="200"/>
      <c r="S160" s="200"/>
      <c r="T160" s="201"/>
      <c r="AT160" s="202" t="s">
        <v>136</v>
      </c>
      <c r="AU160" s="202" t="s">
        <v>86</v>
      </c>
      <c r="AV160" s="13" t="s">
        <v>84</v>
      </c>
      <c r="AW160" s="13" t="s">
        <v>37</v>
      </c>
      <c r="AX160" s="13" t="s">
        <v>76</v>
      </c>
      <c r="AY160" s="202" t="s">
        <v>125</v>
      </c>
    </row>
    <row r="161" spans="2:51" s="13" customFormat="1" ht="10.2">
      <c r="B161" s="193"/>
      <c r="C161" s="194"/>
      <c r="D161" s="188" t="s">
        <v>136</v>
      </c>
      <c r="E161" s="195" t="s">
        <v>19</v>
      </c>
      <c r="F161" s="196" t="s">
        <v>758</v>
      </c>
      <c r="G161" s="194"/>
      <c r="H161" s="195" t="s">
        <v>19</v>
      </c>
      <c r="I161" s="197"/>
      <c r="J161" s="194"/>
      <c r="K161" s="194"/>
      <c r="L161" s="198"/>
      <c r="M161" s="199"/>
      <c r="N161" s="200"/>
      <c r="O161" s="200"/>
      <c r="P161" s="200"/>
      <c r="Q161" s="200"/>
      <c r="R161" s="200"/>
      <c r="S161" s="200"/>
      <c r="T161" s="201"/>
      <c r="AT161" s="202" t="s">
        <v>136</v>
      </c>
      <c r="AU161" s="202" t="s">
        <v>86</v>
      </c>
      <c r="AV161" s="13" t="s">
        <v>84</v>
      </c>
      <c r="AW161" s="13" t="s">
        <v>37</v>
      </c>
      <c r="AX161" s="13" t="s">
        <v>76</v>
      </c>
      <c r="AY161" s="202" t="s">
        <v>125</v>
      </c>
    </row>
    <row r="162" spans="2:51" s="14" customFormat="1" ht="10.2">
      <c r="B162" s="203"/>
      <c r="C162" s="204"/>
      <c r="D162" s="188" t="s">
        <v>136</v>
      </c>
      <c r="E162" s="205" t="s">
        <v>19</v>
      </c>
      <c r="F162" s="206" t="s">
        <v>759</v>
      </c>
      <c r="G162" s="204"/>
      <c r="H162" s="207">
        <v>141.6</v>
      </c>
      <c r="I162" s="208"/>
      <c r="J162" s="204"/>
      <c r="K162" s="204"/>
      <c r="L162" s="209"/>
      <c r="M162" s="210"/>
      <c r="N162" s="211"/>
      <c r="O162" s="211"/>
      <c r="P162" s="211"/>
      <c r="Q162" s="211"/>
      <c r="R162" s="211"/>
      <c r="S162" s="211"/>
      <c r="T162" s="212"/>
      <c r="AT162" s="213" t="s">
        <v>136</v>
      </c>
      <c r="AU162" s="213" t="s">
        <v>86</v>
      </c>
      <c r="AV162" s="14" t="s">
        <v>86</v>
      </c>
      <c r="AW162" s="14" t="s">
        <v>37</v>
      </c>
      <c r="AX162" s="14" t="s">
        <v>76</v>
      </c>
      <c r="AY162" s="213" t="s">
        <v>125</v>
      </c>
    </row>
    <row r="163" spans="2:51" s="14" customFormat="1" ht="10.2">
      <c r="B163" s="203"/>
      <c r="C163" s="204"/>
      <c r="D163" s="188" t="s">
        <v>136</v>
      </c>
      <c r="E163" s="205" t="s">
        <v>19</v>
      </c>
      <c r="F163" s="206" t="s">
        <v>760</v>
      </c>
      <c r="G163" s="204"/>
      <c r="H163" s="207">
        <v>141.6</v>
      </c>
      <c r="I163" s="208"/>
      <c r="J163" s="204"/>
      <c r="K163" s="204"/>
      <c r="L163" s="209"/>
      <c r="M163" s="210"/>
      <c r="N163" s="211"/>
      <c r="O163" s="211"/>
      <c r="P163" s="211"/>
      <c r="Q163" s="211"/>
      <c r="R163" s="211"/>
      <c r="S163" s="211"/>
      <c r="T163" s="212"/>
      <c r="AT163" s="213" t="s">
        <v>136</v>
      </c>
      <c r="AU163" s="213" t="s">
        <v>86</v>
      </c>
      <c r="AV163" s="14" t="s">
        <v>86</v>
      </c>
      <c r="AW163" s="14" t="s">
        <v>37</v>
      </c>
      <c r="AX163" s="14" t="s">
        <v>76</v>
      </c>
      <c r="AY163" s="213" t="s">
        <v>125</v>
      </c>
    </row>
    <row r="164" spans="2:51" s="15" customFormat="1" ht="10.2">
      <c r="B164" s="214"/>
      <c r="C164" s="215"/>
      <c r="D164" s="188" t="s">
        <v>136</v>
      </c>
      <c r="E164" s="216" t="s">
        <v>19</v>
      </c>
      <c r="F164" s="217" t="s">
        <v>159</v>
      </c>
      <c r="G164" s="215"/>
      <c r="H164" s="218">
        <v>283.2</v>
      </c>
      <c r="I164" s="219"/>
      <c r="J164" s="215"/>
      <c r="K164" s="215"/>
      <c r="L164" s="220"/>
      <c r="M164" s="221"/>
      <c r="N164" s="222"/>
      <c r="O164" s="222"/>
      <c r="P164" s="222"/>
      <c r="Q164" s="222"/>
      <c r="R164" s="222"/>
      <c r="S164" s="222"/>
      <c r="T164" s="223"/>
      <c r="AT164" s="224" t="s">
        <v>136</v>
      </c>
      <c r="AU164" s="224" t="s">
        <v>86</v>
      </c>
      <c r="AV164" s="15" t="s">
        <v>132</v>
      </c>
      <c r="AW164" s="15" t="s">
        <v>37</v>
      </c>
      <c r="AX164" s="15" t="s">
        <v>84</v>
      </c>
      <c r="AY164" s="224" t="s">
        <v>125</v>
      </c>
    </row>
    <row r="165" spans="1:65" s="2" customFormat="1" ht="14.4" customHeight="1">
      <c r="A165" s="36"/>
      <c r="B165" s="37"/>
      <c r="C165" s="175" t="s">
        <v>238</v>
      </c>
      <c r="D165" s="175" t="s">
        <v>127</v>
      </c>
      <c r="E165" s="176" t="s">
        <v>761</v>
      </c>
      <c r="F165" s="177" t="s">
        <v>762</v>
      </c>
      <c r="G165" s="178" t="s">
        <v>149</v>
      </c>
      <c r="H165" s="179">
        <v>141.6</v>
      </c>
      <c r="I165" s="180"/>
      <c r="J165" s="181">
        <f>ROUND(I165*H165,2)</f>
        <v>0</v>
      </c>
      <c r="K165" s="177" t="s">
        <v>131</v>
      </c>
      <c r="L165" s="41"/>
      <c r="M165" s="182" t="s">
        <v>19</v>
      </c>
      <c r="N165" s="183" t="s">
        <v>47</v>
      </c>
      <c r="O165" s="66"/>
      <c r="P165" s="184">
        <f>O165*H165</f>
        <v>0</v>
      </c>
      <c r="Q165" s="184">
        <v>0.00601</v>
      </c>
      <c r="R165" s="184">
        <f>Q165*H165</f>
        <v>0.8510159999999999</v>
      </c>
      <c r="S165" s="184">
        <v>0</v>
      </c>
      <c r="T165" s="185">
        <f>S165*H165</f>
        <v>0</v>
      </c>
      <c r="U165" s="36"/>
      <c r="V165" s="36"/>
      <c r="W165" s="36"/>
      <c r="X165" s="36"/>
      <c r="Y165" s="36"/>
      <c r="Z165" s="36"/>
      <c r="AA165" s="36"/>
      <c r="AB165" s="36"/>
      <c r="AC165" s="36"/>
      <c r="AD165" s="36"/>
      <c r="AE165" s="36"/>
      <c r="AR165" s="186" t="s">
        <v>132</v>
      </c>
      <c r="AT165" s="186" t="s">
        <v>127</v>
      </c>
      <c r="AU165" s="186" t="s">
        <v>86</v>
      </c>
      <c r="AY165" s="19" t="s">
        <v>125</v>
      </c>
      <c r="BE165" s="187">
        <f>IF(N165="základní",J165,0)</f>
        <v>0</v>
      </c>
      <c r="BF165" s="187">
        <f>IF(N165="snížená",J165,0)</f>
        <v>0</v>
      </c>
      <c r="BG165" s="187">
        <f>IF(N165="zákl. přenesená",J165,0)</f>
        <v>0</v>
      </c>
      <c r="BH165" s="187">
        <f>IF(N165="sníž. přenesená",J165,0)</f>
        <v>0</v>
      </c>
      <c r="BI165" s="187">
        <f>IF(N165="nulová",J165,0)</f>
        <v>0</v>
      </c>
      <c r="BJ165" s="19" t="s">
        <v>84</v>
      </c>
      <c r="BK165" s="187">
        <f>ROUND(I165*H165,2)</f>
        <v>0</v>
      </c>
      <c r="BL165" s="19" t="s">
        <v>132</v>
      </c>
      <c r="BM165" s="186" t="s">
        <v>763</v>
      </c>
    </row>
    <row r="166" spans="2:51" s="13" customFormat="1" ht="10.2">
      <c r="B166" s="193"/>
      <c r="C166" s="194"/>
      <c r="D166" s="188" t="s">
        <v>136</v>
      </c>
      <c r="E166" s="195" t="s">
        <v>19</v>
      </c>
      <c r="F166" s="196" t="s">
        <v>738</v>
      </c>
      <c r="G166" s="194"/>
      <c r="H166" s="195" t="s">
        <v>19</v>
      </c>
      <c r="I166" s="197"/>
      <c r="J166" s="194"/>
      <c r="K166" s="194"/>
      <c r="L166" s="198"/>
      <c r="M166" s="199"/>
      <c r="N166" s="200"/>
      <c r="O166" s="200"/>
      <c r="P166" s="200"/>
      <c r="Q166" s="200"/>
      <c r="R166" s="200"/>
      <c r="S166" s="200"/>
      <c r="T166" s="201"/>
      <c r="AT166" s="202" t="s">
        <v>136</v>
      </c>
      <c r="AU166" s="202" t="s">
        <v>86</v>
      </c>
      <c r="AV166" s="13" t="s">
        <v>84</v>
      </c>
      <c r="AW166" s="13" t="s">
        <v>37</v>
      </c>
      <c r="AX166" s="13" t="s">
        <v>76</v>
      </c>
      <c r="AY166" s="202" t="s">
        <v>125</v>
      </c>
    </row>
    <row r="167" spans="2:51" s="13" customFormat="1" ht="10.2">
      <c r="B167" s="193"/>
      <c r="C167" s="194"/>
      <c r="D167" s="188" t="s">
        <v>136</v>
      </c>
      <c r="E167" s="195" t="s">
        <v>19</v>
      </c>
      <c r="F167" s="196" t="s">
        <v>758</v>
      </c>
      <c r="G167" s="194"/>
      <c r="H167" s="195" t="s">
        <v>19</v>
      </c>
      <c r="I167" s="197"/>
      <c r="J167" s="194"/>
      <c r="K167" s="194"/>
      <c r="L167" s="198"/>
      <c r="M167" s="199"/>
      <c r="N167" s="200"/>
      <c r="O167" s="200"/>
      <c r="P167" s="200"/>
      <c r="Q167" s="200"/>
      <c r="R167" s="200"/>
      <c r="S167" s="200"/>
      <c r="T167" s="201"/>
      <c r="AT167" s="202" t="s">
        <v>136</v>
      </c>
      <c r="AU167" s="202" t="s">
        <v>86</v>
      </c>
      <c r="AV167" s="13" t="s">
        <v>84</v>
      </c>
      <c r="AW167" s="13" t="s">
        <v>37</v>
      </c>
      <c r="AX167" s="13" t="s">
        <v>76</v>
      </c>
      <c r="AY167" s="202" t="s">
        <v>125</v>
      </c>
    </row>
    <row r="168" spans="2:51" s="13" customFormat="1" ht="10.2">
      <c r="B168" s="193"/>
      <c r="C168" s="194"/>
      <c r="D168" s="188" t="s">
        <v>136</v>
      </c>
      <c r="E168" s="195" t="s">
        <v>19</v>
      </c>
      <c r="F168" s="196" t="s">
        <v>764</v>
      </c>
      <c r="G168" s="194"/>
      <c r="H168" s="195" t="s">
        <v>19</v>
      </c>
      <c r="I168" s="197"/>
      <c r="J168" s="194"/>
      <c r="K168" s="194"/>
      <c r="L168" s="198"/>
      <c r="M168" s="199"/>
      <c r="N168" s="200"/>
      <c r="O168" s="200"/>
      <c r="P168" s="200"/>
      <c r="Q168" s="200"/>
      <c r="R168" s="200"/>
      <c r="S168" s="200"/>
      <c r="T168" s="201"/>
      <c r="AT168" s="202" t="s">
        <v>136</v>
      </c>
      <c r="AU168" s="202" t="s">
        <v>86</v>
      </c>
      <c r="AV168" s="13" t="s">
        <v>84</v>
      </c>
      <c r="AW168" s="13" t="s">
        <v>37</v>
      </c>
      <c r="AX168" s="13" t="s">
        <v>76</v>
      </c>
      <c r="AY168" s="202" t="s">
        <v>125</v>
      </c>
    </row>
    <row r="169" spans="2:51" s="14" customFormat="1" ht="10.2">
      <c r="B169" s="203"/>
      <c r="C169" s="204"/>
      <c r="D169" s="188" t="s">
        <v>136</v>
      </c>
      <c r="E169" s="205" t="s">
        <v>19</v>
      </c>
      <c r="F169" s="206" t="s">
        <v>765</v>
      </c>
      <c r="G169" s="204"/>
      <c r="H169" s="207">
        <v>141.6</v>
      </c>
      <c r="I169" s="208"/>
      <c r="J169" s="204"/>
      <c r="K169" s="204"/>
      <c r="L169" s="209"/>
      <c r="M169" s="210"/>
      <c r="N169" s="211"/>
      <c r="O169" s="211"/>
      <c r="P169" s="211"/>
      <c r="Q169" s="211"/>
      <c r="R169" s="211"/>
      <c r="S169" s="211"/>
      <c r="T169" s="212"/>
      <c r="AT169" s="213" t="s">
        <v>136</v>
      </c>
      <c r="AU169" s="213" t="s">
        <v>86</v>
      </c>
      <c r="AV169" s="14" t="s">
        <v>86</v>
      </c>
      <c r="AW169" s="14" t="s">
        <v>37</v>
      </c>
      <c r="AX169" s="14" t="s">
        <v>84</v>
      </c>
      <c r="AY169" s="213" t="s">
        <v>125</v>
      </c>
    </row>
    <row r="170" spans="1:65" s="2" customFormat="1" ht="24.15" customHeight="1">
      <c r="A170" s="36"/>
      <c r="B170" s="37"/>
      <c r="C170" s="175" t="s">
        <v>250</v>
      </c>
      <c r="D170" s="175" t="s">
        <v>127</v>
      </c>
      <c r="E170" s="176" t="s">
        <v>766</v>
      </c>
      <c r="F170" s="177" t="s">
        <v>767</v>
      </c>
      <c r="G170" s="178" t="s">
        <v>149</v>
      </c>
      <c r="H170" s="179">
        <v>141.6</v>
      </c>
      <c r="I170" s="180"/>
      <c r="J170" s="181">
        <f>ROUND(I170*H170,2)</f>
        <v>0</v>
      </c>
      <c r="K170" s="177" t="s">
        <v>131</v>
      </c>
      <c r="L170" s="41"/>
      <c r="M170" s="182" t="s">
        <v>19</v>
      </c>
      <c r="N170" s="183" t="s">
        <v>47</v>
      </c>
      <c r="O170" s="66"/>
      <c r="P170" s="184">
        <f>O170*H170</f>
        <v>0</v>
      </c>
      <c r="Q170" s="184">
        <v>0</v>
      </c>
      <c r="R170" s="184">
        <f>Q170*H170</f>
        <v>0</v>
      </c>
      <c r="S170" s="184">
        <v>0</v>
      </c>
      <c r="T170" s="185">
        <f>S170*H170</f>
        <v>0</v>
      </c>
      <c r="U170" s="36"/>
      <c r="V170" s="36"/>
      <c r="W170" s="36"/>
      <c r="X170" s="36"/>
      <c r="Y170" s="36"/>
      <c r="Z170" s="36"/>
      <c r="AA170" s="36"/>
      <c r="AB170" s="36"/>
      <c r="AC170" s="36"/>
      <c r="AD170" s="36"/>
      <c r="AE170" s="36"/>
      <c r="AR170" s="186" t="s">
        <v>132</v>
      </c>
      <c r="AT170" s="186" t="s">
        <v>127</v>
      </c>
      <c r="AU170" s="186" t="s">
        <v>86</v>
      </c>
      <c r="AY170" s="19" t="s">
        <v>125</v>
      </c>
      <c r="BE170" s="187">
        <f>IF(N170="základní",J170,0)</f>
        <v>0</v>
      </c>
      <c r="BF170" s="187">
        <f>IF(N170="snížená",J170,0)</f>
        <v>0</v>
      </c>
      <c r="BG170" s="187">
        <f>IF(N170="zákl. přenesená",J170,0)</f>
        <v>0</v>
      </c>
      <c r="BH170" s="187">
        <f>IF(N170="sníž. přenesená",J170,0)</f>
        <v>0</v>
      </c>
      <c r="BI170" s="187">
        <f>IF(N170="nulová",J170,0)</f>
        <v>0</v>
      </c>
      <c r="BJ170" s="19" t="s">
        <v>84</v>
      </c>
      <c r="BK170" s="187">
        <f>ROUND(I170*H170,2)</f>
        <v>0</v>
      </c>
      <c r="BL170" s="19" t="s">
        <v>132</v>
      </c>
      <c r="BM170" s="186" t="s">
        <v>768</v>
      </c>
    </row>
    <row r="171" spans="1:47" s="2" customFormat="1" ht="48">
      <c r="A171" s="36"/>
      <c r="B171" s="37"/>
      <c r="C171" s="38"/>
      <c r="D171" s="188" t="s">
        <v>134</v>
      </c>
      <c r="E171" s="38"/>
      <c r="F171" s="189" t="s">
        <v>769</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134</v>
      </c>
      <c r="AU171" s="19" t="s">
        <v>86</v>
      </c>
    </row>
    <row r="172" spans="1:47" s="2" customFormat="1" ht="19.2">
      <c r="A172" s="36"/>
      <c r="B172" s="37"/>
      <c r="C172" s="38"/>
      <c r="D172" s="188" t="s">
        <v>228</v>
      </c>
      <c r="E172" s="38"/>
      <c r="F172" s="189" t="s">
        <v>757</v>
      </c>
      <c r="G172" s="38"/>
      <c r="H172" s="38"/>
      <c r="I172" s="190"/>
      <c r="J172" s="38"/>
      <c r="K172" s="38"/>
      <c r="L172" s="41"/>
      <c r="M172" s="191"/>
      <c r="N172" s="192"/>
      <c r="O172" s="66"/>
      <c r="P172" s="66"/>
      <c r="Q172" s="66"/>
      <c r="R172" s="66"/>
      <c r="S172" s="66"/>
      <c r="T172" s="67"/>
      <c r="U172" s="36"/>
      <c r="V172" s="36"/>
      <c r="W172" s="36"/>
      <c r="X172" s="36"/>
      <c r="Y172" s="36"/>
      <c r="Z172" s="36"/>
      <c r="AA172" s="36"/>
      <c r="AB172" s="36"/>
      <c r="AC172" s="36"/>
      <c r="AD172" s="36"/>
      <c r="AE172" s="36"/>
      <c r="AT172" s="19" t="s">
        <v>228</v>
      </c>
      <c r="AU172" s="19" t="s">
        <v>86</v>
      </c>
    </row>
    <row r="173" spans="2:51" s="13" customFormat="1" ht="10.2">
      <c r="B173" s="193"/>
      <c r="C173" s="194"/>
      <c r="D173" s="188" t="s">
        <v>136</v>
      </c>
      <c r="E173" s="195" t="s">
        <v>19</v>
      </c>
      <c r="F173" s="196" t="s">
        <v>738</v>
      </c>
      <c r="G173" s="194"/>
      <c r="H173" s="195" t="s">
        <v>19</v>
      </c>
      <c r="I173" s="197"/>
      <c r="J173" s="194"/>
      <c r="K173" s="194"/>
      <c r="L173" s="198"/>
      <c r="M173" s="199"/>
      <c r="N173" s="200"/>
      <c r="O173" s="200"/>
      <c r="P173" s="200"/>
      <c r="Q173" s="200"/>
      <c r="R173" s="200"/>
      <c r="S173" s="200"/>
      <c r="T173" s="201"/>
      <c r="AT173" s="202" t="s">
        <v>136</v>
      </c>
      <c r="AU173" s="202" t="s">
        <v>86</v>
      </c>
      <c r="AV173" s="13" t="s">
        <v>84</v>
      </c>
      <c r="AW173" s="13" t="s">
        <v>37</v>
      </c>
      <c r="AX173" s="13" t="s">
        <v>76</v>
      </c>
      <c r="AY173" s="202" t="s">
        <v>125</v>
      </c>
    </row>
    <row r="174" spans="2:51" s="13" customFormat="1" ht="10.2">
      <c r="B174" s="193"/>
      <c r="C174" s="194"/>
      <c r="D174" s="188" t="s">
        <v>136</v>
      </c>
      <c r="E174" s="195" t="s">
        <v>19</v>
      </c>
      <c r="F174" s="196" t="s">
        <v>758</v>
      </c>
      <c r="G174" s="194"/>
      <c r="H174" s="195" t="s">
        <v>19</v>
      </c>
      <c r="I174" s="197"/>
      <c r="J174" s="194"/>
      <c r="K174" s="194"/>
      <c r="L174" s="198"/>
      <c r="M174" s="199"/>
      <c r="N174" s="200"/>
      <c r="O174" s="200"/>
      <c r="P174" s="200"/>
      <c r="Q174" s="200"/>
      <c r="R174" s="200"/>
      <c r="S174" s="200"/>
      <c r="T174" s="201"/>
      <c r="AT174" s="202" t="s">
        <v>136</v>
      </c>
      <c r="AU174" s="202" t="s">
        <v>86</v>
      </c>
      <c r="AV174" s="13" t="s">
        <v>84</v>
      </c>
      <c r="AW174" s="13" t="s">
        <v>37</v>
      </c>
      <c r="AX174" s="13" t="s">
        <v>76</v>
      </c>
      <c r="AY174" s="202" t="s">
        <v>125</v>
      </c>
    </row>
    <row r="175" spans="2:51" s="14" customFormat="1" ht="10.2">
      <c r="B175" s="203"/>
      <c r="C175" s="204"/>
      <c r="D175" s="188" t="s">
        <v>136</v>
      </c>
      <c r="E175" s="205" t="s">
        <v>19</v>
      </c>
      <c r="F175" s="206" t="s">
        <v>770</v>
      </c>
      <c r="G175" s="204"/>
      <c r="H175" s="207">
        <v>141.6</v>
      </c>
      <c r="I175" s="208"/>
      <c r="J175" s="204"/>
      <c r="K175" s="204"/>
      <c r="L175" s="209"/>
      <c r="M175" s="210"/>
      <c r="N175" s="211"/>
      <c r="O175" s="211"/>
      <c r="P175" s="211"/>
      <c r="Q175" s="211"/>
      <c r="R175" s="211"/>
      <c r="S175" s="211"/>
      <c r="T175" s="212"/>
      <c r="AT175" s="213" t="s">
        <v>136</v>
      </c>
      <c r="AU175" s="213" t="s">
        <v>86</v>
      </c>
      <c r="AV175" s="14" t="s">
        <v>86</v>
      </c>
      <c r="AW175" s="14" t="s">
        <v>37</v>
      </c>
      <c r="AX175" s="14" t="s">
        <v>84</v>
      </c>
      <c r="AY175" s="213" t="s">
        <v>125</v>
      </c>
    </row>
    <row r="176" spans="1:65" s="2" customFormat="1" ht="14.4" customHeight="1">
      <c r="A176" s="36"/>
      <c r="B176" s="37"/>
      <c r="C176" s="175" t="s">
        <v>257</v>
      </c>
      <c r="D176" s="175" t="s">
        <v>127</v>
      </c>
      <c r="E176" s="176" t="s">
        <v>771</v>
      </c>
      <c r="F176" s="177" t="s">
        <v>772</v>
      </c>
      <c r="G176" s="178" t="s">
        <v>149</v>
      </c>
      <c r="H176" s="179">
        <v>178.96</v>
      </c>
      <c r="I176" s="180"/>
      <c r="J176" s="181">
        <f>ROUND(I176*H176,2)</f>
        <v>0</v>
      </c>
      <c r="K176" s="177" t="s">
        <v>131</v>
      </c>
      <c r="L176" s="41"/>
      <c r="M176" s="182" t="s">
        <v>19</v>
      </c>
      <c r="N176" s="183" t="s">
        <v>47</v>
      </c>
      <c r="O176" s="66"/>
      <c r="P176" s="184">
        <f>O176*H176</f>
        <v>0</v>
      </c>
      <c r="Q176" s="184">
        <v>0.00031</v>
      </c>
      <c r="R176" s="184">
        <f>Q176*H176</f>
        <v>0.0554776</v>
      </c>
      <c r="S176" s="184">
        <v>0</v>
      </c>
      <c r="T176" s="185">
        <f>S176*H176</f>
        <v>0</v>
      </c>
      <c r="U176" s="36"/>
      <c r="V176" s="36"/>
      <c r="W176" s="36"/>
      <c r="X176" s="36"/>
      <c r="Y176" s="36"/>
      <c r="Z176" s="36"/>
      <c r="AA176" s="36"/>
      <c r="AB176" s="36"/>
      <c r="AC176" s="36"/>
      <c r="AD176" s="36"/>
      <c r="AE176" s="36"/>
      <c r="AR176" s="186" t="s">
        <v>132</v>
      </c>
      <c r="AT176" s="186" t="s">
        <v>127</v>
      </c>
      <c r="AU176" s="186" t="s">
        <v>86</v>
      </c>
      <c r="AY176" s="19" t="s">
        <v>125</v>
      </c>
      <c r="BE176" s="187">
        <f>IF(N176="základní",J176,0)</f>
        <v>0</v>
      </c>
      <c r="BF176" s="187">
        <f>IF(N176="snížená",J176,0)</f>
        <v>0</v>
      </c>
      <c r="BG176" s="187">
        <f>IF(N176="zákl. přenesená",J176,0)</f>
        <v>0</v>
      </c>
      <c r="BH176" s="187">
        <f>IF(N176="sníž. přenesená",J176,0)</f>
        <v>0</v>
      </c>
      <c r="BI176" s="187">
        <f>IF(N176="nulová",J176,0)</f>
        <v>0</v>
      </c>
      <c r="BJ176" s="19" t="s">
        <v>84</v>
      </c>
      <c r="BK176" s="187">
        <f>ROUND(I176*H176,2)</f>
        <v>0</v>
      </c>
      <c r="BL176" s="19" t="s">
        <v>132</v>
      </c>
      <c r="BM176" s="186" t="s">
        <v>773</v>
      </c>
    </row>
    <row r="177" spans="2:51" s="13" customFormat="1" ht="10.2">
      <c r="B177" s="193"/>
      <c r="C177" s="194"/>
      <c r="D177" s="188" t="s">
        <v>136</v>
      </c>
      <c r="E177" s="195" t="s">
        <v>19</v>
      </c>
      <c r="F177" s="196" t="s">
        <v>738</v>
      </c>
      <c r="G177" s="194"/>
      <c r="H177" s="195" t="s">
        <v>19</v>
      </c>
      <c r="I177" s="197"/>
      <c r="J177" s="194"/>
      <c r="K177" s="194"/>
      <c r="L177" s="198"/>
      <c r="M177" s="199"/>
      <c r="N177" s="200"/>
      <c r="O177" s="200"/>
      <c r="P177" s="200"/>
      <c r="Q177" s="200"/>
      <c r="R177" s="200"/>
      <c r="S177" s="200"/>
      <c r="T177" s="201"/>
      <c r="AT177" s="202" t="s">
        <v>136</v>
      </c>
      <c r="AU177" s="202" t="s">
        <v>86</v>
      </c>
      <c r="AV177" s="13" t="s">
        <v>84</v>
      </c>
      <c r="AW177" s="13" t="s">
        <v>37</v>
      </c>
      <c r="AX177" s="13" t="s">
        <v>76</v>
      </c>
      <c r="AY177" s="202" t="s">
        <v>125</v>
      </c>
    </row>
    <row r="178" spans="2:51" s="13" customFormat="1" ht="10.2">
      <c r="B178" s="193"/>
      <c r="C178" s="194"/>
      <c r="D178" s="188" t="s">
        <v>136</v>
      </c>
      <c r="E178" s="195" t="s">
        <v>19</v>
      </c>
      <c r="F178" s="196" t="s">
        <v>758</v>
      </c>
      <c r="G178" s="194"/>
      <c r="H178" s="195" t="s">
        <v>19</v>
      </c>
      <c r="I178" s="197"/>
      <c r="J178" s="194"/>
      <c r="K178" s="194"/>
      <c r="L178" s="198"/>
      <c r="M178" s="199"/>
      <c r="N178" s="200"/>
      <c r="O178" s="200"/>
      <c r="P178" s="200"/>
      <c r="Q178" s="200"/>
      <c r="R178" s="200"/>
      <c r="S178" s="200"/>
      <c r="T178" s="201"/>
      <c r="AT178" s="202" t="s">
        <v>136</v>
      </c>
      <c r="AU178" s="202" t="s">
        <v>86</v>
      </c>
      <c r="AV178" s="13" t="s">
        <v>84</v>
      </c>
      <c r="AW178" s="13" t="s">
        <v>37</v>
      </c>
      <c r="AX178" s="13" t="s">
        <v>76</v>
      </c>
      <c r="AY178" s="202" t="s">
        <v>125</v>
      </c>
    </row>
    <row r="179" spans="2:51" s="13" customFormat="1" ht="10.2">
      <c r="B179" s="193"/>
      <c r="C179" s="194"/>
      <c r="D179" s="188" t="s">
        <v>136</v>
      </c>
      <c r="E179" s="195" t="s">
        <v>19</v>
      </c>
      <c r="F179" s="196" t="s">
        <v>774</v>
      </c>
      <c r="G179" s="194"/>
      <c r="H179" s="195" t="s">
        <v>19</v>
      </c>
      <c r="I179" s="197"/>
      <c r="J179" s="194"/>
      <c r="K179" s="194"/>
      <c r="L179" s="198"/>
      <c r="M179" s="199"/>
      <c r="N179" s="200"/>
      <c r="O179" s="200"/>
      <c r="P179" s="200"/>
      <c r="Q179" s="200"/>
      <c r="R179" s="200"/>
      <c r="S179" s="200"/>
      <c r="T179" s="201"/>
      <c r="AT179" s="202" t="s">
        <v>136</v>
      </c>
      <c r="AU179" s="202" t="s">
        <v>86</v>
      </c>
      <c r="AV179" s="13" t="s">
        <v>84</v>
      </c>
      <c r="AW179" s="13" t="s">
        <v>37</v>
      </c>
      <c r="AX179" s="13" t="s">
        <v>76</v>
      </c>
      <c r="AY179" s="202" t="s">
        <v>125</v>
      </c>
    </row>
    <row r="180" spans="2:51" s="14" customFormat="1" ht="10.2">
      <c r="B180" s="203"/>
      <c r="C180" s="204"/>
      <c r="D180" s="188" t="s">
        <v>136</v>
      </c>
      <c r="E180" s="205" t="s">
        <v>19</v>
      </c>
      <c r="F180" s="206" t="s">
        <v>775</v>
      </c>
      <c r="G180" s="204"/>
      <c r="H180" s="207">
        <v>141.6</v>
      </c>
      <c r="I180" s="208"/>
      <c r="J180" s="204"/>
      <c r="K180" s="204"/>
      <c r="L180" s="209"/>
      <c r="M180" s="210"/>
      <c r="N180" s="211"/>
      <c r="O180" s="211"/>
      <c r="P180" s="211"/>
      <c r="Q180" s="211"/>
      <c r="R180" s="211"/>
      <c r="S180" s="211"/>
      <c r="T180" s="212"/>
      <c r="AT180" s="213" t="s">
        <v>136</v>
      </c>
      <c r="AU180" s="213" t="s">
        <v>86</v>
      </c>
      <c r="AV180" s="14" t="s">
        <v>86</v>
      </c>
      <c r="AW180" s="14" t="s">
        <v>37</v>
      </c>
      <c r="AX180" s="14" t="s">
        <v>76</v>
      </c>
      <c r="AY180" s="213" t="s">
        <v>125</v>
      </c>
    </row>
    <row r="181" spans="2:51" s="14" customFormat="1" ht="10.2">
      <c r="B181" s="203"/>
      <c r="C181" s="204"/>
      <c r="D181" s="188" t="s">
        <v>136</v>
      </c>
      <c r="E181" s="205" t="s">
        <v>19</v>
      </c>
      <c r="F181" s="206" t="s">
        <v>776</v>
      </c>
      <c r="G181" s="204"/>
      <c r="H181" s="207">
        <v>37.36</v>
      </c>
      <c r="I181" s="208"/>
      <c r="J181" s="204"/>
      <c r="K181" s="204"/>
      <c r="L181" s="209"/>
      <c r="M181" s="210"/>
      <c r="N181" s="211"/>
      <c r="O181" s="211"/>
      <c r="P181" s="211"/>
      <c r="Q181" s="211"/>
      <c r="R181" s="211"/>
      <c r="S181" s="211"/>
      <c r="T181" s="212"/>
      <c r="AT181" s="213" t="s">
        <v>136</v>
      </c>
      <c r="AU181" s="213" t="s">
        <v>86</v>
      </c>
      <c r="AV181" s="14" t="s">
        <v>86</v>
      </c>
      <c r="AW181" s="14" t="s">
        <v>37</v>
      </c>
      <c r="AX181" s="14" t="s">
        <v>76</v>
      </c>
      <c r="AY181" s="213" t="s">
        <v>125</v>
      </c>
    </row>
    <row r="182" spans="2:51" s="15" customFormat="1" ht="10.2">
      <c r="B182" s="214"/>
      <c r="C182" s="215"/>
      <c r="D182" s="188" t="s">
        <v>136</v>
      </c>
      <c r="E182" s="216" t="s">
        <v>19</v>
      </c>
      <c r="F182" s="217" t="s">
        <v>159</v>
      </c>
      <c r="G182" s="215"/>
      <c r="H182" s="218">
        <v>178.95999999999998</v>
      </c>
      <c r="I182" s="219"/>
      <c r="J182" s="215"/>
      <c r="K182" s="215"/>
      <c r="L182" s="220"/>
      <c r="M182" s="221"/>
      <c r="N182" s="222"/>
      <c r="O182" s="222"/>
      <c r="P182" s="222"/>
      <c r="Q182" s="222"/>
      <c r="R182" s="222"/>
      <c r="S182" s="222"/>
      <c r="T182" s="223"/>
      <c r="AT182" s="224" t="s">
        <v>136</v>
      </c>
      <c r="AU182" s="224" t="s">
        <v>86</v>
      </c>
      <c r="AV182" s="15" t="s">
        <v>132</v>
      </c>
      <c r="AW182" s="15" t="s">
        <v>37</v>
      </c>
      <c r="AX182" s="15" t="s">
        <v>84</v>
      </c>
      <c r="AY182" s="224" t="s">
        <v>125</v>
      </c>
    </row>
    <row r="183" spans="1:65" s="2" customFormat="1" ht="24.15" customHeight="1">
      <c r="A183" s="36"/>
      <c r="B183" s="37"/>
      <c r="C183" s="175" t="s">
        <v>262</v>
      </c>
      <c r="D183" s="175" t="s">
        <v>127</v>
      </c>
      <c r="E183" s="176" t="s">
        <v>777</v>
      </c>
      <c r="F183" s="177" t="s">
        <v>778</v>
      </c>
      <c r="G183" s="178" t="s">
        <v>149</v>
      </c>
      <c r="H183" s="179">
        <v>178.96</v>
      </c>
      <c r="I183" s="180"/>
      <c r="J183" s="181">
        <f>ROUND(I183*H183,2)</f>
        <v>0</v>
      </c>
      <c r="K183" s="177" t="s">
        <v>131</v>
      </c>
      <c r="L183" s="41"/>
      <c r="M183" s="182" t="s">
        <v>19</v>
      </c>
      <c r="N183" s="183" t="s">
        <v>47</v>
      </c>
      <c r="O183" s="66"/>
      <c r="P183" s="184">
        <f>O183*H183</f>
        <v>0</v>
      </c>
      <c r="Q183" s="184">
        <v>0.10373</v>
      </c>
      <c r="R183" s="184">
        <f>Q183*H183</f>
        <v>18.563520800000003</v>
      </c>
      <c r="S183" s="184">
        <v>0</v>
      </c>
      <c r="T183" s="185">
        <f>S183*H183</f>
        <v>0</v>
      </c>
      <c r="U183" s="36"/>
      <c r="V183" s="36"/>
      <c r="W183" s="36"/>
      <c r="X183" s="36"/>
      <c r="Y183" s="36"/>
      <c r="Z183" s="36"/>
      <c r="AA183" s="36"/>
      <c r="AB183" s="36"/>
      <c r="AC183" s="36"/>
      <c r="AD183" s="36"/>
      <c r="AE183" s="36"/>
      <c r="AR183" s="186" t="s">
        <v>132</v>
      </c>
      <c r="AT183" s="186" t="s">
        <v>127</v>
      </c>
      <c r="AU183" s="186" t="s">
        <v>86</v>
      </c>
      <c r="AY183" s="19" t="s">
        <v>125</v>
      </c>
      <c r="BE183" s="187">
        <f>IF(N183="základní",J183,0)</f>
        <v>0</v>
      </c>
      <c r="BF183" s="187">
        <f>IF(N183="snížená",J183,0)</f>
        <v>0</v>
      </c>
      <c r="BG183" s="187">
        <f>IF(N183="zákl. přenesená",J183,0)</f>
        <v>0</v>
      </c>
      <c r="BH183" s="187">
        <f>IF(N183="sníž. přenesená",J183,0)</f>
        <v>0</v>
      </c>
      <c r="BI183" s="187">
        <f>IF(N183="nulová",J183,0)</f>
        <v>0</v>
      </c>
      <c r="BJ183" s="19" t="s">
        <v>84</v>
      </c>
      <c r="BK183" s="187">
        <f>ROUND(I183*H183,2)</f>
        <v>0</v>
      </c>
      <c r="BL183" s="19" t="s">
        <v>132</v>
      </c>
      <c r="BM183" s="186" t="s">
        <v>779</v>
      </c>
    </row>
    <row r="184" spans="1:47" s="2" customFormat="1" ht="48">
      <c r="A184" s="36"/>
      <c r="B184" s="37"/>
      <c r="C184" s="38"/>
      <c r="D184" s="188" t="s">
        <v>134</v>
      </c>
      <c r="E184" s="38"/>
      <c r="F184" s="189" t="s">
        <v>780</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134</v>
      </c>
      <c r="AU184" s="19" t="s">
        <v>86</v>
      </c>
    </row>
    <row r="185" spans="1:65" s="2" customFormat="1" ht="14.4" customHeight="1">
      <c r="A185" s="36"/>
      <c r="B185" s="37"/>
      <c r="C185" s="175" t="s">
        <v>267</v>
      </c>
      <c r="D185" s="175" t="s">
        <v>127</v>
      </c>
      <c r="E185" s="176" t="s">
        <v>781</v>
      </c>
      <c r="F185" s="177" t="s">
        <v>782</v>
      </c>
      <c r="G185" s="178" t="s">
        <v>149</v>
      </c>
      <c r="H185" s="179">
        <v>61.5</v>
      </c>
      <c r="I185" s="180"/>
      <c r="J185" s="181">
        <f>ROUND(I185*H185,2)</f>
        <v>0</v>
      </c>
      <c r="K185" s="177" t="s">
        <v>131</v>
      </c>
      <c r="L185" s="41"/>
      <c r="M185" s="182" t="s">
        <v>19</v>
      </c>
      <c r="N185" s="183" t="s">
        <v>47</v>
      </c>
      <c r="O185" s="66"/>
      <c r="P185" s="184">
        <f>O185*H185</f>
        <v>0</v>
      </c>
      <c r="Q185" s="184">
        <v>0</v>
      </c>
      <c r="R185" s="184">
        <f>Q185*H185</f>
        <v>0</v>
      </c>
      <c r="S185" s="184">
        <v>0</v>
      </c>
      <c r="T185" s="185">
        <f>S185*H185</f>
        <v>0</v>
      </c>
      <c r="U185" s="36"/>
      <c r="V185" s="36"/>
      <c r="W185" s="36"/>
      <c r="X185" s="36"/>
      <c r="Y185" s="36"/>
      <c r="Z185" s="36"/>
      <c r="AA185" s="36"/>
      <c r="AB185" s="36"/>
      <c r="AC185" s="36"/>
      <c r="AD185" s="36"/>
      <c r="AE185" s="36"/>
      <c r="AR185" s="186" t="s">
        <v>132</v>
      </c>
      <c r="AT185" s="186" t="s">
        <v>127</v>
      </c>
      <c r="AU185" s="186" t="s">
        <v>86</v>
      </c>
      <c r="AY185" s="19" t="s">
        <v>125</v>
      </c>
      <c r="BE185" s="187">
        <f>IF(N185="základní",J185,0)</f>
        <v>0</v>
      </c>
      <c r="BF185" s="187">
        <f>IF(N185="snížená",J185,0)</f>
        <v>0</v>
      </c>
      <c r="BG185" s="187">
        <f>IF(N185="zákl. přenesená",J185,0)</f>
        <v>0</v>
      </c>
      <c r="BH185" s="187">
        <f>IF(N185="sníž. přenesená",J185,0)</f>
        <v>0</v>
      </c>
      <c r="BI185" s="187">
        <f>IF(N185="nulová",J185,0)</f>
        <v>0</v>
      </c>
      <c r="BJ185" s="19" t="s">
        <v>84</v>
      </c>
      <c r="BK185" s="187">
        <f>ROUND(I185*H185,2)</f>
        <v>0</v>
      </c>
      <c r="BL185" s="19" t="s">
        <v>132</v>
      </c>
      <c r="BM185" s="186" t="s">
        <v>783</v>
      </c>
    </row>
    <row r="186" spans="1:47" s="2" customFormat="1" ht="19.2">
      <c r="A186" s="36"/>
      <c r="B186" s="37"/>
      <c r="C186" s="38"/>
      <c r="D186" s="188" t="s">
        <v>228</v>
      </c>
      <c r="E186" s="38"/>
      <c r="F186" s="189" t="s">
        <v>784</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228</v>
      </c>
      <c r="AU186" s="19" t="s">
        <v>86</v>
      </c>
    </row>
    <row r="187" spans="2:51" s="13" customFormat="1" ht="10.2">
      <c r="B187" s="193"/>
      <c r="C187" s="194"/>
      <c r="D187" s="188" t="s">
        <v>136</v>
      </c>
      <c r="E187" s="195" t="s">
        <v>19</v>
      </c>
      <c r="F187" s="196" t="s">
        <v>738</v>
      </c>
      <c r="G187" s="194"/>
      <c r="H187" s="195" t="s">
        <v>19</v>
      </c>
      <c r="I187" s="197"/>
      <c r="J187" s="194"/>
      <c r="K187" s="194"/>
      <c r="L187" s="198"/>
      <c r="M187" s="199"/>
      <c r="N187" s="200"/>
      <c r="O187" s="200"/>
      <c r="P187" s="200"/>
      <c r="Q187" s="200"/>
      <c r="R187" s="200"/>
      <c r="S187" s="200"/>
      <c r="T187" s="201"/>
      <c r="AT187" s="202" t="s">
        <v>136</v>
      </c>
      <c r="AU187" s="202" t="s">
        <v>86</v>
      </c>
      <c r="AV187" s="13" t="s">
        <v>84</v>
      </c>
      <c r="AW187" s="13" t="s">
        <v>37</v>
      </c>
      <c r="AX187" s="13" t="s">
        <v>76</v>
      </c>
      <c r="AY187" s="202" t="s">
        <v>125</v>
      </c>
    </row>
    <row r="188" spans="2:51" s="13" customFormat="1" ht="10.2">
      <c r="B188" s="193"/>
      <c r="C188" s="194"/>
      <c r="D188" s="188" t="s">
        <v>136</v>
      </c>
      <c r="E188" s="195" t="s">
        <v>19</v>
      </c>
      <c r="F188" s="196" t="s">
        <v>785</v>
      </c>
      <c r="G188" s="194"/>
      <c r="H188" s="195" t="s">
        <v>19</v>
      </c>
      <c r="I188" s="197"/>
      <c r="J188" s="194"/>
      <c r="K188" s="194"/>
      <c r="L188" s="198"/>
      <c r="M188" s="199"/>
      <c r="N188" s="200"/>
      <c r="O188" s="200"/>
      <c r="P188" s="200"/>
      <c r="Q188" s="200"/>
      <c r="R188" s="200"/>
      <c r="S188" s="200"/>
      <c r="T188" s="201"/>
      <c r="AT188" s="202" t="s">
        <v>136</v>
      </c>
      <c r="AU188" s="202" t="s">
        <v>86</v>
      </c>
      <c r="AV188" s="13" t="s">
        <v>84</v>
      </c>
      <c r="AW188" s="13" t="s">
        <v>37</v>
      </c>
      <c r="AX188" s="13" t="s">
        <v>76</v>
      </c>
      <c r="AY188" s="202" t="s">
        <v>125</v>
      </c>
    </row>
    <row r="189" spans="2:51" s="14" customFormat="1" ht="10.2">
      <c r="B189" s="203"/>
      <c r="C189" s="204"/>
      <c r="D189" s="188" t="s">
        <v>136</v>
      </c>
      <c r="E189" s="205" t="s">
        <v>19</v>
      </c>
      <c r="F189" s="206" t="s">
        <v>786</v>
      </c>
      <c r="G189" s="204"/>
      <c r="H189" s="207">
        <v>61.5</v>
      </c>
      <c r="I189" s="208"/>
      <c r="J189" s="204"/>
      <c r="K189" s="204"/>
      <c r="L189" s="209"/>
      <c r="M189" s="210"/>
      <c r="N189" s="211"/>
      <c r="O189" s="211"/>
      <c r="P189" s="211"/>
      <c r="Q189" s="211"/>
      <c r="R189" s="211"/>
      <c r="S189" s="211"/>
      <c r="T189" s="212"/>
      <c r="AT189" s="213" t="s">
        <v>136</v>
      </c>
      <c r="AU189" s="213" t="s">
        <v>86</v>
      </c>
      <c r="AV189" s="14" t="s">
        <v>86</v>
      </c>
      <c r="AW189" s="14" t="s">
        <v>37</v>
      </c>
      <c r="AX189" s="14" t="s">
        <v>84</v>
      </c>
      <c r="AY189" s="213" t="s">
        <v>125</v>
      </c>
    </row>
    <row r="190" spans="1:65" s="2" customFormat="1" ht="14.4" customHeight="1">
      <c r="A190" s="36"/>
      <c r="B190" s="37"/>
      <c r="C190" s="175" t="s">
        <v>145</v>
      </c>
      <c r="D190" s="175" t="s">
        <v>127</v>
      </c>
      <c r="E190" s="176" t="s">
        <v>787</v>
      </c>
      <c r="F190" s="177" t="s">
        <v>788</v>
      </c>
      <c r="G190" s="178" t="s">
        <v>149</v>
      </c>
      <c r="H190" s="179">
        <v>350</v>
      </c>
      <c r="I190" s="180"/>
      <c r="J190" s="181">
        <f>ROUND(I190*H190,2)</f>
        <v>0</v>
      </c>
      <c r="K190" s="177" t="s">
        <v>131</v>
      </c>
      <c r="L190" s="41"/>
      <c r="M190" s="182" t="s">
        <v>19</v>
      </c>
      <c r="N190" s="183" t="s">
        <v>47</v>
      </c>
      <c r="O190" s="66"/>
      <c r="P190" s="184">
        <f>O190*H190</f>
        <v>0</v>
      </c>
      <c r="Q190" s="184">
        <v>0</v>
      </c>
      <c r="R190" s="184">
        <f>Q190*H190</f>
        <v>0</v>
      </c>
      <c r="S190" s="184">
        <v>0</v>
      </c>
      <c r="T190" s="185">
        <f>S190*H190</f>
        <v>0</v>
      </c>
      <c r="U190" s="36"/>
      <c r="V190" s="36"/>
      <c r="W190" s="36"/>
      <c r="X190" s="36"/>
      <c r="Y190" s="36"/>
      <c r="Z190" s="36"/>
      <c r="AA190" s="36"/>
      <c r="AB190" s="36"/>
      <c r="AC190" s="36"/>
      <c r="AD190" s="36"/>
      <c r="AE190" s="36"/>
      <c r="AR190" s="186" t="s">
        <v>132</v>
      </c>
      <c r="AT190" s="186" t="s">
        <v>127</v>
      </c>
      <c r="AU190" s="186" t="s">
        <v>86</v>
      </c>
      <c r="AY190" s="19" t="s">
        <v>125</v>
      </c>
      <c r="BE190" s="187">
        <f>IF(N190="základní",J190,0)</f>
        <v>0</v>
      </c>
      <c r="BF190" s="187">
        <f>IF(N190="snížená",J190,0)</f>
        <v>0</v>
      </c>
      <c r="BG190" s="187">
        <f>IF(N190="zákl. přenesená",J190,0)</f>
        <v>0</v>
      </c>
      <c r="BH190" s="187">
        <f>IF(N190="sníž. přenesená",J190,0)</f>
        <v>0</v>
      </c>
      <c r="BI190" s="187">
        <f>IF(N190="nulová",J190,0)</f>
        <v>0</v>
      </c>
      <c r="BJ190" s="19" t="s">
        <v>84</v>
      </c>
      <c r="BK190" s="187">
        <f>ROUND(I190*H190,2)</f>
        <v>0</v>
      </c>
      <c r="BL190" s="19" t="s">
        <v>132</v>
      </c>
      <c r="BM190" s="186" t="s">
        <v>789</v>
      </c>
    </row>
    <row r="191" spans="1:47" s="2" customFormat="1" ht="19.2">
      <c r="A191" s="36"/>
      <c r="B191" s="37"/>
      <c r="C191" s="38"/>
      <c r="D191" s="188" t="s">
        <v>228</v>
      </c>
      <c r="E191" s="38"/>
      <c r="F191" s="189" t="s">
        <v>790</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228</v>
      </c>
      <c r="AU191" s="19" t="s">
        <v>86</v>
      </c>
    </row>
    <row r="192" spans="2:51" s="13" customFormat="1" ht="10.2">
      <c r="B192" s="193"/>
      <c r="C192" s="194"/>
      <c r="D192" s="188" t="s">
        <v>136</v>
      </c>
      <c r="E192" s="195" t="s">
        <v>19</v>
      </c>
      <c r="F192" s="196" t="s">
        <v>738</v>
      </c>
      <c r="G192" s="194"/>
      <c r="H192" s="195" t="s">
        <v>19</v>
      </c>
      <c r="I192" s="197"/>
      <c r="J192" s="194"/>
      <c r="K192" s="194"/>
      <c r="L192" s="198"/>
      <c r="M192" s="199"/>
      <c r="N192" s="200"/>
      <c r="O192" s="200"/>
      <c r="P192" s="200"/>
      <c r="Q192" s="200"/>
      <c r="R192" s="200"/>
      <c r="S192" s="200"/>
      <c r="T192" s="201"/>
      <c r="AT192" s="202" t="s">
        <v>136</v>
      </c>
      <c r="AU192" s="202" t="s">
        <v>86</v>
      </c>
      <c r="AV192" s="13" t="s">
        <v>84</v>
      </c>
      <c r="AW192" s="13" t="s">
        <v>37</v>
      </c>
      <c r="AX192" s="13" t="s">
        <v>76</v>
      </c>
      <c r="AY192" s="202" t="s">
        <v>125</v>
      </c>
    </row>
    <row r="193" spans="2:51" s="13" customFormat="1" ht="10.2">
      <c r="B193" s="193"/>
      <c r="C193" s="194"/>
      <c r="D193" s="188" t="s">
        <v>136</v>
      </c>
      <c r="E193" s="195" t="s">
        <v>19</v>
      </c>
      <c r="F193" s="196" t="s">
        <v>791</v>
      </c>
      <c r="G193" s="194"/>
      <c r="H193" s="195" t="s">
        <v>19</v>
      </c>
      <c r="I193" s="197"/>
      <c r="J193" s="194"/>
      <c r="K193" s="194"/>
      <c r="L193" s="198"/>
      <c r="M193" s="199"/>
      <c r="N193" s="200"/>
      <c r="O193" s="200"/>
      <c r="P193" s="200"/>
      <c r="Q193" s="200"/>
      <c r="R193" s="200"/>
      <c r="S193" s="200"/>
      <c r="T193" s="201"/>
      <c r="AT193" s="202" t="s">
        <v>136</v>
      </c>
      <c r="AU193" s="202" t="s">
        <v>86</v>
      </c>
      <c r="AV193" s="13" t="s">
        <v>84</v>
      </c>
      <c r="AW193" s="13" t="s">
        <v>37</v>
      </c>
      <c r="AX193" s="13" t="s">
        <v>76</v>
      </c>
      <c r="AY193" s="202" t="s">
        <v>125</v>
      </c>
    </row>
    <row r="194" spans="2:51" s="14" customFormat="1" ht="10.2">
      <c r="B194" s="203"/>
      <c r="C194" s="204"/>
      <c r="D194" s="188" t="s">
        <v>136</v>
      </c>
      <c r="E194" s="205" t="s">
        <v>19</v>
      </c>
      <c r="F194" s="206" t="s">
        <v>740</v>
      </c>
      <c r="G194" s="204"/>
      <c r="H194" s="207">
        <v>350</v>
      </c>
      <c r="I194" s="208"/>
      <c r="J194" s="204"/>
      <c r="K194" s="204"/>
      <c r="L194" s="209"/>
      <c r="M194" s="210"/>
      <c r="N194" s="211"/>
      <c r="O194" s="211"/>
      <c r="P194" s="211"/>
      <c r="Q194" s="211"/>
      <c r="R194" s="211"/>
      <c r="S194" s="211"/>
      <c r="T194" s="212"/>
      <c r="AT194" s="213" t="s">
        <v>136</v>
      </c>
      <c r="AU194" s="213" t="s">
        <v>86</v>
      </c>
      <c r="AV194" s="14" t="s">
        <v>86</v>
      </c>
      <c r="AW194" s="14" t="s">
        <v>37</v>
      </c>
      <c r="AX194" s="14" t="s">
        <v>84</v>
      </c>
      <c r="AY194" s="213" t="s">
        <v>125</v>
      </c>
    </row>
    <row r="195" spans="2:63" s="12" customFormat="1" ht="22.8" customHeight="1">
      <c r="B195" s="159"/>
      <c r="C195" s="160"/>
      <c r="D195" s="161" t="s">
        <v>75</v>
      </c>
      <c r="E195" s="173" t="s">
        <v>238</v>
      </c>
      <c r="F195" s="173" t="s">
        <v>792</v>
      </c>
      <c r="G195" s="160"/>
      <c r="H195" s="160"/>
      <c r="I195" s="163"/>
      <c r="J195" s="174">
        <f>BK195</f>
        <v>0</v>
      </c>
      <c r="K195" s="160"/>
      <c r="L195" s="165"/>
      <c r="M195" s="166"/>
      <c r="N195" s="167"/>
      <c r="O195" s="167"/>
      <c r="P195" s="168">
        <f>SUM(P196:P257)</f>
        <v>0</v>
      </c>
      <c r="Q195" s="167"/>
      <c r="R195" s="168">
        <f>SUM(R196:R257)</f>
        <v>0.374172</v>
      </c>
      <c r="S195" s="167"/>
      <c r="T195" s="169">
        <f>SUM(T196:T257)</f>
        <v>0</v>
      </c>
      <c r="AR195" s="170" t="s">
        <v>84</v>
      </c>
      <c r="AT195" s="171" t="s">
        <v>75</v>
      </c>
      <c r="AU195" s="171" t="s">
        <v>84</v>
      </c>
      <c r="AY195" s="170" t="s">
        <v>125</v>
      </c>
      <c r="BK195" s="172">
        <f>SUM(BK196:BK257)</f>
        <v>0</v>
      </c>
    </row>
    <row r="196" spans="1:65" s="2" customFormat="1" ht="14.4" customHeight="1">
      <c r="A196" s="36"/>
      <c r="B196" s="37"/>
      <c r="C196" s="175" t="s">
        <v>8</v>
      </c>
      <c r="D196" s="175" t="s">
        <v>127</v>
      </c>
      <c r="E196" s="176" t="s">
        <v>793</v>
      </c>
      <c r="F196" s="177" t="s">
        <v>794</v>
      </c>
      <c r="G196" s="178" t="s">
        <v>320</v>
      </c>
      <c r="H196" s="179">
        <v>2</v>
      </c>
      <c r="I196" s="180"/>
      <c r="J196" s="181">
        <f>ROUND(I196*H196,2)</f>
        <v>0</v>
      </c>
      <c r="K196" s="177" t="s">
        <v>131</v>
      </c>
      <c r="L196" s="41"/>
      <c r="M196" s="182" t="s">
        <v>19</v>
      </c>
      <c r="N196" s="183" t="s">
        <v>47</v>
      </c>
      <c r="O196" s="66"/>
      <c r="P196" s="184">
        <f>O196*H196</f>
        <v>0</v>
      </c>
      <c r="Q196" s="184">
        <v>0.0007</v>
      </c>
      <c r="R196" s="184">
        <f>Q196*H196</f>
        <v>0.0014</v>
      </c>
      <c r="S196" s="184">
        <v>0</v>
      </c>
      <c r="T196" s="185">
        <f>S196*H196</f>
        <v>0</v>
      </c>
      <c r="U196" s="36"/>
      <c r="V196" s="36"/>
      <c r="W196" s="36"/>
      <c r="X196" s="36"/>
      <c r="Y196" s="36"/>
      <c r="Z196" s="36"/>
      <c r="AA196" s="36"/>
      <c r="AB196" s="36"/>
      <c r="AC196" s="36"/>
      <c r="AD196" s="36"/>
      <c r="AE196" s="36"/>
      <c r="AR196" s="186" t="s">
        <v>132</v>
      </c>
      <c r="AT196" s="186" t="s">
        <v>127</v>
      </c>
      <c r="AU196" s="186" t="s">
        <v>86</v>
      </c>
      <c r="AY196" s="19" t="s">
        <v>125</v>
      </c>
      <c r="BE196" s="187">
        <f>IF(N196="základní",J196,0)</f>
        <v>0</v>
      </c>
      <c r="BF196" s="187">
        <f>IF(N196="snížená",J196,0)</f>
        <v>0</v>
      </c>
      <c r="BG196" s="187">
        <f>IF(N196="zákl. přenesená",J196,0)</f>
        <v>0</v>
      </c>
      <c r="BH196" s="187">
        <f>IF(N196="sníž. přenesená",J196,0)</f>
        <v>0</v>
      </c>
      <c r="BI196" s="187">
        <f>IF(N196="nulová",J196,0)</f>
        <v>0</v>
      </c>
      <c r="BJ196" s="19" t="s">
        <v>84</v>
      </c>
      <c r="BK196" s="187">
        <f>ROUND(I196*H196,2)</f>
        <v>0</v>
      </c>
      <c r="BL196" s="19" t="s">
        <v>132</v>
      </c>
      <c r="BM196" s="186" t="s">
        <v>795</v>
      </c>
    </row>
    <row r="197" spans="1:47" s="2" customFormat="1" ht="124.8">
      <c r="A197" s="36"/>
      <c r="B197" s="37"/>
      <c r="C197" s="38"/>
      <c r="D197" s="188" t="s">
        <v>134</v>
      </c>
      <c r="E197" s="38"/>
      <c r="F197" s="189" t="s">
        <v>796</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134</v>
      </c>
      <c r="AU197" s="19" t="s">
        <v>86</v>
      </c>
    </row>
    <row r="198" spans="2:51" s="13" customFormat="1" ht="10.2">
      <c r="B198" s="193"/>
      <c r="C198" s="194"/>
      <c r="D198" s="188" t="s">
        <v>136</v>
      </c>
      <c r="E198" s="195" t="s">
        <v>19</v>
      </c>
      <c r="F198" s="196" t="s">
        <v>738</v>
      </c>
      <c r="G198" s="194"/>
      <c r="H198" s="195" t="s">
        <v>19</v>
      </c>
      <c r="I198" s="197"/>
      <c r="J198" s="194"/>
      <c r="K198" s="194"/>
      <c r="L198" s="198"/>
      <c r="M198" s="199"/>
      <c r="N198" s="200"/>
      <c r="O198" s="200"/>
      <c r="P198" s="200"/>
      <c r="Q198" s="200"/>
      <c r="R198" s="200"/>
      <c r="S198" s="200"/>
      <c r="T198" s="201"/>
      <c r="AT198" s="202" t="s">
        <v>136</v>
      </c>
      <c r="AU198" s="202" t="s">
        <v>86</v>
      </c>
      <c r="AV198" s="13" t="s">
        <v>84</v>
      </c>
      <c r="AW198" s="13" t="s">
        <v>37</v>
      </c>
      <c r="AX198" s="13" t="s">
        <v>76</v>
      </c>
      <c r="AY198" s="202" t="s">
        <v>125</v>
      </c>
    </row>
    <row r="199" spans="2:51" s="14" customFormat="1" ht="10.2">
      <c r="B199" s="203"/>
      <c r="C199" s="204"/>
      <c r="D199" s="188" t="s">
        <v>136</v>
      </c>
      <c r="E199" s="205" t="s">
        <v>19</v>
      </c>
      <c r="F199" s="206" t="s">
        <v>86</v>
      </c>
      <c r="G199" s="204"/>
      <c r="H199" s="207">
        <v>2</v>
      </c>
      <c r="I199" s="208"/>
      <c r="J199" s="204"/>
      <c r="K199" s="204"/>
      <c r="L199" s="209"/>
      <c r="M199" s="210"/>
      <c r="N199" s="211"/>
      <c r="O199" s="211"/>
      <c r="P199" s="211"/>
      <c r="Q199" s="211"/>
      <c r="R199" s="211"/>
      <c r="S199" s="211"/>
      <c r="T199" s="212"/>
      <c r="AT199" s="213" t="s">
        <v>136</v>
      </c>
      <c r="AU199" s="213" t="s">
        <v>86</v>
      </c>
      <c r="AV199" s="14" t="s">
        <v>86</v>
      </c>
      <c r="AW199" s="14" t="s">
        <v>37</v>
      </c>
      <c r="AX199" s="14" t="s">
        <v>84</v>
      </c>
      <c r="AY199" s="213" t="s">
        <v>125</v>
      </c>
    </row>
    <row r="200" spans="1:65" s="2" customFormat="1" ht="14.4" customHeight="1">
      <c r="A200" s="36"/>
      <c r="B200" s="37"/>
      <c r="C200" s="236" t="s">
        <v>281</v>
      </c>
      <c r="D200" s="236" t="s">
        <v>251</v>
      </c>
      <c r="E200" s="237" t="s">
        <v>797</v>
      </c>
      <c r="F200" s="238" t="s">
        <v>798</v>
      </c>
      <c r="G200" s="239" t="s">
        <v>320</v>
      </c>
      <c r="H200" s="240">
        <v>2</v>
      </c>
      <c r="I200" s="241"/>
      <c r="J200" s="242">
        <f>ROUND(I200*H200,2)</f>
        <v>0</v>
      </c>
      <c r="K200" s="238" t="s">
        <v>554</v>
      </c>
      <c r="L200" s="243"/>
      <c r="M200" s="244" t="s">
        <v>19</v>
      </c>
      <c r="N200" s="245" t="s">
        <v>47</v>
      </c>
      <c r="O200" s="66"/>
      <c r="P200" s="184">
        <f>O200*H200</f>
        <v>0</v>
      </c>
      <c r="Q200" s="184">
        <v>0.003</v>
      </c>
      <c r="R200" s="184">
        <f>Q200*H200</f>
        <v>0.006</v>
      </c>
      <c r="S200" s="184">
        <v>0</v>
      </c>
      <c r="T200" s="185">
        <f>S200*H200</f>
        <v>0</v>
      </c>
      <c r="U200" s="36"/>
      <c r="V200" s="36"/>
      <c r="W200" s="36"/>
      <c r="X200" s="36"/>
      <c r="Y200" s="36"/>
      <c r="Z200" s="36"/>
      <c r="AA200" s="36"/>
      <c r="AB200" s="36"/>
      <c r="AC200" s="36"/>
      <c r="AD200" s="36"/>
      <c r="AE200" s="36"/>
      <c r="AR200" s="186" t="s">
        <v>232</v>
      </c>
      <c r="AT200" s="186" t="s">
        <v>251</v>
      </c>
      <c r="AU200" s="186" t="s">
        <v>86</v>
      </c>
      <c r="AY200" s="19" t="s">
        <v>125</v>
      </c>
      <c r="BE200" s="187">
        <f>IF(N200="základní",J200,0)</f>
        <v>0</v>
      </c>
      <c r="BF200" s="187">
        <f>IF(N200="snížená",J200,0)</f>
        <v>0</v>
      </c>
      <c r="BG200" s="187">
        <f>IF(N200="zákl. přenesená",J200,0)</f>
        <v>0</v>
      </c>
      <c r="BH200" s="187">
        <f>IF(N200="sníž. přenesená",J200,0)</f>
        <v>0</v>
      </c>
      <c r="BI200" s="187">
        <f>IF(N200="nulová",J200,0)</f>
        <v>0</v>
      </c>
      <c r="BJ200" s="19" t="s">
        <v>84</v>
      </c>
      <c r="BK200" s="187">
        <f>ROUND(I200*H200,2)</f>
        <v>0</v>
      </c>
      <c r="BL200" s="19" t="s">
        <v>132</v>
      </c>
      <c r="BM200" s="186" t="s">
        <v>799</v>
      </c>
    </row>
    <row r="201" spans="1:47" s="2" customFormat="1" ht="19.2">
      <c r="A201" s="36"/>
      <c r="B201" s="37"/>
      <c r="C201" s="38"/>
      <c r="D201" s="188" t="s">
        <v>228</v>
      </c>
      <c r="E201" s="38"/>
      <c r="F201" s="189" t="s">
        <v>800</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228</v>
      </c>
      <c r="AU201" s="19" t="s">
        <v>86</v>
      </c>
    </row>
    <row r="202" spans="1:65" s="2" customFormat="1" ht="14.4" customHeight="1">
      <c r="A202" s="36"/>
      <c r="B202" s="37"/>
      <c r="C202" s="175" t="s">
        <v>290</v>
      </c>
      <c r="D202" s="175" t="s">
        <v>127</v>
      </c>
      <c r="E202" s="176" t="s">
        <v>801</v>
      </c>
      <c r="F202" s="177" t="s">
        <v>802</v>
      </c>
      <c r="G202" s="178" t="s">
        <v>320</v>
      </c>
      <c r="H202" s="179">
        <v>2</v>
      </c>
      <c r="I202" s="180"/>
      <c r="J202" s="181">
        <f>ROUND(I202*H202,2)</f>
        <v>0</v>
      </c>
      <c r="K202" s="177" t="s">
        <v>131</v>
      </c>
      <c r="L202" s="41"/>
      <c r="M202" s="182" t="s">
        <v>19</v>
      </c>
      <c r="N202" s="183" t="s">
        <v>47</v>
      </c>
      <c r="O202" s="66"/>
      <c r="P202" s="184">
        <f>O202*H202</f>
        <v>0</v>
      </c>
      <c r="Q202" s="184">
        <v>0.11241</v>
      </c>
      <c r="R202" s="184">
        <f>Q202*H202</f>
        <v>0.22482</v>
      </c>
      <c r="S202" s="184">
        <v>0</v>
      </c>
      <c r="T202" s="185">
        <f>S202*H202</f>
        <v>0</v>
      </c>
      <c r="U202" s="36"/>
      <c r="V202" s="36"/>
      <c r="W202" s="36"/>
      <c r="X202" s="36"/>
      <c r="Y202" s="36"/>
      <c r="Z202" s="36"/>
      <c r="AA202" s="36"/>
      <c r="AB202" s="36"/>
      <c r="AC202" s="36"/>
      <c r="AD202" s="36"/>
      <c r="AE202" s="36"/>
      <c r="AR202" s="186" t="s">
        <v>132</v>
      </c>
      <c r="AT202" s="186" t="s">
        <v>127</v>
      </c>
      <c r="AU202" s="186" t="s">
        <v>86</v>
      </c>
      <c r="AY202" s="19" t="s">
        <v>125</v>
      </c>
      <c r="BE202" s="187">
        <f>IF(N202="základní",J202,0)</f>
        <v>0</v>
      </c>
      <c r="BF202" s="187">
        <f>IF(N202="snížená",J202,0)</f>
        <v>0</v>
      </c>
      <c r="BG202" s="187">
        <f>IF(N202="zákl. přenesená",J202,0)</f>
        <v>0</v>
      </c>
      <c r="BH202" s="187">
        <f>IF(N202="sníž. přenesená",J202,0)</f>
        <v>0</v>
      </c>
      <c r="BI202" s="187">
        <f>IF(N202="nulová",J202,0)</f>
        <v>0</v>
      </c>
      <c r="BJ202" s="19" t="s">
        <v>84</v>
      </c>
      <c r="BK202" s="187">
        <f>ROUND(I202*H202,2)</f>
        <v>0</v>
      </c>
      <c r="BL202" s="19" t="s">
        <v>132</v>
      </c>
      <c r="BM202" s="186" t="s">
        <v>803</v>
      </c>
    </row>
    <row r="203" spans="1:47" s="2" customFormat="1" ht="96">
      <c r="A203" s="36"/>
      <c r="B203" s="37"/>
      <c r="C203" s="38"/>
      <c r="D203" s="188" t="s">
        <v>134</v>
      </c>
      <c r="E203" s="38"/>
      <c r="F203" s="189" t="s">
        <v>804</v>
      </c>
      <c r="G203" s="38"/>
      <c r="H203" s="38"/>
      <c r="I203" s="190"/>
      <c r="J203" s="38"/>
      <c r="K203" s="38"/>
      <c r="L203" s="41"/>
      <c r="M203" s="191"/>
      <c r="N203" s="192"/>
      <c r="O203" s="66"/>
      <c r="P203" s="66"/>
      <c r="Q203" s="66"/>
      <c r="R203" s="66"/>
      <c r="S203" s="66"/>
      <c r="T203" s="67"/>
      <c r="U203" s="36"/>
      <c r="V203" s="36"/>
      <c r="W203" s="36"/>
      <c r="X203" s="36"/>
      <c r="Y203" s="36"/>
      <c r="Z203" s="36"/>
      <c r="AA203" s="36"/>
      <c r="AB203" s="36"/>
      <c r="AC203" s="36"/>
      <c r="AD203" s="36"/>
      <c r="AE203" s="36"/>
      <c r="AT203" s="19" t="s">
        <v>134</v>
      </c>
      <c r="AU203" s="19" t="s">
        <v>86</v>
      </c>
    </row>
    <row r="204" spans="2:51" s="13" customFormat="1" ht="10.2">
      <c r="B204" s="193"/>
      <c r="C204" s="194"/>
      <c r="D204" s="188" t="s">
        <v>136</v>
      </c>
      <c r="E204" s="195" t="s">
        <v>19</v>
      </c>
      <c r="F204" s="196" t="s">
        <v>738</v>
      </c>
      <c r="G204" s="194"/>
      <c r="H204" s="195" t="s">
        <v>19</v>
      </c>
      <c r="I204" s="197"/>
      <c r="J204" s="194"/>
      <c r="K204" s="194"/>
      <c r="L204" s="198"/>
      <c r="M204" s="199"/>
      <c r="N204" s="200"/>
      <c r="O204" s="200"/>
      <c r="P204" s="200"/>
      <c r="Q204" s="200"/>
      <c r="R204" s="200"/>
      <c r="S204" s="200"/>
      <c r="T204" s="201"/>
      <c r="AT204" s="202" t="s">
        <v>136</v>
      </c>
      <c r="AU204" s="202" t="s">
        <v>86</v>
      </c>
      <c r="AV204" s="13" t="s">
        <v>84</v>
      </c>
      <c r="AW204" s="13" t="s">
        <v>37</v>
      </c>
      <c r="AX204" s="13" t="s">
        <v>76</v>
      </c>
      <c r="AY204" s="202" t="s">
        <v>125</v>
      </c>
    </row>
    <row r="205" spans="2:51" s="14" customFormat="1" ht="10.2">
      <c r="B205" s="203"/>
      <c r="C205" s="204"/>
      <c r="D205" s="188" t="s">
        <v>136</v>
      </c>
      <c r="E205" s="205" t="s">
        <v>19</v>
      </c>
      <c r="F205" s="206" t="s">
        <v>86</v>
      </c>
      <c r="G205" s="204"/>
      <c r="H205" s="207">
        <v>2</v>
      </c>
      <c r="I205" s="208"/>
      <c r="J205" s="204"/>
      <c r="K205" s="204"/>
      <c r="L205" s="209"/>
      <c r="M205" s="210"/>
      <c r="N205" s="211"/>
      <c r="O205" s="211"/>
      <c r="P205" s="211"/>
      <c r="Q205" s="211"/>
      <c r="R205" s="211"/>
      <c r="S205" s="211"/>
      <c r="T205" s="212"/>
      <c r="AT205" s="213" t="s">
        <v>136</v>
      </c>
      <c r="AU205" s="213" t="s">
        <v>86</v>
      </c>
      <c r="AV205" s="14" t="s">
        <v>86</v>
      </c>
      <c r="AW205" s="14" t="s">
        <v>37</v>
      </c>
      <c r="AX205" s="14" t="s">
        <v>84</v>
      </c>
      <c r="AY205" s="213" t="s">
        <v>125</v>
      </c>
    </row>
    <row r="206" spans="1:65" s="2" customFormat="1" ht="14.4" customHeight="1">
      <c r="A206" s="36"/>
      <c r="B206" s="37"/>
      <c r="C206" s="236" t="s">
        <v>303</v>
      </c>
      <c r="D206" s="236" t="s">
        <v>251</v>
      </c>
      <c r="E206" s="237" t="s">
        <v>805</v>
      </c>
      <c r="F206" s="238" t="s">
        <v>806</v>
      </c>
      <c r="G206" s="239" t="s">
        <v>320</v>
      </c>
      <c r="H206" s="240">
        <v>2</v>
      </c>
      <c r="I206" s="241"/>
      <c r="J206" s="242">
        <f>ROUND(I206*H206,2)</f>
        <v>0</v>
      </c>
      <c r="K206" s="238" t="s">
        <v>131</v>
      </c>
      <c r="L206" s="243"/>
      <c r="M206" s="244" t="s">
        <v>19</v>
      </c>
      <c r="N206" s="245" t="s">
        <v>47</v>
      </c>
      <c r="O206" s="66"/>
      <c r="P206" s="184">
        <f>O206*H206</f>
        <v>0</v>
      </c>
      <c r="Q206" s="184">
        <v>0.0025</v>
      </c>
      <c r="R206" s="184">
        <f>Q206*H206</f>
        <v>0.005</v>
      </c>
      <c r="S206" s="184">
        <v>0</v>
      </c>
      <c r="T206" s="185">
        <f>S206*H206</f>
        <v>0</v>
      </c>
      <c r="U206" s="36"/>
      <c r="V206" s="36"/>
      <c r="W206" s="36"/>
      <c r="X206" s="36"/>
      <c r="Y206" s="36"/>
      <c r="Z206" s="36"/>
      <c r="AA206" s="36"/>
      <c r="AB206" s="36"/>
      <c r="AC206" s="36"/>
      <c r="AD206" s="36"/>
      <c r="AE206" s="36"/>
      <c r="AR206" s="186" t="s">
        <v>232</v>
      </c>
      <c r="AT206" s="186" t="s">
        <v>251</v>
      </c>
      <c r="AU206" s="186" t="s">
        <v>86</v>
      </c>
      <c r="AY206" s="19" t="s">
        <v>125</v>
      </c>
      <c r="BE206" s="187">
        <f>IF(N206="základní",J206,0)</f>
        <v>0</v>
      </c>
      <c r="BF206" s="187">
        <f>IF(N206="snížená",J206,0)</f>
        <v>0</v>
      </c>
      <c r="BG206" s="187">
        <f>IF(N206="zákl. přenesená",J206,0)</f>
        <v>0</v>
      </c>
      <c r="BH206" s="187">
        <f>IF(N206="sníž. přenesená",J206,0)</f>
        <v>0</v>
      </c>
      <c r="BI206" s="187">
        <f>IF(N206="nulová",J206,0)</f>
        <v>0</v>
      </c>
      <c r="BJ206" s="19" t="s">
        <v>84</v>
      </c>
      <c r="BK206" s="187">
        <f>ROUND(I206*H206,2)</f>
        <v>0</v>
      </c>
      <c r="BL206" s="19" t="s">
        <v>132</v>
      </c>
      <c r="BM206" s="186" t="s">
        <v>807</v>
      </c>
    </row>
    <row r="207" spans="1:65" s="2" customFormat="1" ht="14.4" customHeight="1">
      <c r="A207" s="36"/>
      <c r="B207" s="37"/>
      <c r="C207" s="236" t="s">
        <v>308</v>
      </c>
      <c r="D207" s="236" t="s">
        <v>251</v>
      </c>
      <c r="E207" s="237" t="s">
        <v>808</v>
      </c>
      <c r="F207" s="238" t="s">
        <v>809</v>
      </c>
      <c r="G207" s="239" t="s">
        <v>320</v>
      </c>
      <c r="H207" s="240">
        <v>2</v>
      </c>
      <c r="I207" s="241"/>
      <c r="J207" s="242">
        <f>ROUND(I207*H207,2)</f>
        <v>0</v>
      </c>
      <c r="K207" s="238" t="s">
        <v>131</v>
      </c>
      <c r="L207" s="243"/>
      <c r="M207" s="244" t="s">
        <v>19</v>
      </c>
      <c r="N207" s="245" t="s">
        <v>47</v>
      </c>
      <c r="O207" s="66"/>
      <c r="P207" s="184">
        <f>O207*H207</f>
        <v>0</v>
      </c>
      <c r="Q207" s="184">
        <v>0.003</v>
      </c>
      <c r="R207" s="184">
        <f>Q207*H207</f>
        <v>0.006</v>
      </c>
      <c r="S207" s="184">
        <v>0</v>
      </c>
      <c r="T207" s="185">
        <f>S207*H207</f>
        <v>0</v>
      </c>
      <c r="U207" s="36"/>
      <c r="V207" s="36"/>
      <c r="W207" s="36"/>
      <c r="X207" s="36"/>
      <c r="Y207" s="36"/>
      <c r="Z207" s="36"/>
      <c r="AA207" s="36"/>
      <c r="AB207" s="36"/>
      <c r="AC207" s="36"/>
      <c r="AD207" s="36"/>
      <c r="AE207" s="36"/>
      <c r="AR207" s="186" t="s">
        <v>232</v>
      </c>
      <c r="AT207" s="186" t="s">
        <v>251</v>
      </c>
      <c r="AU207" s="186" t="s">
        <v>86</v>
      </c>
      <c r="AY207" s="19" t="s">
        <v>125</v>
      </c>
      <c r="BE207" s="187">
        <f>IF(N207="základní",J207,0)</f>
        <v>0</v>
      </c>
      <c r="BF207" s="187">
        <f>IF(N207="snížená",J207,0)</f>
        <v>0</v>
      </c>
      <c r="BG207" s="187">
        <f>IF(N207="zákl. přenesená",J207,0)</f>
        <v>0</v>
      </c>
      <c r="BH207" s="187">
        <f>IF(N207="sníž. přenesená",J207,0)</f>
        <v>0</v>
      </c>
      <c r="BI207" s="187">
        <f>IF(N207="nulová",J207,0)</f>
        <v>0</v>
      </c>
      <c r="BJ207" s="19" t="s">
        <v>84</v>
      </c>
      <c r="BK207" s="187">
        <f>ROUND(I207*H207,2)</f>
        <v>0</v>
      </c>
      <c r="BL207" s="19" t="s">
        <v>132</v>
      </c>
      <c r="BM207" s="186" t="s">
        <v>810</v>
      </c>
    </row>
    <row r="208" spans="1:65" s="2" customFormat="1" ht="14.4" customHeight="1">
      <c r="A208" s="36"/>
      <c r="B208" s="37"/>
      <c r="C208" s="236" t="s">
        <v>313</v>
      </c>
      <c r="D208" s="236" t="s">
        <v>251</v>
      </c>
      <c r="E208" s="237" t="s">
        <v>811</v>
      </c>
      <c r="F208" s="238" t="s">
        <v>812</v>
      </c>
      <c r="G208" s="239" t="s">
        <v>320</v>
      </c>
      <c r="H208" s="240">
        <v>2</v>
      </c>
      <c r="I208" s="241"/>
      <c r="J208" s="242">
        <f>ROUND(I208*H208,2)</f>
        <v>0</v>
      </c>
      <c r="K208" s="238" t="s">
        <v>131</v>
      </c>
      <c r="L208" s="243"/>
      <c r="M208" s="244" t="s">
        <v>19</v>
      </c>
      <c r="N208" s="245" t="s">
        <v>47</v>
      </c>
      <c r="O208" s="66"/>
      <c r="P208" s="184">
        <f>O208*H208</f>
        <v>0</v>
      </c>
      <c r="Q208" s="184">
        <v>0.0001</v>
      </c>
      <c r="R208" s="184">
        <f>Q208*H208</f>
        <v>0.0002</v>
      </c>
      <c r="S208" s="184">
        <v>0</v>
      </c>
      <c r="T208" s="185">
        <f>S208*H208</f>
        <v>0</v>
      </c>
      <c r="U208" s="36"/>
      <c r="V208" s="36"/>
      <c r="W208" s="36"/>
      <c r="X208" s="36"/>
      <c r="Y208" s="36"/>
      <c r="Z208" s="36"/>
      <c r="AA208" s="36"/>
      <c r="AB208" s="36"/>
      <c r="AC208" s="36"/>
      <c r="AD208" s="36"/>
      <c r="AE208" s="36"/>
      <c r="AR208" s="186" t="s">
        <v>232</v>
      </c>
      <c r="AT208" s="186" t="s">
        <v>251</v>
      </c>
      <c r="AU208" s="186" t="s">
        <v>86</v>
      </c>
      <c r="AY208" s="19" t="s">
        <v>125</v>
      </c>
      <c r="BE208" s="187">
        <f>IF(N208="základní",J208,0)</f>
        <v>0</v>
      </c>
      <c r="BF208" s="187">
        <f>IF(N208="snížená",J208,0)</f>
        <v>0</v>
      </c>
      <c r="BG208" s="187">
        <f>IF(N208="zákl. přenesená",J208,0)</f>
        <v>0</v>
      </c>
      <c r="BH208" s="187">
        <f>IF(N208="sníž. přenesená",J208,0)</f>
        <v>0</v>
      </c>
      <c r="BI208" s="187">
        <f>IF(N208="nulová",J208,0)</f>
        <v>0</v>
      </c>
      <c r="BJ208" s="19" t="s">
        <v>84</v>
      </c>
      <c r="BK208" s="187">
        <f>ROUND(I208*H208,2)</f>
        <v>0</v>
      </c>
      <c r="BL208" s="19" t="s">
        <v>132</v>
      </c>
      <c r="BM208" s="186" t="s">
        <v>813</v>
      </c>
    </row>
    <row r="209" spans="1:65" s="2" customFormat="1" ht="14.4" customHeight="1">
      <c r="A209" s="36"/>
      <c r="B209" s="37"/>
      <c r="C209" s="236" t="s">
        <v>7</v>
      </c>
      <c r="D209" s="236" t="s">
        <v>251</v>
      </c>
      <c r="E209" s="237" t="s">
        <v>814</v>
      </c>
      <c r="F209" s="238" t="s">
        <v>815</v>
      </c>
      <c r="G209" s="239" t="s">
        <v>320</v>
      </c>
      <c r="H209" s="240">
        <v>2</v>
      </c>
      <c r="I209" s="241"/>
      <c r="J209" s="242">
        <f>ROUND(I209*H209,2)</f>
        <v>0</v>
      </c>
      <c r="K209" s="238" t="s">
        <v>131</v>
      </c>
      <c r="L209" s="243"/>
      <c r="M209" s="244" t="s">
        <v>19</v>
      </c>
      <c r="N209" s="245" t="s">
        <v>47</v>
      </c>
      <c r="O209" s="66"/>
      <c r="P209" s="184">
        <f>O209*H209</f>
        <v>0</v>
      </c>
      <c r="Q209" s="184">
        <v>0.00035</v>
      </c>
      <c r="R209" s="184">
        <f>Q209*H209</f>
        <v>0.0007</v>
      </c>
      <c r="S209" s="184">
        <v>0</v>
      </c>
      <c r="T209" s="185">
        <f>S209*H209</f>
        <v>0</v>
      </c>
      <c r="U209" s="36"/>
      <c r="V209" s="36"/>
      <c r="W209" s="36"/>
      <c r="X209" s="36"/>
      <c r="Y209" s="36"/>
      <c r="Z209" s="36"/>
      <c r="AA209" s="36"/>
      <c r="AB209" s="36"/>
      <c r="AC209" s="36"/>
      <c r="AD209" s="36"/>
      <c r="AE209" s="36"/>
      <c r="AR209" s="186" t="s">
        <v>232</v>
      </c>
      <c r="AT209" s="186" t="s">
        <v>251</v>
      </c>
      <c r="AU209" s="186" t="s">
        <v>86</v>
      </c>
      <c r="AY209" s="19" t="s">
        <v>125</v>
      </c>
      <c r="BE209" s="187">
        <f>IF(N209="základní",J209,0)</f>
        <v>0</v>
      </c>
      <c r="BF209" s="187">
        <f>IF(N209="snížená",J209,0)</f>
        <v>0</v>
      </c>
      <c r="BG209" s="187">
        <f>IF(N209="zákl. přenesená",J209,0)</f>
        <v>0</v>
      </c>
      <c r="BH209" s="187">
        <f>IF(N209="sníž. přenesená",J209,0)</f>
        <v>0</v>
      </c>
      <c r="BI209" s="187">
        <f>IF(N209="nulová",J209,0)</f>
        <v>0</v>
      </c>
      <c r="BJ209" s="19" t="s">
        <v>84</v>
      </c>
      <c r="BK209" s="187">
        <f>ROUND(I209*H209,2)</f>
        <v>0</v>
      </c>
      <c r="BL209" s="19" t="s">
        <v>132</v>
      </c>
      <c r="BM209" s="186" t="s">
        <v>816</v>
      </c>
    </row>
    <row r="210" spans="1:65" s="2" customFormat="1" ht="24.15" customHeight="1">
      <c r="A210" s="36"/>
      <c r="B210" s="37"/>
      <c r="C210" s="175" t="s">
        <v>325</v>
      </c>
      <c r="D210" s="175" t="s">
        <v>127</v>
      </c>
      <c r="E210" s="176" t="s">
        <v>817</v>
      </c>
      <c r="F210" s="177" t="s">
        <v>818</v>
      </c>
      <c r="G210" s="178" t="s">
        <v>293</v>
      </c>
      <c r="H210" s="179">
        <v>213.2</v>
      </c>
      <c r="I210" s="180"/>
      <c r="J210" s="181">
        <f>ROUND(I210*H210,2)</f>
        <v>0</v>
      </c>
      <c r="K210" s="177" t="s">
        <v>131</v>
      </c>
      <c r="L210" s="41"/>
      <c r="M210" s="182" t="s">
        <v>19</v>
      </c>
      <c r="N210" s="183" t="s">
        <v>47</v>
      </c>
      <c r="O210" s="66"/>
      <c r="P210" s="184">
        <f>O210*H210</f>
        <v>0</v>
      </c>
      <c r="Q210" s="184">
        <v>0.00061</v>
      </c>
      <c r="R210" s="184">
        <f>Q210*H210</f>
        <v>0.130052</v>
      </c>
      <c r="S210" s="184">
        <v>0</v>
      </c>
      <c r="T210" s="185">
        <f>S210*H210</f>
        <v>0</v>
      </c>
      <c r="U210" s="36"/>
      <c r="V210" s="36"/>
      <c r="W210" s="36"/>
      <c r="X210" s="36"/>
      <c r="Y210" s="36"/>
      <c r="Z210" s="36"/>
      <c r="AA210" s="36"/>
      <c r="AB210" s="36"/>
      <c r="AC210" s="36"/>
      <c r="AD210" s="36"/>
      <c r="AE210" s="36"/>
      <c r="AR210" s="186" t="s">
        <v>132</v>
      </c>
      <c r="AT210" s="186" t="s">
        <v>127</v>
      </c>
      <c r="AU210" s="186" t="s">
        <v>86</v>
      </c>
      <c r="AY210" s="19" t="s">
        <v>125</v>
      </c>
      <c r="BE210" s="187">
        <f>IF(N210="základní",J210,0)</f>
        <v>0</v>
      </c>
      <c r="BF210" s="187">
        <f>IF(N210="snížená",J210,0)</f>
        <v>0</v>
      </c>
      <c r="BG210" s="187">
        <f>IF(N210="zákl. přenesená",J210,0)</f>
        <v>0</v>
      </c>
      <c r="BH210" s="187">
        <f>IF(N210="sníž. přenesená",J210,0)</f>
        <v>0</v>
      </c>
      <c r="BI210" s="187">
        <f>IF(N210="nulová",J210,0)</f>
        <v>0</v>
      </c>
      <c r="BJ210" s="19" t="s">
        <v>84</v>
      </c>
      <c r="BK210" s="187">
        <f>ROUND(I210*H210,2)</f>
        <v>0</v>
      </c>
      <c r="BL210" s="19" t="s">
        <v>132</v>
      </c>
      <c r="BM210" s="186" t="s">
        <v>819</v>
      </c>
    </row>
    <row r="211" spans="1:47" s="2" customFormat="1" ht="28.8">
      <c r="A211" s="36"/>
      <c r="B211" s="37"/>
      <c r="C211" s="38"/>
      <c r="D211" s="188" t="s">
        <v>134</v>
      </c>
      <c r="E211" s="38"/>
      <c r="F211" s="189" t="s">
        <v>820</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134</v>
      </c>
      <c r="AU211" s="19" t="s">
        <v>86</v>
      </c>
    </row>
    <row r="212" spans="2:51" s="13" customFormat="1" ht="10.2">
      <c r="B212" s="193"/>
      <c r="C212" s="194"/>
      <c r="D212" s="188" t="s">
        <v>136</v>
      </c>
      <c r="E212" s="195" t="s">
        <v>19</v>
      </c>
      <c r="F212" s="196" t="s">
        <v>230</v>
      </c>
      <c r="G212" s="194"/>
      <c r="H212" s="195" t="s">
        <v>19</v>
      </c>
      <c r="I212" s="197"/>
      <c r="J212" s="194"/>
      <c r="K212" s="194"/>
      <c r="L212" s="198"/>
      <c r="M212" s="199"/>
      <c r="N212" s="200"/>
      <c r="O212" s="200"/>
      <c r="P212" s="200"/>
      <c r="Q212" s="200"/>
      <c r="R212" s="200"/>
      <c r="S212" s="200"/>
      <c r="T212" s="201"/>
      <c r="AT212" s="202" t="s">
        <v>136</v>
      </c>
      <c r="AU212" s="202" t="s">
        <v>86</v>
      </c>
      <c r="AV212" s="13" t="s">
        <v>84</v>
      </c>
      <c r="AW212" s="13" t="s">
        <v>37</v>
      </c>
      <c r="AX212" s="13" t="s">
        <v>76</v>
      </c>
      <c r="AY212" s="202" t="s">
        <v>125</v>
      </c>
    </row>
    <row r="213" spans="2:51" s="14" customFormat="1" ht="10.2">
      <c r="B213" s="203"/>
      <c r="C213" s="204"/>
      <c r="D213" s="188" t="s">
        <v>136</v>
      </c>
      <c r="E213" s="205" t="s">
        <v>19</v>
      </c>
      <c r="F213" s="206" t="s">
        <v>821</v>
      </c>
      <c r="G213" s="204"/>
      <c r="H213" s="207">
        <v>213.2</v>
      </c>
      <c r="I213" s="208"/>
      <c r="J213" s="204"/>
      <c r="K213" s="204"/>
      <c r="L213" s="209"/>
      <c r="M213" s="210"/>
      <c r="N213" s="211"/>
      <c r="O213" s="211"/>
      <c r="P213" s="211"/>
      <c r="Q213" s="211"/>
      <c r="R213" s="211"/>
      <c r="S213" s="211"/>
      <c r="T213" s="212"/>
      <c r="AT213" s="213" t="s">
        <v>136</v>
      </c>
      <c r="AU213" s="213" t="s">
        <v>86</v>
      </c>
      <c r="AV213" s="14" t="s">
        <v>86</v>
      </c>
      <c r="AW213" s="14" t="s">
        <v>37</v>
      </c>
      <c r="AX213" s="14" t="s">
        <v>84</v>
      </c>
      <c r="AY213" s="213" t="s">
        <v>125</v>
      </c>
    </row>
    <row r="214" spans="1:65" s="2" customFormat="1" ht="14.4" customHeight="1">
      <c r="A214" s="36"/>
      <c r="B214" s="37"/>
      <c r="C214" s="175" t="s">
        <v>331</v>
      </c>
      <c r="D214" s="175" t="s">
        <v>127</v>
      </c>
      <c r="E214" s="176" t="s">
        <v>822</v>
      </c>
      <c r="F214" s="177" t="s">
        <v>823</v>
      </c>
      <c r="G214" s="178" t="s">
        <v>293</v>
      </c>
      <c r="H214" s="179">
        <v>213.2</v>
      </c>
      <c r="I214" s="180"/>
      <c r="J214" s="181">
        <f>ROUND(I214*H214,2)</f>
        <v>0</v>
      </c>
      <c r="K214" s="177" t="s">
        <v>131</v>
      </c>
      <c r="L214" s="41"/>
      <c r="M214" s="182" t="s">
        <v>19</v>
      </c>
      <c r="N214" s="183" t="s">
        <v>47</v>
      </c>
      <c r="O214" s="66"/>
      <c r="P214" s="184">
        <f>O214*H214</f>
        <v>0</v>
      </c>
      <c r="Q214" s="184">
        <v>0</v>
      </c>
      <c r="R214" s="184">
        <f>Q214*H214</f>
        <v>0</v>
      </c>
      <c r="S214" s="184">
        <v>0</v>
      </c>
      <c r="T214" s="185">
        <f>S214*H214</f>
        <v>0</v>
      </c>
      <c r="U214" s="36"/>
      <c r="V214" s="36"/>
      <c r="W214" s="36"/>
      <c r="X214" s="36"/>
      <c r="Y214" s="36"/>
      <c r="Z214" s="36"/>
      <c r="AA214" s="36"/>
      <c r="AB214" s="36"/>
      <c r="AC214" s="36"/>
      <c r="AD214" s="36"/>
      <c r="AE214" s="36"/>
      <c r="AR214" s="186" t="s">
        <v>132</v>
      </c>
      <c r="AT214" s="186" t="s">
        <v>127</v>
      </c>
      <c r="AU214" s="186" t="s">
        <v>86</v>
      </c>
      <c r="AY214" s="19" t="s">
        <v>125</v>
      </c>
      <c r="BE214" s="187">
        <f>IF(N214="základní",J214,0)</f>
        <v>0</v>
      </c>
      <c r="BF214" s="187">
        <f>IF(N214="snížená",J214,0)</f>
        <v>0</v>
      </c>
      <c r="BG214" s="187">
        <f>IF(N214="zákl. přenesená",J214,0)</f>
        <v>0</v>
      </c>
      <c r="BH214" s="187">
        <f>IF(N214="sníž. přenesená",J214,0)</f>
        <v>0</v>
      </c>
      <c r="BI214" s="187">
        <f>IF(N214="nulová",J214,0)</f>
        <v>0</v>
      </c>
      <c r="BJ214" s="19" t="s">
        <v>84</v>
      </c>
      <c r="BK214" s="187">
        <f>ROUND(I214*H214,2)</f>
        <v>0</v>
      </c>
      <c r="BL214" s="19" t="s">
        <v>132</v>
      </c>
      <c r="BM214" s="186" t="s">
        <v>824</v>
      </c>
    </row>
    <row r="215" spans="1:47" s="2" customFormat="1" ht="28.8">
      <c r="A215" s="36"/>
      <c r="B215" s="37"/>
      <c r="C215" s="38"/>
      <c r="D215" s="188" t="s">
        <v>134</v>
      </c>
      <c r="E215" s="38"/>
      <c r="F215" s="189" t="s">
        <v>825</v>
      </c>
      <c r="G215" s="38"/>
      <c r="H215" s="38"/>
      <c r="I215" s="190"/>
      <c r="J215" s="38"/>
      <c r="K215" s="38"/>
      <c r="L215" s="41"/>
      <c r="M215" s="191"/>
      <c r="N215" s="192"/>
      <c r="O215" s="66"/>
      <c r="P215" s="66"/>
      <c r="Q215" s="66"/>
      <c r="R215" s="66"/>
      <c r="S215" s="66"/>
      <c r="T215" s="67"/>
      <c r="U215" s="36"/>
      <c r="V215" s="36"/>
      <c r="W215" s="36"/>
      <c r="X215" s="36"/>
      <c r="Y215" s="36"/>
      <c r="Z215" s="36"/>
      <c r="AA215" s="36"/>
      <c r="AB215" s="36"/>
      <c r="AC215" s="36"/>
      <c r="AD215" s="36"/>
      <c r="AE215" s="36"/>
      <c r="AT215" s="19" t="s">
        <v>134</v>
      </c>
      <c r="AU215" s="19" t="s">
        <v>86</v>
      </c>
    </row>
    <row r="216" spans="2:51" s="13" customFormat="1" ht="10.2">
      <c r="B216" s="193"/>
      <c r="C216" s="194"/>
      <c r="D216" s="188" t="s">
        <v>136</v>
      </c>
      <c r="E216" s="195" t="s">
        <v>19</v>
      </c>
      <c r="F216" s="196" t="s">
        <v>704</v>
      </c>
      <c r="G216" s="194"/>
      <c r="H216" s="195" t="s">
        <v>19</v>
      </c>
      <c r="I216" s="197"/>
      <c r="J216" s="194"/>
      <c r="K216" s="194"/>
      <c r="L216" s="198"/>
      <c r="M216" s="199"/>
      <c r="N216" s="200"/>
      <c r="O216" s="200"/>
      <c r="P216" s="200"/>
      <c r="Q216" s="200"/>
      <c r="R216" s="200"/>
      <c r="S216" s="200"/>
      <c r="T216" s="201"/>
      <c r="AT216" s="202" t="s">
        <v>136</v>
      </c>
      <c r="AU216" s="202" t="s">
        <v>86</v>
      </c>
      <c r="AV216" s="13" t="s">
        <v>84</v>
      </c>
      <c r="AW216" s="13" t="s">
        <v>37</v>
      </c>
      <c r="AX216" s="13" t="s">
        <v>76</v>
      </c>
      <c r="AY216" s="202" t="s">
        <v>125</v>
      </c>
    </row>
    <row r="217" spans="2:51" s="13" customFormat="1" ht="10.2">
      <c r="B217" s="193"/>
      <c r="C217" s="194"/>
      <c r="D217" s="188" t="s">
        <v>136</v>
      </c>
      <c r="E217" s="195" t="s">
        <v>19</v>
      </c>
      <c r="F217" s="196" t="s">
        <v>719</v>
      </c>
      <c r="G217" s="194"/>
      <c r="H217" s="195" t="s">
        <v>19</v>
      </c>
      <c r="I217" s="197"/>
      <c r="J217" s="194"/>
      <c r="K217" s="194"/>
      <c r="L217" s="198"/>
      <c r="M217" s="199"/>
      <c r="N217" s="200"/>
      <c r="O217" s="200"/>
      <c r="P217" s="200"/>
      <c r="Q217" s="200"/>
      <c r="R217" s="200"/>
      <c r="S217" s="200"/>
      <c r="T217" s="201"/>
      <c r="AT217" s="202" t="s">
        <v>136</v>
      </c>
      <c r="AU217" s="202" t="s">
        <v>86</v>
      </c>
      <c r="AV217" s="13" t="s">
        <v>84</v>
      </c>
      <c r="AW217" s="13" t="s">
        <v>37</v>
      </c>
      <c r="AX217" s="13" t="s">
        <v>76</v>
      </c>
      <c r="AY217" s="202" t="s">
        <v>125</v>
      </c>
    </row>
    <row r="218" spans="2:51" s="13" customFormat="1" ht="10.2">
      <c r="B218" s="193"/>
      <c r="C218" s="194"/>
      <c r="D218" s="188" t="s">
        <v>136</v>
      </c>
      <c r="E218" s="195" t="s">
        <v>19</v>
      </c>
      <c r="F218" s="196" t="s">
        <v>707</v>
      </c>
      <c r="G218" s="194"/>
      <c r="H218" s="195" t="s">
        <v>19</v>
      </c>
      <c r="I218" s="197"/>
      <c r="J218" s="194"/>
      <c r="K218" s="194"/>
      <c r="L218" s="198"/>
      <c r="M218" s="199"/>
      <c r="N218" s="200"/>
      <c r="O218" s="200"/>
      <c r="P218" s="200"/>
      <c r="Q218" s="200"/>
      <c r="R218" s="200"/>
      <c r="S218" s="200"/>
      <c r="T218" s="201"/>
      <c r="AT218" s="202" t="s">
        <v>136</v>
      </c>
      <c r="AU218" s="202" t="s">
        <v>86</v>
      </c>
      <c r="AV218" s="13" t="s">
        <v>84</v>
      </c>
      <c r="AW218" s="13" t="s">
        <v>37</v>
      </c>
      <c r="AX218" s="13" t="s">
        <v>76</v>
      </c>
      <c r="AY218" s="202" t="s">
        <v>125</v>
      </c>
    </row>
    <row r="219" spans="2:51" s="14" customFormat="1" ht="10.2">
      <c r="B219" s="203"/>
      <c r="C219" s="204"/>
      <c r="D219" s="188" t="s">
        <v>136</v>
      </c>
      <c r="E219" s="205" t="s">
        <v>19</v>
      </c>
      <c r="F219" s="206" t="s">
        <v>826</v>
      </c>
      <c r="G219" s="204"/>
      <c r="H219" s="207">
        <v>152.8</v>
      </c>
      <c r="I219" s="208"/>
      <c r="J219" s="204"/>
      <c r="K219" s="204"/>
      <c r="L219" s="209"/>
      <c r="M219" s="210"/>
      <c r="N219" s="211"/>
      <c r="O219" s="211"/>
      <c r="P219" s="211"/>
      <c r="Q219" s="211"/>
      <c r="R219" s="211"/>
      <c r="S219" s="211"/>
      <c r="T219" s="212"/>
      <c r="AT219" s="213" t="s">
        <v>136</v>
      </c>
      <c r="AU219" s="213" t="s">
        <v>86</v>
      </c>
      <c r="AV219" s="14" t="s">
        <v>86</v>
      </c>
      <c r="AW219" s="14" t="s">
        <v>37</v>
      </c>
      <c r="AX219" s="14" t="s">
        <v>76</v>
      </c>
      <c r="AY219" s="213" t="s">
        <v>125</v>
      </c>
    </row>
    <row r="220" spans="2:51" s="13" customFormat="1" ht="10.2">
      <c r="B220" s="193"/>
      <c r="C220" s="194"/>
      <c r="D220" s="188" t="s">
        <v>136</v>
      </c>
      <c r="E220" s="195" t="s">
        <v>19</v>
      </c>
      <c r="F220" s="196" t="s">
        <v>709</v>
      </c>
      <c r="G220" s="194"/>
      <c r="H220" s="195" t="s">
        <v>19</v>
      </c>
      <c r="I220" s="197"/>
      <c r="J220" s="194"/>
      <c r="K220" s="194"/>
      <c r="L220" s="198"/>
      <c r="M220" s="199"/>
      <c r="N220" s="200"/>
      <c r="O220" s="200"/>
      <c r="P220" s="200"/>
      <c r="Q220" s="200"/>
      <c r="R220" s="200"/>
      <c r="S220" s="200"/>
      <c r="T220" s="201"/>
      <c r="AT220" s="202" t="s">
        <v>136</v>
      </c>
      <c r="AU220" s="202" t="s">
        <v>86</v>
      </c>
      <c r="AV220" s="13" t="s">
        <v>84</v>
      </c>
      <c r="AW220" s="13" t="s">
        <v>37</v>
      </c>
      <c r="AX220" s="13" t="s">
        <v>76</v>
      </c>
      <c r="AY220" s="202" t="s">
        <v>125</v>
      </c>
    </row>
    <row r="221" spans="2:51" s="14" customFormat="1" ht="10.2">
      <c r="B221" s="203"/>
      <c r="C221" s="204"/>
      <c r="D221" s="188" t="s">
        <v>136</v>
      </c>
      <c r="E221" s="205" t="s">
        <v>19</v>
      </c>
      <c r="F221" s="206" t="s">
        <v>154</v>
      </c>
      <c r="G221" s="204"/>
      <c r="H221" s="207">
        <v>0</v>
      </c>
      <c r="I221" s="208"/>
      <c r="J221" s="204"/>
      <c r="K221" s="204"/>
      <c r="L221" s="209"/>
      <c r="M221" s="210"/>
      <c r="N221" s="211"/>
      <c r="O221" s="211"/>
      <c r="P221" s="211"/>
      <c r="Q221" s="211"/>
      <c r="R221" s="211"/>
      <c r="S221" s="211"/>
      <c r="T221" s="212"/>
      <c r="AT221" s="213" t="s">
        <v>136</v>
      </c>
      <c r="AU221" s="213" t="s">
        <v>86</v>
      </c>
      <c r="AV221" s="14" t="s">
        <v>86</v>
      </c>
      <c r="AW221" s="14" t="s">
        <v>37</v>
      </c>
      <c r="AX221" s="14" t="s">
        <v>76</v>
      </c>
      <c r="AY221" s="213" t="s">
        <v>125</v>
      </c>
    </row>
    <row r="222" spans="2:51" s="14" customFormat="1" ht="10.2">
      <c r="B222" s="203"/>
      <c r="C222" s="204"/>
      <c r="D222" s="188" t="s">
        <v>136</v>
      </c>
      <c r="E222" s="205" t="s">
        <v>19</v>
      </c>
      <c r="F222" s="206" t="s">
        <v>827</v>
      </c>
      <c r="G222" s="204"/>
      <c r="H222" s="207">
        <v>5</v>
      </c>
      <c r="I222" s="208"/>
      <c r="J222" s="204"/>
      <c r="K222" s="204"/>
      <c r="L222" s="209"/>
      <c r="M222" s="210"/>
      <c r="N222" s="211"/>
      <c r="O222" s="211"/>
      <c r="P222" s="211"/>
      <c r="Q222" s="211"/>
      <c r="R222" s="211"/>
      <c r="S222" s="211"/>
      <c r="T222" s="212"/>
      <c r="AT222" s="213" t="s">
        <v>136</v>
      </c>
      <c r="AU222" s="213" t="s">
        <v>86</v>
      </c>
      <c r="AV222" s="14" t="s">
        <v>86</v>
      </c>
      <c r="AW222" s="14" t="s">
        <v>37</v>
      </c>
      <c r="AX222" s="14" t="s">
        <v>76</v>
      </c>
      <c r="AY222" s="213" t="s">
        <v>125</v>
      </c>
    </row>
    <row r="223" spans="2:51" s="14" customFormat="1" ht="10.2">
      <c r="B223" s="203"/>
      <c r="C223" s="204"/>
      <c r="D223" s="188" t="s">
        <v>136</v>
      </c>
      <c r="E223" s="205" t="s">
        <v>19</v>
      </c>
      <c r="F223" s="206" t="s">
        <v>828</v>
      </c>
      <c r="G223" s="204"/>
      <c r="H223" s="207">
        <v>7</v>
      </c>
      <c r="I223" s="208"/>
      <c r="J223" s="204"/>
      <c r="K223" s="204"/>
      <c r="L223" s="209"/>
      <c r="M223" s="210"/>
      <c r="N223" s="211"/>
      <c r="O223" s="211"/>
      <c r="P223" s="211"/>
      <c r="Q223" s="211"/>
      <c r="R223" s="211"/>
      <c r="S223" s="211"/>
      <c r="T223" s="212"/>
      <c r="AT223" s="213" t="s">
        <v>136</v>
      </c>
      <c r="AU223" s="213" t="s">
        <v>86</v>
      </c>
      <c r="AV223" s="14" t="s">
        <v>86</v>
      </c>
      <c r="AW223" s="14" t="s">
        <v>37</v>
      </c>
      <c r="AX223" s="14" t="s">
        <v>76</v>
      </c>
      <c r="AY223" s="213" t="s">
        <v>125</v>
      </c>
    </row>
    <row r="224" spans="2:51" s="14" customFormat="1" ht="10.2">
      <c r="B224" s="203"/>
      <c r="C224" s="204"/>
      <c r="D224" s="188" t="s">
        <v>136</v>
      </c>
      <c r="E224" s="205" t="s">
        <v>19</v>
      </c>
      <c r="F224" s="206" t="s">
        <v>829</v>
      </c>
      <c r="G224" s="204"/>
      <c r="H224" s="207">
        <v>5</v>
      </c>
      <c r="I224" s="208"/>
      <c r="J224" s="204"/>
      <c r="K224" s="204"/>
      <c r="L224" s="209"/>
      <c r="M224" s="210"/>
      <c r="N224" s="211"/>
      <c r="O224" s="211"/>
      <c r="P224" s="211"/>
      <c r="Q224" s="211"/>
      <c r="R224" s="211"/>
      <c r="S224" s="211"/>
      <c r="T224" s="212"/>
      <c r="AT224" s="213" t="s">
        <v>136</v>
      </c>
      <c r="AU224" s="213" t="s">
        <v>86</v>
      </c>
      <c r="AV224" s="14" t="s">
        <v>86</v>
      </c>
      <c r="AW224" s="14" t="s">
        <v>37</v>
      </c>
      <c r="AX224" s="14" t="s">
        <v>76</v>
      </c>
      <c r="AY224" s="213" t="s">
        <v>125</v>
      </c>
    </row>
    <row r="225" spans="2:51" s="14" customFormat="1" ht="10.2">
      <c r="B225" s="203"/>
      <c r="C225" s="204"/>
      <c r="D225" s="188" t="s">
        <v>136</v>
      </c>
      <c r="E225" s="205" t="s">
        <v>19</v>
      </c>
      <c r="F225" s="206" t="s">
        <v>830</v>
      </c>
      <c r="G225" s="204"/>
      <c r="H225" s="207">
        <v>7</v>
      </c>
      <c r="I225" s="208"/>
      <c r="J225" s="204"/>
      <c r="K225" s="204"/>
      <c r="L225" s="209"/>
      <c r="M225" s="210"/>
      <c r="N225" s="211"/>
      <c r="O225" s="211"/>
      <c r="P225" s="211"/>
      <c r="Q225" s="211"/>
      <c r="R225" s="211"/>
      <c r="S225" s="211"/>
      <c r="T225" s="212"/>
      <c r="AT225" s="213" t="s">
        <v>136</v>
      </c>
      <c r="AU225" s="213" t="s">
        <v>86</v>
      </c>
      <c r="AV225" s="14" t="s">
        <v>86</v>
      </c>
      <c r="AW225" s="14" t="s">
        <v>37</v>
      </c>
      <c r="AX225" s="14" t="s">
        <v>76</v>
      </c>
      <c r="AY225" s="213" t="s">
        <v>125</v>
      </c>
    </row>
    <row r="226" spans="2:51" s="13" customFormat="1" ht="10.2">
      <c r="B226" s="193"/>
      <c r="C226" s="194"/>
      <c r="D226" s="188" t="s">
        <v>136</v>
      </c>
      <c r="E226" s="195" t="s">
        <v>19</v>
      </c>
      <c r="F226" s="196" t="s">
        <v>711</v>
      </c>
      <c r="G226" s="194"/>
      <c r="H226" s="195" t="s">
        <v>19</v>
      </c>
      <c r="I226" s="197"/>
      <c r="J226" s="194"/>
      <c r="K226" s="194"/>
      <c r="L226" s="198"/>
      <c r="M226" s="199"/>
      <c r="N226" s="200"/>
      <c r="O226" s="200"/>
      <c r="P226" s="200"/>
      <c r="Q226" s="200"/>
      <c r="R226" s="200"/>
      <c r="S226" s="200"/>
      <c r="T226" s="201"/>
      <c r="AT226" s="202" t="s">
        <v>136</v>
      </c>
      <c r="AU226" s="202" t="s">
        <v>86</v>
      </c>
      <c r="AV226" s="13" t="s">
        <v>84</v>
      </c>
      <c r="AW226" s="13" t="s">
        <v>37</v>
      </c>
      <c r="AX226" s="13" t="s">
        <v>76</v>
      </c>
      <c r="AY226" s="202" t="s">
        <v>125</v>
      </c>
    </row>
    <row r="227" spans="2:51" s="14" customFormat="1" ht="10.2">
      <c r="B227" s="203"/>
      <c r="C227" s="204"/>
      <c r="D227" s="188" t="s">
        <v>136</v>
      </c>
      <c r="E227" s="205" t="s">
        <v>19</v>
      </c>
      <c r="F227" s="206" t="s">
        <v>831</v>
      </c>
      <c r="G227" s="204"/>
      <c r="H227" s="207">
        <v>8.2</v>
      </c>
      <c r="I227" s="208"/>
      <c r="J227" s="204"/>
      <c r="K227" s="204"/>
      <c r="L227" s="209"/>
      <c r="M227" s="210"/>
      <c r="N227" s="211"/>
      <c r="O227" s="211"/>
      <c r="P227" s="211"/>
      <c r="Q227" s="211"/>
      <c r="R227" s="211"/>
      <c r="S227" s="211"/>
      <c r="T227" s="212"/>
      <c r="AT227" s="213" t="s">
        <v>136</v>
      </c>
      <c r="AU227" s="213" t="s">
        <v>86</v>
      </c>
      <c r="AV227" s="14" t="s">
        <v>86</v>
      </c>
      <c r="AW227" s="14" t="s">
        <v>37</v>
      </c>
      <c r="AX227" s="14" t="s">
        <v>76</v>
      </c>
      <c r="AY227" s="213" t="s">
        <v>125</v>
      </c>
    </row>
    <row r="228" spans="2:51" s="14" customFormat="1" ht="10.2">
      <c r="B228" s="203"/>
      <c r="C228" s="204"/>
      <c r="D228" s="188" t="s">
        <v>136</v>
      </c>
      <c r="E228" s="205" t="s">
        <v>19</v>
      </c>
      <c r="F228" s="206" t="s">
        <v>832</v>
      </c>
      <c r="G228" s="204"/>
      <c r="H228" s="207">
        <v>6.2</v>
      </c>
      <c r="I228" s="208"/>
      <c r="J228" s="204"/>
      <c r="K228" s="204"/>
      <c r="L228" s="209"/>
      <c r="M228" s="210"/>
      <c r="N228" s="211"/>
      <c r="O228" s="211"/>
      <c r="P228" s="211"/>
      <c r="Q228" s="211"/>
      <c r="R228" s="211"/>
      <c r="S228" s="211"/>
      <c r="T228" s="212"/>
      <c r="AT228" s="213" t="s">
        <v>136</v>
      </c>
      <c r="AU228" s="213" t="s">
        <v>86</v>
      </c>
      <c r="AV228" s="14" t="s">
        <v>86</v>
      </c>
      <c r="AW228" s="14" t="s">
        <v>37</v>
      </c>
      <c r="AX228" s="14" t="s">
        <v>76</v>
      </c>
      <c r="AY228" s="213" t="s">
        <v>125</v>
      </c>
    </row>
    <row r="229" spans="2:51" s="13" customFormat="1" ht="10.2">
      <c r="B229" s="193"/>
      <c r="C229" s="194"/>
      <c r="D229" s="188" t="s">
        <v>136</v>
      </c>
      <c r="E229" s="195" t="s">
        <v>19</v>
      </c>
      <c r="F229" s="196" t="s">
        <v>712</v>
      </c>
      <c r="G229" s="194"/>
      <c r="H229" s="195" t="s">
        <v>19</v>
      </c>
      <c r="I229" s="197"/>
      <c r="J229" s="194"/>
      <c r="K229" s="194"/>
      <c r="L229" s="198"/>
      <c r="M229" s="199"/>
      <c r="N229" s="200"/>
      <c r="O229" s="200"/>
      <c r="P229" s="200"/>
      <c r="Q229" s="200"/>
      <c r="R229" s="200"/>
      <c r="S229" s="200"/>
      <c r="T229" s="201"/>
      <c r="AT229" s="202" t="s">
        <v>136</v>
      </c>
      <c r="AU229" s="202" t="s">
        <v>86</v>
      </c>
      <c r="AV229" s="13" t="s">
        <v>84</v>
      </c>
      <c r="AW229" s="13" t="s">
        <v>37</v>
      </c>
      <c r="AX229" s="13" t="s">
        <v>76</v>
      </c>
      <c r="AY229" s="202" t="s">
        <v>125</v>
      </c>
    </row>
    <row r="230" spans="2:51" s="14" customFormat="1" ht="10.2">
      <c r="B230" s="203"/>
      <c r="C230" s="204"/>
      <c r="D230" s="188" t="s">
        <v>136</v>
      </c>
      <c r="E230" s="205" t="s">
        <v>19</v>
      </c>
      <c r="F230" s="206" t="s">
        <v>456</v>
      </c>
      <c r="G230" s="204"/>
      <c r="H230" s="207">
        <v>0</v>
      </c>
      <c r="I230" s="208"/>
      <c r="J230" s="204"/>
      <c r="K230" s="204"/>
      <c r="L230" s="209"/>
      <c r="M230" s="210"/>
      <c r="N230" s="211"/>
      <c r="O230" s="211"/>
      <c r="P230" s="211"/>
      <c r="Q230" s="211"/>
      <c r="R230" s="211"/>
      <c r="S230" s="211"/>
      <c r="T230" s="212"/>
      <c r="AT230" s="213" t="s">
        <v>136</v>
      </c>
      <c r="AU230" s="213" t="s">
        <v>86</v>
      </c>
      <c r="AV230" s="14" t="s">
        <v>86</v>
      </c>
      <c r="AW230" s="14" t="s">
        <v>37</v>
      </c>
      <c r="AX230" s="14" t="s">
        <v>76</v>
      </c>
      <c r="AY230" s="213" t="s">
        <v>125</v>
      </c>
    </row>
    <row r="231" spans="2:51" s="14" customFormat="1" ht="10.2">
      <c r="B231" s="203"/>
      <c r="C231" s="204"/>
      <c r="D231" s="188" t="s">
        <v>136</v>
      </c>
      <c r="E231" s="205" t="s">
        <v>19</v>
      </c>
      <c r="F231" s="206" t="s">
        <v>833</v>
      </c>
      <c r="G231" s="204"/>
      <c r="H231" s="207">
        <v>5</v>
      </c>
      <c r="I231" s="208"/>
      <c r="J231" s="204"/>
      <c r="K231" s="204"/>
      <c r="L231" s="209"/>
      <c r="M231" s="210"/>
      <c r="N231" s="211"/>
      <c r="O231" s="211"/>
      <c r="P231" s="211"/>
      <c r="Q231" s="211"/>
      <c r="R231" s="211"/>
      <c r="S231" s="211"/>
      <c r="T231" s="212"/>
      <c r="AT231" s="213" t="s">
        <v>136</v>
      </c>
      <c r="AU231" s="213" t="s">
        <v>86</v>
      </c>
      <c r="AV231" s="14" t="s">
        <v>86</v>
      </c>
      <c r="AW231" s="14" t="s">
        <v>37</v>
      </c>
      <c r="AX231" s="14" t="s">
        <v>76</v>
      </c>
      <c r="AY231" s="213" t="s">
        <v>125</v>
      </c>
    </row>
    <row r="232" spans="2:51" s="14" customFormat="1" ht="10.2">
      <c r="B232" s="203"/>
      <c r="C232" s="204"/>
      <c r="D232" s="188" t="s">
        <v>136</v>
      </c>
      <c r="E232" s="205" t="s">
        <v>19</v>
      </c>
      <c r="F232" s="206" t="s">
        <v>834</v>
      </c>
      <c r="G232" s="204"/>
      <c r="H232" s="207">
        <v>5</v>
      </c>
      <c r="I232" s="208"/>
      <c r="J232" s="204"/>
      <c r="K232" s="204"/>
      <c r="L232" s="209"/>
      <c r="M232" s="210"/>
      <c r="N232" s="211"/>
      <c r="O232" s="211"/>
      <c r="P232" s="211"/>
      <c r="Q232" s="211"/>
      <c r="R232" s="211"/>
      <c r="S232" s="211"/>
      <c r="T232" s="212"/>
      <c r="AT232" s="213" t="s">
        <v>136</v>
      </c>
      <c r="AU232" s="213" t="s">
        <v>86</v>
      </c>
      <c r="AV232" s="14" t="s">
        <v>86</v>
      </c>
      <c r="AW232" s="14" t="s">
        <v>37</v>
      </c>
      <c r="AX232" s="14" t="s">
        <v>76</v>
      </c>
      <c r="AY232" s="213" t="s">
        <v>125</v>
      </c>
    </row>
    <row r="233" spans="2:51" s="14" customFormat="1" ht="10.2">
      <c r="B233" s="203"/>
      <c r="C233" s="204"/>
      <c r="D233" s="188" t="s">
        <v>136</v>
      </c>
      <c r="E233" s="205" t="s">
        <v>19</v>
      </c>
      <c r="F233" s="206" t="s">
        <v>835</v>
      </c>
      <c r="G233" s="204"/>
      <c r="H233" s="207">
        <v>6</v>
      </c>
      <c r="I233" s="208"/>
      <c r="J233" s="204"/>
      <c r="K233" s="204"/>
      <c r="L233" s="209"/>
      <c r="M233" s="210"/>
      <c r="N233" s="211"/>
      <c r="O233" s="211"/>
      <c r="P233" s="211"/>
      <c r="Q233" s="211"/>
      <c r="R233" s="211"/>
      <c r="S233" s="211"/>
      <c r="T233" s="212"/>
      <c r="AT233" s="213" t="s">
        <v>136</v>
      </c>
      <c r="AU233" s="213" t="s">
        <v>86</v>
      </c>
      <c r="AV233" s="14" t="s">
        <v>86</v>
      </c>
      <c r="AW233" s="14" t="s">
        <v>37</v>
      </c>
      <c r="AX233" s="14" t="s">
        <v>76</v>
      </c>
      <c r="AY233" s="213" t="s">
        <v>125</v>
      </c>
    </row>
    <row r="234" spans="2:51" s="14" customFormat="1" ht="10.2">
      <c r="B234" s="203"/>
      <c r="C234" s="204"/>
      <c r="D234" s="188" t="s">
        <v>136</v>
      </c>
      <c r="E234" s="205" t="s">
        <v>19</v>
      </c>
      <c r="F234" s="206" t="s">
        <v>836</v>
      </c>
      <c r="G234" s="204"/>
      <c r="H234" s="207">
        <v>6</v>
      </c>
      <c r="I234" s="208"/>
      <c r="J234" s="204"/>
      <c r="K234" s="204"/>
      <c r="L234" s="209"/>
      <c r="M234" s="210"/>
      <c r="N234" s="211"/>
      <c r="O234" s="211"/>
      <c r="P234" s="211"/>
      <c r="Q234" s="211"/>
      <c r="R234" s="211"/>
      <c r="S234" s="211"/>
      <c r="T234" s="212"/>
      <c r="AT234" s="213" t="s">
        <v>136</v>
      </c>
      <c r="AU234" s="213" t="s">
        <v>86</v>
      </c>
      <c r="AV234" s="14" t="s">
        <v>86</v>
      </c>
      <c r="AW234" s="14" t="s">
        <v>37</v>
      </c>
      <c r="AX234" s="14" t="s">
        <v>76</v>
      </c>
      <c r="AY234" s="213" t="s">
        <v>125</v>
      </c>
    </row>
    <row r="235" spans="2:51" s="15" customFormat="1" ht="10.2">
      <c r="B235" s="214"/>
      <c r="C235" s="215"/>
      <c r="D235" s="188" t="s">
        <v>136</v>
      </c>
      <c r="E235" s="216" t="s">
        <v>19</v>
      </c>
      <c r="F235" s="217" t="s">
        <v>159</v>
      </c>
      <c r="G235" s="215"/>
      <c r="H235" s="218">
        <v>213.2</v>
      </c>
      <c r="I235" s="219"/>
      <c r="J235" s="215"/>
      <c r="K235" s="215"/>
      <c r="L235" s="220"/>
      <c r="M235" s="221"/>
      <c r="N235" s="222"/>
      <c r="O235" s="222"/>
      <c r="P235" s="222"/>
      <c r="Q235" s="222"/>
      <c r="R235" s="222"/>
      <c r="S235" s="222"/>
      <c r="T235" s="223"/>
      <c r="AT235" s="224" t="s">
        <v>136</v>
      </c>
      <c r="AU235" s="224" t="s">
        <v>86</v>
      </c>
      <c r="AV235" s="15" t="s">
        <v>132</v>
      </c>
      <c r="AW235" s="15" t="s">
        <v>37</v>
      </c>
      <c r="AX235" s="15" t="s">
        <v>84</v>
      </c>
      <c r="AY235" s="224" t="s">
        <v>125</v>
      </c>
    </row>
    <row r="236" spans="1:65" s="2" customFormat="1" ht="14.4" customHeight="1">
      <c r="A236" s="36"/>
      <c r="B236" s="37"/>
      <c r="C236" s="175" t="s">
        <v>340</v>
      </c>
      <c r="D236" s="175" t="s">
        <v>127</v>
      </c>
      <c r="E236" s="176" t="s">
        <v>837</v>
      </c>
      <c r="F236" s="177" t="s">
        <v>838</v>
      </c>
      <c r="G236" s="178" t="s">
        <v>293</v>
      </c>
      <c r="H236" s="179">
        <v>210.8</v>
      </c>
      <c r="I236" s="180"/>
      <c r="J236" s="181">
        <f>ROUND(I236*H236,2)</f>
        <v>0</v>
      </c>
      <c r="K236" s="177" t="s">
        <v>131</v>
      </c>
      <c r="L236" s="41"/>
      <c r="M236" s="182" t="s">
        <v>19</v>
      </c>
      <c r="N236" s="183" t="s">
        <v>47</v>
      </c>
      <c r="O236" s="66"/>
      <c r="P236" s="184">
        <f>O236*H236</f>
        <v>0</v>
      </c>
      <c r="Q236" s="184">
        <v>0</v>
      </c>
      <c r="R236" s="184">
        <f>Q236*H236</f>
        <v>0</v>
      </c>
      <c r="S236" s="184">
        <v>0</v>
      </c>
      <c r="T236" s="185">
        <f>S236*H236</f>
        <v>0</v>
      </c>
      <c r="U236" s="36"/>
      <c r="V236" s="36"/>
      <c r="W236" s="36"/>
      <c r="X236" s="36"/>
      <c r="Y236" s="36"/>
      <c r="Z236" s="36"/>
      <c r="AA236" s="36"/>
      <c r="AB236" s="36"/>
      <c r="AC236" s="36"/>
      <c r="AD236" s="36"/>
      <c r="AE236" s="36"/>
      <c r="AR236" s="186" t="s">
        <v>132</v>
      </c>
      <c r="AT236" s="186" t="s">
        <v>127</v>
      </c>
      <c r="AU236" s="186" t="s">
        <v>86</v>
      </c>
      <c r="AY236" s="19" t="s">
        <v>125</v>
      </c>
      <c r="BE236" s="187">
        <f>IF(N236="základní",J236,0)</f>
        <v>0</v>
      </c>
      <c r="BF236" s="187">
        <f>IF(N236="snížená",J236,0)</f>
        <v>0</v>
      </c>
      <c r="BG236" s="187">
        <f>IF(N236="zákl. přenesená",J236,0)</f>
        <v>0</v>
      </c>
      <c r="BH236" s="187">
        <f>IF(N236="sníž. přenesená",J236,0)</f>
        <v>0</v>
      </c>
      <c r="BI236" s="187">
        <f>IF(N236="nulová",J236,0)</f>
        <v>0</v>
      </c>
      <c r="BJ236" s="19" t="s">
        <v>84</v>
      </c>
      <c r="BK236" s="187">
        <f>ROUND(I236*H236,2)</f>
        <v>0</v>
      </c>
      <c r="BL236" s="19" t="s">
        <v>132</v>
      </c>
      <c r="BM236" s="186" t="s">
        <v>839</v>
      </c>
    </row>
    <row r="237" spans="1:47" s="2" customFormat="1" ht="28.8">
      <c r="A237" s="36"/>
      <c r="B237" s="37"/>
      <c r="C237" s="38"/>
      <c r="D237" s="188" t="s">
        <v>134</v>
      </c>
      <c r="E237" s="38"/>
      <c r="F237" s="189" t="s">
        <v>825</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134</v>
      </c>
      <c r="AU237" s="19" t="s">
        <v>86</v>
      </c>
    </row>
    <row r="238" spans="2:51" s="13" customFormat="1" ht="10.2">
      <c r="B238" s="193"/>
      <c r="C238" s="194"/>
      <c r="D238" s="188" t="s">
        <v>136</v>
      </c>
      <c r="E238" s="195" t="s">
        <v>19</v>
      </c>
      <c r="F238" s="196" t="s">
        <v>704</v>
      </c>
      <c r="G238" s="194"/>
      <c r="H238" s="195" t="s">
        <v>19</v>
      </c>
      <c r="I238" s="197"/>
      <c r="J238" s="194"/>
      <c r="K238" s="194"/>
      <c r="L238" s="198"/>
      <c r="M238" s="199"/>
      <c r="N238" s="200"/>
      <c r="O238" s="200"/>
      <c r="P238" s="200"/>
      <c r="Q238" s="200"/>
      <c r="R238" s="200"/>
      <c r="S238" s="200"/>
      <c r="T238" s="201"/>
      <c r="AT238" s="202" t="s">
        <v>136</v>
      </c>
      <c r="AU238" s="202" t="s">
        <v>86</v>
      </c>
      <c r="AV238" s="13" t="s">
        <v>84</v>
      </c>
      <c r="AW238" s="13" t="s">
        <v>37</v>
      </c>
      <c r="AX238" s="13" t="s">
        <v>76</v>
      </c>
      <c r="AY238" s="202" t="s">
        <v>125</v>
      </c>
    </row>
    <row r="239" spans="2:51" s="13" customFormat="1" ht="10.2">
      <c r="B239" s="193"/>
      <c r="C239" s="194"/>
      <c r="D239" s="188" t="s">
        <v>136</v>
      </c>
      <c r="E239" s="195" t="s">
        <v>19</v>
      </c>
      <c r="F239" s="196" t="s">
        <v>706</v>
      </c>
      <c r="G239" s="194"/>
      <c r="H239" s="195" t="s">
        <v>19</v>
      </c>
      <c r="I239" s="197"/>
      <c r="J239" s="194"/>
      <c r="K239" s="194"/>
      <c r="L239" s="198"/>
      <c r="M239" s="199"/>
      <c r="N239" s="200"/>
      <c r="O239" s="200"/>
      <c r="P239" s="200"/>
      <c r="Q239" s="200"/>
      <c r="R239" s="200"/>
      <c r="S239" s="200"/>
      <c r="T239" s="201"/>
      <c r="AT239" s="202" t="s">
        <v>136</v>
      </c>
      <c r="AU239" s="202" t="s">
        <v>86</v>
      </c>
      <c r="AV239" s="13" t="s">
        <v>84</v>
      </c>
      <c r="AW239" s="13" t="s">
        <v>37</v>
      </c>
      <c r="AX239" s="13" t="s">
        <v>76</v>
      </c>
      <c r="AY239" s="202" t="s">
        <v>125</v>
      </c>
    </row>
    <row r="240" spans="2:51" s="13" customFormat="1" ht="10.2">
      <c r="B240" s="193"/>
      <c r="C240" s="194"/>
      <c r="D240" s="188" t="s">
        <v>136</v>
      </c>
      <c r="E240" s="195" t="s">
        <v>19</v>
      </c>
      <c r="F240" s="196" t="s">
        <v>707</v>
      </c>
      <c r="G240" s="194"/>
      <c r="H240" s="195" t="s">
        <v>19</v>
      </c>
      <c r="I240" s="197"/>
      <c r="J240" s="194"/>
      <c r="K240" s="194"/>
      <c r="L240" s="198"/>
      <c r="M240" s="199"/>
      <c r="N240" s="200"/>
      <c r="O240" s="200"/>
      <c r="P240" s="200"/>
      <c r="Q240" s="200"/>
      <c r="R240" s="200"/>
      <c r="S240" s="200"/>
      <c r="T240" s="201"/>
      <c r="AT240" s="202" t="s">
        <v>136</v>
      </c>
      <c r="AU240" s="202" t="s">
        <v>86</v>
      </c>
      <c r="AV240" s="13" t="s">
        <v>84</v>
      </c>
      <c r="AW240" s="13" t="s">
        <v>37</v>
      </c>
      <c r="AX240" s="13" t="s">
        <v>76</v>
      </c>
      <c r="AY240" s="202" t="s">
        <v>125</v>
      </c>
    </row>
    <row r="241" spans="2:51" s="14" customFormat="1" ht="10.2">
      <c r="B241" s="203"/>
      <c r="C241" s="204"/>
      <c r="D241" s="188" t="s">
        <v>136</v>
      </c>
      <c r="E241" s="205" t="s">
        <v>19</v>
      </c>
      <c r="F241" s="206" t="s">
        <v>840</v>
      </c>
      <c r="G241" s="204"/>
      <c r="H241" s="207">
        <v>151.2</v>
      </c>
      <c r="I241" s="208"/>
      <c r="J241" s="204"/>
      <c r="K241" s="204"/>
      <c r="L241" s="209"/>
      <c r="M241" s="210"/>
      <c r="N241" s="211"/>
      <c r="O241" s="211"/>
      <c r="P241" s="211"/>
      <c r="Q241" s="211"/>
      <c r="R241" s="211"/>
      <c r="S241" s="211"/>
      <c r="T241" s="212"/>
      <c r="AT241" s="213" t="s">
        <v>136</v>
      </c>
      <c r="AU241" s="213" t="s">
        <v>86</v>
      </c>
      <c r="AV241" s="14" t="s">
        <v>86</v>
      </c>
      <c r="AW241" s="14" t="s">
        <v>37</v>
      </c>
      <c r="AX241" s="14" t="s">
        <v>76</v>
      </c>
      <c r="AY241" s="213" t="s">
        <v>125</v>
      </c>
    </row>
    <row r="242" spans="2:51" s="13" customFormat="1" ht="10.2">
      <c r="B242" s="193"/>
      <c r="C242" s="194"/>
      <c r="D242" s="188" t="s">
        <v>136</v>
      </c>
      <c r="E242" s="195" t="s">
        <v>19</v>
      </c>
      <c r="F242" s="196" t="s">
        <v>709</v>
      </c>
      <c r="G242" s="194"/>
      <c r="H242" s="195" t="s">
        <v>19</v>
      </c>
      <c r="I242" s="197"/>
      <c r="J242" s="194"/>
      <c r="K242" s="194"/>
      <c r="L242" s="198"/>
      <c r="M242" s="199"/>
      <c r="N242" s="200"/>
      <c r="O242" s="200"/>
      <c r="P242" s="200"/>
      <c r="Q242" s="200"/>
      <c r="R242" s="200"/>
      <c r="S242" s="200"/>
      <c r="T242" s="201"/>
      <c r="AT242" s="202" t="s">
        <v>136</v>
      </c>
      <c r="AU242" s="202" t="s">
        <v>86</v>
      </c>
      <c r="AV242" s="13" t="s">
        <v>84</v>
      </c>
      <c r="AW242" s="13" t="s">
        <v>37</v>
      </c>
      <c r="AX242" s="13" t="s">
        <v>76</v>
      </c>
      <c r="AY242" s="202" t="s">
        <v>125</v>
      </c>
    </row>
    <row r="243" spans="2:51" s="14" customFormat="1" ht="10.2">
      <c r="B243" s="203"/>
      <c r="C243" s="204"/>
      <c r="D243" s="188" t="s">
        <v>136</v>
      </c>
      <c r="E243" s="205" t="s">
        <v>19</v>
      </c>
      <c r="F243" s="206" t="s">
        <v>154</v>
      </c>
      <c r="G243" s="204"/>
      <c r="H243" s="207">
        <v>0</v>
      </c>
      <c r="I243" s="208"/>
      <c r="J243" s="204"/>
      <c r="K243" s="204"/>
      <c r="L243" s="209"/>
      <c r="M243" s="210"/>
      <c r="N243" s="211"/>
      <c r="O243" s="211"/>
      <c r="P243" s="211"/>
      <c r="Q243" s="211"/>
      <c r="R243" s="211"/>
      <c r="S243" s="211"/>
      <c r="T243" s="212"/>
      <c r="AT243" s="213" t="s">
        <v>136</v>
      </c>
      <c r="AU243" s="213" t="s">
        <v>86</v>
      </c>
      <c r="AV243" s="14" t="s">
        <v>86</v>
      </c>
      <c r="AW243" s="14" t="s">
        <v>37</v>
      </c>
      <c r="AX243" s="14" t="s">
        <v>76</v>
      </c>
      <c r="AY243" s="213" t="s">
        <v>125</v>
      </c>
    </row>
    <row r="244" spans="2:51" s="14" customFormat="1" ht="10.2">
      <c r="B244" s="203"/>
      <c r="C244" s="204"/>
      <c r="D244" s="188" t="s">
        <v>136</v>
      </c>
      <c r="E244" s="205" t="s">
        <v>19</v>
      </c>
      <c r="F244" s="206" t="s">
        <v>827</v>
      </c>
      <c r="G244" s="204"/>
      <c r="H244" s="207">
        <v>5</v>
      </c>
      <c r="I244" s="208"/>
      <c r="J244" s="204"/>
      <c r="K244" s="204"/>
      <c r="L244" s="209"/>
      <c r="M244" s="210"/>
      <c r="N244" s="211"/>
      <c r="O244" s="211"/>
      <c r="P244" s="211"/>
      <c r="Q244" s="211"/>
      <c r="R244" s="211"/>
      <c r="S244" s="211"/>
      <c r="T244" s="212"/>
      <c r="AT244" s="213" t="s">
        <v>136</v>
      </c>
      <c r="AU244" s="213" t="s">
        <v>86</v>
      </c>
      <c r="AV244" s="14" t="s">
        <v>86</v>
      </c>
      <c r="AW244" s="14" t="s">
        <v>37</v>
      </c>
      <c r="AX244" s="14" t="s">
        <v>76</v>
      </c>
      <c r="AY244" s="213" t="s">
        <v>125</v>
      </c>
    </row>
    <row r="245" spans="2:51" s="14" customFormat="1" ht="10.2">
      <c r="B245" s="203"/>
      <c r="C245" s="204"/>
      <c r="D245" s="188" t="s">
        <v>136</v>
      </c>
      <c r="E245" s="205" t="s">
        <v>19</v>
      </c>
      <c r="F245" s="206" t="s">
        <v>828</v>
      </c>
      <c r="G245" s="204"/>
      <c r="H245" s="207">
        <v>7</v>
      </c>
      <c r="I245" s="208"/>
      <c r="J245" s="204"/>
      <c r="K245" s="204"/>
      <c r="L245" s="209"/>
      <c r="M245" s="210"/>
      <c r="N245" s="211"/>
      <c r="O245" s="211"/>
      <c r="P245" s="211"/>
      <c r="Q245" s="211"/>
      <c r="R245" s="211"/>
      <c r="S245" s="211"/>
      <c r="T245" s="212"/>
      <c r="AT245" s="213" t="s">
        <v>136</v>
      </c>
      <c r="AU245" s="213" t="s">
        <v>86</v>
      </c>
      <c r="AV245" s="14" t="s">
        <v>86</v>
      </c>
      <c r="AW245" s="14" t="s">
        <v>37</v>
      </c>
      <c r="AX245" s="14" t="s">
        <v>76</v>
      </c>
      <c r="AY245" s="213" t="s">
        <v>125</v>
      </c>
    </row>
    <row r="246" spans="2:51" s="14" customFormat="1" ht="10.2">
      <c r="B246" s="203"/>
      <c r="C246" s="204"/>
      <c r="D246" s="188" t="s">
        <v>136</v>
      </c>
      <c r="E246" s="205" t="s">
        <v>19</v>
      </c>
      <c r="F246" s="206" t="s">
        <v>829</v>
      </c>
      <c r="G246" s="204"/>
      <c r="H246" s="207">
        <v>5</v>
      </c>
      <c r="I246" s="208"/>
      <c r="J246" s="204"/>
      <c r="K246" s="204"/>
      <c r="L246" s="209"/>
      <c r="M246" s="210"/>
      <c r="N246" s="211"/>
      <c r="O246" s="211"/>
      <c r="P246" s="211"/>
      <c r="Q246" s="211"/>
      <c r="R246" s="211"/>
      <c r="S246" s="211"/>
      <c r="T246" s="212"/>
      <c r="AT246" s="213" t="s">
        <v>136</v>
      </c>
      <c r="AU246" s="213" t="s">
        <v>86</v>
      </c>
      <c r="AV246" s="14" t="s">
        <v>86</v>
      </c>
      <c r="AW246" s="14" t="s">
        <v>37</v>
      </c>
      <c r="AX246" s="14" t="s">
        <v>76</v>
      </c>
      <c r="AY246" s="213" t="s">
        <v>125</v>
      </c>
    </row>
    <row r="247" spans="2:51" s="14" customFormat="1" ht="10.2">
      <c r="B247" s="203"/>
      <c r="C247" s="204"/>
      <c r="D247" s="188" t="s">
        <v>136</v>
      </c>
      <c r="E247" s="205" t="s">
        <v>19</v>
      </c>
      <c r="F247" s="206" t="s">
        <v>830</v>
      </c>
      <c r="G247" s="204"/>
      <c r="H247" s="207">
        <v>7</v>
      </c>
      <c r="I247" s="208"/>
      <c r="J247" s="204"/>
      <c r="K247" s="204"/>
      <c r="L247" s="209"/>
      <c r="M247" s="210"/>
      <c r="N247" s="211"/>
      <c r="O247" s="211"/>
      <c r="P247" s="211"/>
      <c r="Q247" s="211"/>
      <c r="R247" s="211"/>
      <c r="S247" s="211"/>
      <c r="T247" s="212"/>
      <c r="AT247" s="213" t="s">
        <v>136</v>
      </c>
      <c r="AU247" s="213" t="s">
        <v>86</v>
      </c>
      <c r="AV247" s="14" t="s">
        <v>86</v>
      </c>
      <c r="AW247" s="14" t="s">
        <v>37</v>
      </c>
      <c r="AX247" s="14" t="s">
        <v>76</v>
      </c>
      <c r="AY247" s="213" t="s">
        <v>125</v>
      </c>
    </row>
    <row r="248" spans="2:51" s="13" customFormat="1" ht="10.2">
      <c r="B248" s="193"/>
      <c r="C248" s="194"/>
      <c r="D248" s="188" t="s">
        <v>136</v>
      </c>
      <c r="E248" s="195" t="s">
        <v>19</v>
      </c>
      <c r="F248" s="196" t="s">
        <v>711</v>
      </c>
      <c r="G248" s="194"/>
      <c r="H248" s="195" t="s">
        <v>19</v>
      </c>
      <c r="I248" s="197"/>
      <c r="J248" s="194"/>
      <c r="K248" s="194"/>
      <c r="L248" s="198"/>
      <c r="M248" s="199"/>
      <c r="N248" s="200"/>
      <c r="O248" s="200"/>
      <c r="P248" s="200"/>
      <c r="Q248" s="200"/>
      <c r="R248" s="200"/>
      <c r="S248" s="200"/>
      <c r="T248" s="201"/>
      <c r="AT248" s="202" t="s">
        <v>136</v>
      </c>
      <c r="AU248" s="202" t="s">
        <v>86</v>
      </c>
      <c r="AV248" s="13" t="s">
        <v>84</v>
      </c>
      <c r="AW248" s="13" t="s">
        <v>37</v>
      </c>
      <c r="AX248" s="13" t="s">
        <v>76</v>
      </c>
      <c r="AY248" s="202" t="s">
        <v>125</v>
      </c>
    </row>
    <row r="249" spans="2:51" s="14" customFormat="1" ht="10.2">
      <c r="B249" s="203"/>
      <c r="C249" s="204"/>
      <c r="D249" s="188" t="s">
        <v>136</v>
      </c>
      <c r="E249" s="205" t="s">
        <v>19</v>
      </c>
      <c r="F249" s="206" t="s">
        <v>841</v>
      </c>
      <c r="G249" s="204"/>
      <c r="H249" s="207">
        <v>7.8</v>
      </c>
      <c r="I249" s="208"/>
      <c r="J249" s="204"/>
      <c r="K249" s="204"/>
      <c r="L249" s="209"/>
      <c r="M249" s="210"/>
      <c r="N249" s="211"/>
      <c r="O249" s="211"/>
      <c r="P249" s="211"/>
      <c r="Q249" s="211"/>
      <c r="R249" s="211"/>
      <c r="S249" s="211"/>
      <c r="T249" s="212"/>
      <c r="AT249" s="213" t="s">
        <v>136</v>
      </c>
      <c r="AU249" s="213" t="s">
        <v>86</v>
      </c>
      <c r="AV249" s="14" t="s">
        <v>86</v>
      </c>
      <c r="AW249" s="14" t="s">
        <v>37</v>
      </c>
      <c r="AX249" s="14" t="s">
        <v>76</v>
      </c>
      <c r="AY249" s="213" t="s">
        <v>125</v>
      </c>
    </row>
    <row r="250" spans="2:51" s="14" customFormat="1" ht="10.2">
      <c r="B250" s="203"/>
      <c r="C250" s="204"/>
      <c r="D250" s="188" t="s">
        <v>136</v>
      </c>
      <c r="E250" s="205" t="s">
        <v>19</v>
      </c>
      <c r="F250" s="206" t="s">
        <v>842</v>
      </c>
      <c r="G250" s="204"/>
      <c r="H250" s="207">
        <v>5.8</v>
      </c>
      <c r="I250" s="208"/>
      <c r="J250" s="204"/>
      <c r="K250" s="204"/>
      <c r="L250" s="209"/>
      <c r="M250" s="210"/>
      <c r="N250" s="211"/>
      <c r="O250" s="211"/>
      <c r="P250" s="211"/>
      <c r="Q250" s="211"/>
      <c r="R250" s="211"/>
      <c r="S250" s="211"/>
      <c r="T250" s="212"/>
      <c r="AT250" s="213" t="s">
        <v>136</v>
      </c>
      <c r="AU250" s="213" t="s">
        <v>86</v>
      </c>
      <c r="AV250" s="14" t="s">
        <v>86</v>
      </c>
      <c r="AW250" s="14" t="s">
        <v>37</v>
      </c>
      <c r="AX250" s="14" t="s">
        <v>76</v>
      </c>
      <c r="AY250" s="213" t="s">
        <v>125</v>
      </c>
    </row>
    <row r="251" spans="2:51" s="13" customFormat="1" ht="10.2">
      <c r="B251" s="193"/>
      <c r="C251" s="194"/>
      <c r="D251" s="188" t="s">
        <v>136</v>
      </c>
      <c r="E251" s="195" t="s">
        <v>19</v>
      </c>
      <c r="F251" s="196" t="s">
        <v>712</v>
      </c>
      <c r="G251" s="194"/>
      <c r="H251" s="195" t="s">
        <v>19</v>
      </c>
      <c r="I251" s="197"/>
      <c r="J251" s="194"/>
      <c r="K251" s="194"/>
      <c r="L251" s="198"/>
      <c r="M251" s="199"/>
      <c r="N251" s="200"/>
      <c r="O251" s="200"/>
      <c r="P251" s="200"/>
      <c r="Q251" s="200"/>
      <c r="R251" s="200"/>
      <c r="S251" s="200"/>
      <c r="T251" s="201"/>
      <c r="AT251" s="202" t="s">
        <v>136</v>
      </c>
      <c r="AU251" s="202" t="s">
        <v>86</v>
      </c>
      <c r="AV251" s="13" t="s">
        <v>84</v>
      </c>
      <c r="AW251" s="13" t="s">
        <v>37</v>
      </c>
      <c r="AX251" s="13" t="s">
        <v>76</v>
      </c>
      <c r="AY251" s="202" t="s">
        <v>125</v>
      </c>
    </row>
    <row r="252" spans="2:51" s="14" customFormat="1" ht="10.2">
      <c r="B252" s="203"/>
      <c r="C252" s="204"/>
      <c r="D252" s="188" t="s">
        <v>136</v>
      </c>
      <c r="E252" s="205" t="s">
        <v>19</v>
      </c>
      <c r="F252" s="206" t="s">
        <v>456</v>
      </c>
      <c r="G252" s="204"/>
      <c r="H252" s="207">
        <v>0</v>
      </c>
      <c r="I252" s="208"/>
      <c r="J252" s="204"/>
      <c r="K252" s="204"/>
      <c r="L252" s="209"/>
      <c r="M252" s="210"/>
      <c r="N252" s="211"/>
      <c r="O252" s="211"/>
      <c r="P252" s="211"/>
      <c r="Q252" s="211"/>
      <c r="R252" s="211"/>
      <c r="S252" s="211"/>
      <c r="T252" s="212"/>
      <c r="AT252" s="213" t="s">
        <v>136</v>
      </c>
      <c r="AU252" s="213" t="s">
        <v>86</v>
      </c>
      <c r="AV252" s="14" t="s">
        <v>86</v>
      </c>
      <c r="AW252" s="14" t="s">
        <v>37</v>
      </c>
      <c r="AX252" s="14" t="s">
        <v>76</v>
      </c>
      <c r="AY252" s="213" t="s">
        <v>125</v>
      </c>
    </row>
    <row r="253" spans="2:51" s="14" customFormat="1" ht="10.2">
      <c r="B253" s="203"/>
      <c r="C253" s="204"/>
      <c r="D253" s="188" t="s">
        <v>136</v>
      </c>
      <c r="E253" s="205" t="s">
        <v>19</v>
      </c>
      <c r="F253" s="206" t="s">
        <v>833</v>
      </c>
      <c r="G253" s="204"/>
      <c r="H253" s="207">
        <v>5</v>
      </c>
      <c r="I253" s="208"/>
      <c r="J253" s="204"/>
      <c r="K253" s="204"/>
      <c r="L253" s="209"/>
      <c r="M253" s="210"/>
      <c r="N253" s="211"/>
      <c r="O253" s="211"/>
      <c r="P253" s="211"/>
      <c r="Q253" s="211"/>
      <c r="R253" s="211"/>
      <c r="S253" s="211"/>
      <c r="T253" s="212"/>
      <c r="AT253" s="213" t="s">
        <v>136</v>
      </c>
      <c r="AU253" s="213" t="s">
        <v>86</v>
      </c>
      <c r="AV253" s="14" t="s">
        <v>86</v>
      </c>
      <c r="AW253" s="14" t="s">
        <v>37</v>
      </c>
      <c r="AX253" s="14" t="s">
        <v>76</v>
      </c>
      <c r="AY253" s="213" t="s">
        <v>125</v>
      </c>
    </row>
    <row r="254" spans="2:51" s="14" customFormat="1" ht="10.2">
      <c r="B254" s="203"/>
      <c r="C254" s="204"/>
      <c r="D254" s="188" t="s">
        <v>136</v>
      </c>
      <c r="E254" s="205" t="s">
        <v>19</v>
      </c>
      <c r="F254" s="206" t="s">
        <v>834</v>
      </c>
      <c r="G254" s="204"/>
      <c r="H254" s="207">
        <v>5</v>
      </c>
      <c r="I254" s="208"/>
      <c r="J254" s="204"/>
      <c r="K254" s="204"/>
      <c r="L254" s="209"/>
      <c r="M254" s="210"/>
      <c r="N254" s="211"/>
      <c r="O254" s="211"/>
      <c r="P254" s="211"/>
      <c r="Q254" s="211"/>
      <c r="R254" s="211"/>
      <c r="S254" s="211"/>
      <c r="T254" s="212"/>
      <c r="AT254" s="213" t="s">
        <v>136</v>
      </c>
      <c r="AU254" s="213" t="s">
        <v>86</v>
      </c>
      <c r="AV254" s="14" t="s">
        <v>86</v>
      </c>
      <c r="AW254" s="14" t="s">
        <v>37</v>
      </c>
      <c r="AX254" s="14" t="s">
        <v>76</v>
      </c>
      <c r="AY254" s="213" t="s">
        <v>125</v>
      </c>
    </row>
    <row r="255" spans="2:51" s="14" customFormat="1" ht="10.2">
      <c r="B255" s="203"/>
      <c r="C255" s="204"/>
      <c r="D255" s="188" t="s">
        <v>136</v>
      </c>
      <c r="E255" s="205" t="s">
        <v>19</v>
      </c>
      <c r="F255" s="206" t="s">
        <v>835</v>
      </c>
      <c r="G255" s="204"/>
      <c r="H255" s="207">
        <v>6</v>
      </c>
      <c r="I255" s="208"/>
      <c r="J255" s="204"/>
      <c r="K255" s="204"/>
      <c r="L255" s="209"/>
      <c r="M255" s="210"/>
      <c r="N255" s="211"/>
      <c r="O255" s="211"/>
      <c r="P255" s="211"/>
      <c r="Q255" s="211"/>
      <c r="R255" s="211"/>
      <c r="S255" s="211"/>
      <c r="T255" s="212"/>
      <c r="AT255" s="213" t="s">
        <v>136</v>
      </c>
      <c r="AU255" s="213" t="s">
        <v>86</v>
      </c>
      <c r="AV255" s="14" t="s">
        <v>86</v>
      </c>
      <c r="AW255" s="14" t="s">
        <v>37</v>
      </c>
      <c r="AX255" s="14" t="s">
        <v>76</v>
      </c>
      <c r="AY255" s="213" t="s">
        <v>125</v>
      </c>
    </row>
    <row r="256" spans="2:51" s="14" customFormat="1" ht="10.2">
      <c r="B256" s="203"/>
      <c r="C256" s="204"/>
      <c r="D256" s="188" t="s">
        <v>136</v>
      </c>
      <c r="E256" s="205" t="s">
        <v>19</v>
      </c>
      <c r="F256" s="206" t="s">
        <v>836</v>
      </c>
      <c r="G256" s="204"/>
      <c r="H256" s="207">
        <v>6</v>
      </c>
      <c r="I256" s="208"/>
      <c r="J256" s="204"/>
      <c r="K256" s="204"/>
      <c r="L256" s="209"/>
      <c r="M256" s="210"/>
      <c r="N256" s="211"/>
      <c r="O256" s="211"/>
      <c r="P256" s="211"/>
      <c r="Q256" s="211"/>
      <c r="R256" s="211"/>
      <c r="S256" s="211"/>
      <c r="T256" s="212"/>
      <c r="AT256" s="213" t="s">
        <v>136</v>
      </c>
      <c r="AU256" s="213" t="s">
        <v>86</v>
      </c>
      <c r="AV256" s="14" t="s">
        <v>86</v>
      </c>
      <c r="AW256" s="14" t="s">
        <v>37</v>
      </c>
      <c r="AX256" s="14" t="s">
        <v>76</v>
      </c>
      <c r="AY256" s="213" t="s">
        <v>125</v>
      </c>
    </row>
    <row r="257" spans="2:51" s="15" customFormat="1" ht="10.2">
      <c r="B257" s="214"/>
      <c r="C257" s="215"/>
      <c r="D257" s="188" t="s">
        <v>136</v>
      </c>
      <c r="E257" s="216" t="s">
        <v>19</v>
      </c>
      <c r="F257" s="217" t="s">
        <v>159</v>
      </c>
      <c r="G257" s="215"/>
      <c r="H257" s="218">
        <v>210.8</v>
      </c>
      <c r="I257" s="219"/>
      <c r="J257" s="215"/>
      <c r="K257" s="215"/>
      <c r="L257" s="220"/>
      <c r="M257" s="221"/>
      <c r="N257" s="222"/>
      <c r="O257" s="222"/>
      <c r="P257" s="222"/>
      <c r="Q257" s="222"/>
      <c r="R257" s="222"/>
      <c r="S257" s="222"/>
      <c r="T257" s="223"/>
      <c r="AT257" s="224" t="s">
        <v>136</v>
      </c>
      <c r="AU257" s="224" t="s">
        <v>86</v>
      </c>
      <c r="AV257" s="15" t="s">
        <v>132</v>
      </c>
      <c r="AW257" s="15" t="s">
        <v>37</v>
      </c>
      <c r="AX257" s="15" t="s">
        <v>84</v>
      </c>
      <c r="AY257" s="224" t="s">
        <v>125</v>
      </c>
    </row>
    <row r="258" spans="2:63" s="12" customFormat="1" ht="22.8" customHeight="1">
      <c r="B258" s="159"/>
      <c r="C258" s="160"/>
      <c r="D258" s="161" t="s">
        <v>75</v>
      </c>
      <c r="E258" s="173" t="s">
        <v>843</v>
      </c>
      <c r="F258" s="173" t="s">
        <v>844</v>
      </c>
      <c r="G258" s="160"/>
      <c r="H258" s="160"/>
      <c r="I258" s="163"/>
      <c r="J258" s="174">
        <f>BK258</f>
        <v>0</v>
      </c>
      <c r="K258" s="160"/>
      <c r="L258" s="165"/>
      <c r="M258" s="166"/>
      <c r="N258" s="167"/>
      <c r="O258" s="167"/>
      <c r="P258" s="168">
        <f>SUM(P259:P261)</f>
        <v>0</v>
      </c>
      <c r="Q258" s="167"/>
      <c r="R258" s="168">
        <f>SUM(R259:R261)</f>
        <v>0</v>
      </c>
      <c r="S258" s="167"/>
      <c r="T258" s="169">
        <f>SUM(T259:T261)</f>
        <v>0</v>
      </c>
      <c r="AR258" s="170" t="s">
        <v>84</v>
      </c>
      <c r="AT258" s="171" t="s">
        <v>75</v>
      </c>
      <c r="AU258" s="171" t="s">
        <v>84</v>
      </c>
      <c r="AY258" s="170" t="s">
        <v>125</v>
      </c>
      <c r="BK258" s="172">
        <f>SUM(BK259:BK261)</f>
        <v>0</v>
      </c>
    </row>
    <row r="259" spans="1:65" s="2" customFormat="1" ht="24.15" customHeight="1">
      <c r="A259" s="36"/>
      <c r="B259" s="37"/>
      <c r="C259" s="175" t="s">
        <v>344</v>
      </c>
      <c r="D259" s="175" t="s">
        <v>127</v>
      </c>
      <c r="E259" s="176" t="s">
        <v>845</v>
      </c>
      <c r="F259" s="177" t="s">
        <v>846</v>
      </c>
      <c r="G259" s="178" t="s">
        <v>254</v>
      </c>
      <c r="H259" s="179">
        <v>242.887</v>
      </c>
      <c r="I259" s="180"/>
      <c r="J259" s="181">
        <f>ROUND(I259*H259,2)</f>
        <v>0</v>
      </c>
      <c r="K259" s="177" t="s">
        <v>131</v>
      </c>
      <c r="L259" s="41"/>
      <c r="M259" s="182" t="s">
        <v>19</v>
      </c>
      <c r="N259" s="183" t="s">
        <v>47</v>
      </c>
      <c r="O259" s="66"/>
      <c r="P259" s="184">
        <f>O259*H259</f>
        <v>0</v>
      </c>
      <c r="Q259" s="184">
        <v>0</v>
      </c>
      <c r="R259" s="184">
        <f>Q259*H259</f>
        <v>0</v>
      </c>
      <c r="S259" s="184">
        <v>0</v>
      </c>
      <c r="T259" s="185">
        <f>S259*H259</f>
        <v>0</v>
      </c>
      <c r="U259" s="36"/>
      <c r="V259" s="36"/>
      <c r="W259" s="36"/>
      <c r="X259" s="36"/>
      <c r="Y259" s="36"/>
      <c r="Z259" s="36"/>
      <c r="AA259" s="36"/>
      <c r="AB259" s="36"/>
      <c r="AC259" s="36"/>
      <c r="AD259" s="36"/>
      <c r="AE259" s="36"/>
      <c r="AR259" s="186" t="s">
        <v>132</v>
      </c>
      <c r="AT259" s="186" t="s">
        <v>127</v>
      </c>
      <c r="AU259" s="186" t="s">
        <v>86</v>
      </c>
      <c r="AY259" s="19" t="s">
        <v>125</v>
      </c>
      <c r="BE259" s="187">
        <f>IF(N259="základní",J259,0)</f>
        <v>0</v>
      </c>
      <c r="BF259" s="187">
        <f>IF(N259="snížená",J259,0)</f>
        <v>0</v>
      </c>
      <c r="BG259" s="187">
        <f>IF(N259="zákl. přenesená",J259,0)</f>
        <v>0</v>
      </c>
      <c r="BH259" s="187">
        <f>IF(N259="sníž. přenesená",J259,0)</f>
        <v>0</v>
      </c>
      <c r="BI259" s="187">
        <f>IF(N259="nulová",J259,0)</f>
        <v>0</v>
      </c>
      <c r="BJ259" s="19" t="s">
        <v>84</v>
      </c>
      <c r="BK259" s="187">
        <f>ROUND(I259*H259,2)</f>
        <v>0</v>
      </c>
      <c r="BL259" s="19" t="s">
        <v>132</v>
      </c>
      <c r="BM259" s="186" t="s">
        <v>847</v>
      </c>
    </row>
    <row r="260" spans="1:47" s="2" customFormat="1" ht="67.2">
      <c r="A260" s="36"/>
      <c r="B260" s="37"/>
      <c r="C260" s="38"/>
      <c r="D260" s="188" t="s">
        <v>134</v>
      </c>
      <c r="E260" s="38"/>
      <c r="F260" s="189" t="s">
        <v>848</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134</v>
      </c>
      <c r="AU260" s="19" t="s">
        <v>86</v>
      </c>
    </row>
    <row r="261" spans="1:47" s="2" customFormat="1" ht="19.2">
      <c r="A261" s="36"/>
      <c r="B261" s="37"/>
      <c r="C261" s="38"/>
      <c r="D261" s="188" t="s">
        <v>228</v>
      </c>
      <c r="E261" s="38"/>
      <c r="F261" s="189" t="s">
        <v>849</v>
      </c>
      <c r="G261" s="38"/>
      <c r="H261" s="38"/>
      <c r="I261" s="190"/>
      <c r="J261" s="38"/>
      <c r="K261" s="38"/>
      <c r="L261" s="41"/>
      <c r="M261" s="191"/>
      <c r="N261" s="192"/>
      <c r="O261" s="66"/>
      <c r="P261" s="66"/>
      <c r="Q261" s="66"/>
      <c r="R261" s="66"/>
      <c r="S261" s="66"/>
      <c r="T261" s="67"/>
      <c r="U261" s="36"/>
      <c r="V261" s="36"/>
      <c r="W261" s="36"/>
      <c r="X261" s="36"/>
      <c r="Y261" s="36"/>
      <c r="Z261" s="36"/>
      <c r="AA261" s="36"/>
      <c r="AB261" s="36"/>
      <c r="AC261" s="36"/>
      <c r="AD261" s="36"/>
      <c r="AE261" s="36"/>
      <c r="AT261" s="19" t="s">
        <v>228</v>
      </c>
      <c r="AU261" s="19" t="s">
        <v>86</v>
      </c>
    </row>
    <row r="262" spans="2:63" s="12" customFormat="1" ht="22.8" customHeight="1">
      <c r="B262" s="159"/>
      <c r="C262" s="160"/>
      <c r="D262" s="161" t="s">
        <v>75</v>
      </c>
      <c r="E262" s="173" t="s">
        <v>426</v>
      </c>
      <c r="F262" s="173" t="s">
        <v>427</v>
      </c>
      <c r="G262" s="160"/>
      <c r="H262" s="160"/>
      <c r="I262" s="163"/>
      <c r="J262" s="174">
        <f>BK262</f>
        <v>0</v>
      </c>
      <c r="K262" s="160"/>
      <c r="L262" s="165"/>
      <c r="M262" s="166"/>
      <c r="N262" s="167"/>
      <c r="O262" s="167"/>
      <c r="P262" s="168">
        <f>SUM(P263:P264)</f>
        <v>0</v>
      </c>
      <c r="Q262" s="167"/>
      <c r="R262" s="168">
        <f>SUM(R263:R264)</f>
        <v>0</v>
      </c>
      <c r="S262" s="167"/>
      <c r="T262" s="169">
        <f>SUM(T263:T264)</f>
        <v>0</v>
      </c>
      <c r="AR262" s="170" t="s">
        <v>84</v>
      </c>
      <c r="AT262" s="171" t="s">
        <v>75</v>
      </c>
      <c r="AU262" s="171" t="s">
        <v>84</v>
      </c>
      <c r="AY262" s="170" t="s">
        <v>125</v>
      </c>
      <c r="BK262" s="172">
        <f>SUM(BK263:BK264)</f>
        <v>0</v>
      </c>
    </row>
    <row r="263" spans="1:65" s="2" customFormat="1" ht="24.15" customHeight="1">
      <c r="A263" s="36"/>
      <c r="B263" s="37"/>
      <c r="C263" s="175" t="s">
        <v>350</v>
      </c>
      <c r="D263" s="175" t="s">
        <v>127</v>
      </c>
      <c r="E263" s="176" t="s">
        <v>850</v>
      </c>
      <c r="F263" s="177" t="s">
        <v>851</v>
      </c>
      <c r="G263" s="178" t="s">
        <v>254</v>
      </c>
      <c r="H263" s="179">
        <v>19.844</v>
      </c>
      <c r="I263" s="180"/>
      <c r="J263" s="181">
        <f>ROUND(I263*H263,2)</f>
        <v>0</v>
      </c>
      <c r="K263" s="177" t="s">
        <v>131</v>
      </c>
      <c r="L263" s="41"/>
      <c r="M263" s="182" t="s">
        <v>19</v>
      </c>
      <c r="N263" s="183" t="s">
        <v>47</v>
      </c>
      <c r="O263" s="66"/>
      <c r="P263" s="184">
        <f>O263*H263</f>
        <v>0</v>
      </c>
      <c r="Q263" s="184">
        <v>0</v>
      </c>
      <c r="R263" s="184">
        <f>Q263*H263</f>
        <v>0</v>
      </c>
      <c r="S263" s="184">
        <v>0</v>
      </c>
      <c r="T263" s="185">
        <f>S263*H263</f>
        <v>0</v>
      </c>
      <c r="U263" s="36"/>
      <c r="V263" s="36"/>
      <c r="W263" s="36"/>
      <c r="X263" s="36"/>
      <c r="Y263" s="36"/>
      <c r="Z263" s="36"/>
      <c r="AA263" s="36"/>
      <c r="AB263" s="36"/>
      <c r="AC263" s="36"/>
      <c r="AD263" s="36"/>
      <c r="AE263" s="36"/>
      <c r="AR263" s="186" t="s">
        <v>132</v>
      </c>
      <c r="AT263" s="186" t="s">
        <v>127</v>
      </c>
      <c r="AU263" s="186" t="s">
        <v>86</v>
      </c>
      <c r="AY263" s="19" t="s">
        <v>125</v>
      </c>
      <c r="BE263" s="187">
        <f>IF(N263="základní",J263,0)</f>
        <v>0</v>
      </c>
      <c r="BF263" s="187">
        <f>IF(N263="snížená",J263,0)</f>
        <v>0</v>
      </c>
      <c r="BG263" s="187">
        <f>IF(N263="zákl. přenesená",J263,0)</f>
        <v>0</v>
      </c>
      <c r="BH263" s="187">
        <f>IF(N263="sníž. přenesená",J263,0)</f>
        <v>0</v>
      </c>
      <c r="BI263" s="187">
        <f>IF(N263="nulová",J263,0)</f>
        <v>0</v>
      </c>
      <c r="BJ263" s="19" t="s">
        <v>84</v>
      </c>
      <c r="BK263" s="187">
        <f>ROUND(I263*H263,2)</f>
        <v>0</v>
      </c>
      <c r="BL263" s="19" t="s">
        <v>132</v>
      </c>
      <c r="BM263" s="186" t="s">
        <v>852</v>
      </c>
    </row>
    <row r="264" spans="1:47" s="2" customFormat="1" ht="28.8">
      <c r="A264" s="36"/>
      <c r="B264" s="37"/>
      <c r="C264" s="38"/>
      <c r="D264" s="188" t="s">
        <v>134</v>
      </c>
      <c r="E264" s="38"/>
      <c r="F264" s="189" t="s">
        <v>853</v>
      </c>
      <c r="G264" s="38"/>
      <c r="H264" s="38"/>
      <c r="I264" s="190"/>
      <c r="J264" s="38"/>
      <c r="K264" s="38"/>
      <c r="L264" s="41"/>
      <c r="M264" s="246"/>
      <c r="N264" s="247"/>
      <c r="O264" s="248"/>
      <c r="P264" s="248"/>
      <c r="Q264" s="248"/>
      <c r="R264" s="248"/>
      <c r="S264" s="248"/>
      <c r="T264" s="249"/>
      <c r="U264" s="36"/>
      <c r="V264" s="36"/>
      <c r="W264" s="36"/>
      <c r="X264" s="36"/>
      <c r="Y264" s="36"/>
      <c r="Z264" s="36"/>
      <c r="AA264" s="36"/>
      <c r="AB264" s="36"/>
      <c r="AC264" s="36"/>
      <c r="AD264" s="36"/>
      <c r="AE264" s="36"/>
      <c r="AT264" s="19" t="s">
        <v>134</v>
      </c>
      <c r="AU264" s="19" t="s">
        <v>86</v>
      </c>
    </row>
    <row r="265" spans="1:31" s="2" customFormat="1" ht="6.9" customHeight="1">
      <c r="A265" s="36"/>
      <c r="B265" s="49"/>
      <c r="C265" s="50"/>
      <c r="D265" s="50"/>
      <c r="E265" s="50"/>
      <c r="F265" s="50"/>
      <c r="G265" s="50"/>
      <c r="H265" s="50"/>
      <c r="I265" s="50"/>
      <c r="J265" s="50"/>
      <c r="K265" s="50"/>
      <c r="L265" s="41"/>
      <c r="M265" s="36"/>
      <c r="O265" s="36"/>
      <c r="P265" s="36"/>
      <c r="Q265" s="36"/>
      <c r="R265" s="36"/>
      <c r="S265" s="36"/>
      <c r="T265" s="36"/>
      <c r="U265" s="36"/>
      <c r="V265" s="36"/>
      <c r="W265" s="36"/>
      <c r="X265" s="36"/>
      <c r="Y265" s="36"/>
      <c r="Z265" s="36"/>
      <c r="AA265" s="36"/>
      <c r="AB265" s="36"/>
      <c r="AC265" s="36"/>
      <c r="AD265" s="36"/>
      <c r="AE265" s="36"/>
    </row>
  </sheetData>
  <sheetProtection algorithmName="SHA-512" hashValue="QLTZUMMcwTXEivPHxe0pDe7I0l5GktGiUTOin0ZextwAqwg2O6JSmvGM1eK8KSAfhSape4xPotTjMQmCwPvl1A==" saltValue="Vk1Cp/68H3sVG9+xdwel7+N+PnfPbHjanT6c9zs6Gm96MofQ5P5OdgHQteZOtzwnDwufB0FFaJvWfRZ/xFmZxg==" spinCount="100000" sheet="1" objects="1" scenarios="1" formatColumns="0" formatRows="0" autoFilter="0"/>
  <autoFilter ref="C84:K264"/>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05"/>
  <sheetViews>
    <sheetView showGridLines="0" tabSelected="1"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74"/>
      <c r="M2" s="374"/>
      <c r="N2" s="374"/>
      <c r="O2" s="374"/>
      <c r="P2" s="374"/>
      <c r="Q2" s="374"/>
      <c r="R2" s="374"/>
      <c r="S2" s="374"/>
      <c r="T2" s="374"/>
      <c r="U2" s="374"/>
      <c r="V2" s="374"/>
      <c r="AT2" s="19" t="s">
        <v>96</v>
      </c>
    </row>
    <row r="3" spans="2:46" s="1" customFormat="1" ht="6.9" customHeight="1">
      <c r="B3" s="103"/>
      <c r="C3" s="104"/>
      <c r="D3" s="104"/>
      <c r="E3" s="104"/>
      <c r="F3" s="104"/>
      <c r="G3" s="104"/>
      <c r="H3" s="104"/>
      <c r="I3" s="104"/>
      <c r="J3" s="104"/>
      <c r="K3" s="104"/>
      <c r="L3" s="22"/>
      <c r="AT3" s="19" t="s">
        <v>86</v>
      </c>
    </row>
    <row r="4" spans="2:46" s="1" customFormat="1" ht="24.9" customHeight="1">
      <c r="B4" s="22"/>
      <c r="D4" s="105" t="s">
        <v>97</v>
      </c>
      <c r="L4" s="22"/>
      <c r="M4" s="106" t="s">
        <v>10</v>
      </c>
      <c r="AT4" s="19" t="s">
        <v>4</v>
      </c>
    </row>
    <row r="5" spans="2:12" s="1" customFormat="1" ht="6.9" customHeight="1">
      <c r="B5" s="22"/>
      <c r="L5" s="22"/>
    </row>
    <row r="6" spans="2:12" s="1" customFormat="1" ht="12" customHeight="1">
      <c r="B6" s="22"/>
      <c r="D6" s="107" t="s">
        <v>16</v>
      </c>
      <c r="L6" s="22"/>
    </row>
    <row r="7" spans="2:12" s="1" customFormat="1" ht="16.5" customHeight="1">
      <c r="B7" s="22"/>
      <c r="E7" s="375" t="str">
        <f>'Rekapitulace stavby'!K6</f>
        <v>Inženýrské sítě, přípojky a sjezdy pro 5 RD, lokalita U Školy, ul. Nová Plzeň</v>
      </c>
      <c r="F7" s="376"/>
      <c r="G7" s="376"/>
      <c r="H7" s="376"/>
      <c r="L7" s="22"/>
    </row>
    <row r="8" spans="1:31" s="2" customFormat="1" ht="12" customHeight="1">
      <c r="A8" s="36"/>
      <c r="B8" s="41"/>
      <c r="C8" s="36"/>
      <c r="D8" s="107" t="s">
        <v>98</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77" t="s">
        <v>854</v>
      </c>
      <c r="F9" s="378"/>
      <c r="G9" s="378"/>
      <c r="H9" s="378"/>
      <c r="I9" s="36"/>
      <c r="J9" s="36"/>
      <c r="K9" s="36"/>
      <c r="L9" s="108"/>
      <c r="S9" s="36"/>
      <c r="T9" s="36"/>
      <c r="U9" s="36"/>
      <c r="V9" s="36"/>
      <c r="W9" s="36"/>
      <c r="X9" s="36"/>
      <c r="Y9" s="36"/>
      <c r="Z9" s="36"/>
      <c r="AA9" s="36"/>
      <c r="AB9" s="36"/>
      <c r="AC9" s="36"/>
      <c r="AD9" s="36"/>
      <c r="AE9" s="36"/>
    </row>
    <row r="10" spans="1:31" s="2" customFormat="1" ht="10.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26. 4. 2021</v>
      </c>
      <c r="K12" s="36"/>
      <c r="L12" s="108"/>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27</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28</v>
      </c>
      <c r="F15" s="36"/>
      <c r="G15" s="36"/>
      <c r="H15" s="36"/>
      <c r="I15" s="107" t="s">
        <v>29</v>
      </c>
      <c r="J15" s="109" t="s">
        <v>30</v>
      </c>
      <c r="K15" s="36"/>
      <c r="L15" s="108"/>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31</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79" t="str">
        <f>'Rekapitulace stavby'!E14</f>
        <v>Vyplň údaj</v>
      </c>
      <c r="F18" s="380"/>
      <c r="G18" s="380"/>
      <c r="H18" s="380"/>
      <c r="I18" s="107" t="s">
        <v>29</v>
      </c>
      <c r="J18" s="32" t="str">
        <f>'Rekapitulace stavby'!AN14</f>
        <v>Vyplň údaj</v>
      </c>
      <c r="K18" s="36"/>
      <c r="L18" s="108"/>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33</v>
      </c>
      <c r="E20" s="36"/>
      <c r="F20" s="36"/>
      <c r="G20" s="36"/>
      <c r="H20" s="36"/>
      <c r="I20" s="107" t="s">
        <v>26</v>
      </c>
      <c r="J20" s="109" t="s">
        <v>34</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35</v>
      </c>
      <c r="F21" s="36"/>
      <c r="G21" s="36"/>
      <c r="H21" s="36"/>
      <c r="I21" s="107" t="s">
        <v>29</v>
      </c>
      <c r="J21" s="109" t="s">
        <v>36</v>
      </c>
      <c r="K21" s="36"/>
      <c r="L21" s="108"/>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38</v>
      </c>
      <c r="E23" s="36"/>
      <c r="F23" s="36"/>
      <c r="G23" s="36"/>
      <c r="H23" s="36"/>
      <c r="I23" s="107" t="s">
        <v>26</v>
      </c>
      <c r="J23" s="109" t="s">
        <v>34</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39</v>
      </c>
      <c r="F24" s="36"/>
      <c r="G24" s="36"/>
      <c r="H24" s="36"/>
      <c r="I24" s="107" t="s">
        <v>29</v>
      </c>
      <c r="J24" s="109" t="s">
        <v>36</v>
      </c>
      <c r="K24" s="36"/>
      <c r="L24" s="108"/>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40</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47.25" customHeight="1">
      <c r="A27" s="111"/>
      <c r="B27" s="112"/>
      <c r="C27" s="111"/>
      <c r="D27" s="111"/>
      <c r="E27" s="381" t="s">
        <v>41</v>
      </c>
      <c r="F27" s="381"/>
      <c r="G27" s="381"/>
      <c r="H27" s="381"/>
      <c r="I27" s="111"/>
      <c r="J27" s="111"/>
      <c r="K27" s="111"/>
      <c r="L27" s="113"/>
      <c r="S27" s="111"/>
      <c r="T27" s="111"/>
      <c r="U27" s="111"/>
      <c r="V27" s="111"/>
      <c r="W27" s="111"/>
      <c r="X27" s="111"/>
      <c r="Y27" s="111"/>
      <c r="Z27" s="111"/>
      <c r="AA27" s="111"/>
      <c r="AB27" s="111"/>
      <c r="AC27" s="111"/>
      <c r="AD27" s="111"/>
      <c r="AE27" s="111"/>
    </row>
    <row r="28" spans="1:31" s="2" customFormat="1" ht="6.9"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42</v>
      </c>
      <c r="E30" s="36"/>
      <c r="F30" s="36"/>
      <c r="G30" s="36"/>
      <c r="H30" s="36"/>
      <c r="I30" s="36"/>
      <c r="J30" s="116">
        <f>ROUND(J84,2)</f>
        <v>0</v>
      </c>
      <c r="K30" s="36"/>
      <c r="L30" s="108"/>
      <c r="S30" s="36"/>
      <c r="T30" s="36"/>
      <c r="U30" s="36"/>
      <c r="V30" s="36"/>
      <c r="W30" s="36"/>
      <c r="X30" s="36"/>
      <c r="Y30" s="36"/>
      <c r="Z30" s="36"/>
      <c r="AA30" s="36"/>
      <c r="AB30" s="36"/>
      <c r="AC30" s="36"/>
      <c r="AD30" s="36"/>
      <c r="AE30" s="36"/>
    </row>
    <row r="31" spans="1:31" s="2" customFormat="1" ht="6.9"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 customHeight="1">
      <c r="A32" s="36"/>
      <c r="B32" s="41"/>
      <c r="C32" s="36"/>
      <c r="D32" s="36"/>
      <c r="E32" s="36"/>
      <c r="F32" s="117" t="s">
        <v>44</v>
      </c>
      <c r="G32" s="36"/>
      <c r="H32" s="36"/>
      <c r="I32" s="117" t="s">
        <v>43</v>
      </c>
      <c r="J32" s="117" t="s">
        <v>45</v>
      </c>
      <c r="K32" s="36"/>
      <c r="L32" s="108"/>
      <c r="S32" s="36"/>
      <c r="T32" s="36"/>
      <c r="U32" s="36"/>
      <c r="V32" s="36"/>
      <c r="W32" s="36"/>
      <c r="X32" s="36"/>
      <c r="Y32" s="36"/>
      <c r="Z32" s="36"/>
      <c r="AA32" s="36"/>
      <c r="AB32" s="36"/>
      <c r="AC32" s="36"/>
      <c r="AD32" s="36"/>
      <c r="AE32" s="36"/>
    </row>
    <row r="33" spans="1:31" s="2" customFormat="1" ht="14.4" customHeight="1">
      <c r="A33" s="36"/>
      <c r="B33" s="41"/>
      <c r="C33" s="36"/>
      <c r="D33" s="118" t="s">
        <v>46</v>
      </c>
      <c r="E33" s="107" t="s">
        <v>47</v>
      </c>
      <c r="F33" s="119">
        <f>ROUND((SUM(BE84:BE104)),2)</f>
        <v>0</v>
      </c>
      <c r="G33" s="36"/>
      <c r="H33" s="36"/>
      <c r="I33" s="120">
        <v>0.21</v>
      </c>
      <c r="J33" s="119">
        <f>ROUND(((SUM(BE84:BE104))*I33),2)</f>
        <v>0</v>
      </c>
      <c r="K33" s="36"/>
      <c r="L33" s="108"/>
      <c r="S33" s="36"/>
      <c r="T33" s="36"/>
      <c r="U33" s="36"/>
      <c r="V33" s="36"/>
      <c r="W33" s="36"/>
      <c r="X33" s="36"/>
      <c r="Y33" s="36"/>
      <c r="Z33" s="36"/>
      <c r="AA33" s="36"/>
      <c r="AB33" s="36"/>
      <c r="AC33" s="36"/>
      <c r="AD33" s="36"/>
      <c r="AE33" s="36"/>
    </row>
    <row r="34" spans="1:31" s="2" customFormat="1" ht="14.4" customHeight="1">
      <c r="A34" s="36"/>
      <c r="B34" s="41"/>
      <c r="C34" s="36"/>
      <c r="D34" s="36"/>
      <c r="E34" s="107" t="s">
        <v>48</v>
      </c>
      <c r="F34" s="119">
        <f>ROUND((SUM(BF84:BF104)),2)</f>
        <v>0</v>
      </c>
      <c r="G34" s="36"/>
      <c r="H34" s="36"/>
      <c r="I34" s="120">
        <v>0.15</v>
      </c>
      <c r="J34" s="119">
        <f>ROUND(((SUM(BF84:BF104))*I34),2)</f>
        <v>0</v>
      </c>
      <c r="K34" s="36"/>
      <c r="L34" s="108"/>
      <c r="S34" s="36"/>
      <c r="T34" s="36"/>
      <c r="U34" s="36"/>
      <c r="V34" s="36"/>
      <c r="W34" s="36"/>
      <c r="X34" s="36"/>
      <c r="Y34" s="36"/>
      <c r="Z34" s="36"/>
      <c r="AA34" s="36"/>
      <c r="AB34" s="36"/>
      <c r="AC34" s="36"/>
      <c r="AD34" s="36"/>
      <c r="AE34" s="36"/>
    </row>
    <row r="35" spans="1:31" s="2" customFormat="1" ht="14.4" customHeight="1" hidden="1">
      <c r="A35" s="36"/>
      <c r="B35" s="41"/>
      <c r="C35" s="36"/>
      <c r="D35" s="36"/>
      <c r="E35" s="107" t="s">
        <v>49</v>
      </c>
      <c r="F35" s="119">
        <f>ROUND((SUM(BG84:BG104)),2)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 customHeight="1" hidden="1">
      <c r="A36" s="36"/>
      <c r="B36" s="41"/>
      <c r="C36" s="36"/>
      <c r="D36" s="36"/>
      <c r="E36" s="107" t="s">
        <v>50</v>
      </c>
      <c r="F36" s="119">
        <f>ROUND((SUM(BH84:BH104)),2)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 customHeight="1" hidden="1">
      <c r="A37" s="36"/>
      <c r="B37" s="41"/>
      <c r="C37" s="36"/>
      <c r="D37" s="36"/>
      <c r="E37" s="107" t="s">
        <v>51</v>
      </c>
      <c r="F37" s="119">
        <f>ROUND((SUM(BI84:BI104)),2)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52</v>
      </c>
      <c r="E39" s="123"/>
      <c r="F39" s="123"/>
      <c r="G39" s="124" t="s">
        <v>53</v>
      </c>
      <c r="H39" s="125" t="s">
        <v>54</v>
      </c>
      <c r="I39" s="123"/>
      <c r="J39" s="126">
        <f>SUM(J30:J37)</f>
        <v>0</v>
      </c>
      <c r="K39" s="127"/>
      <c r="L39" s="108"/>
      <c r="S39" s="36"/>
      <c r="T39" s="36"/>
      <c r="U39" s="36"/>
      <c r="V39" s="36"/>
      <c r="W39" s="36"/>
      <c r="X39" s="36"/>
      <c r="Y39" s="36"/>
      <c r="Z39" s="36"/>
      <c r="AA39" s="36"/>
      <c r="AB39" s="36"/>
      <c r="AC39" s="36"/>
      <c r="AD39" s="36"/>
      <c r="AE39" s="36"/>
    </row>
    <row r="40" spans="1:31" s="2" customFormat="1" ht="14.4"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 customHeight="1">
      <c r="A45" s="36"/>
      <c r="B45" s="37"/>
      <c r="C45" s="25" t="s">
        <v>101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82" t="str">
        <f>E7</f>
        <v>Inženýrské sítě, přípojky a sjezdy pro 5 RD, lokalita U Školy, ul. Nová Plzeň</v>
      </c>
      <c r="F48" s="383"/>
      <c r="G48" s="383"/>
      <c r="H48" s="383"/>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98</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35" t="str">
        <f>E9</f>
        <v>04 - VRN</v>
      </c>
      <c r="F50" s="384"/>
      <c r="G50" s="384"/>
      <c r="H50" s="384"/>
      <c r="I50" s="38"/>
      <c r="J50" s="38"/>
      <c r="K50" s="38"/>
      <c r="L50" s="108"/>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Rotava</v>
      </c>
      <c r="G52" s="38"/>
      <c r="H52" s="38"/>
      <c r="I52" s="31" t="s">
        <v>23</v>
      </c>
      <c r="J52" s="61" t="str">
        <f>IF(J12="","",J12)</f>
        <v>26. 4. 2021</v>
      </c>
      <c r="K52" s="38"/>
      <c r="L52" s="108"/>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40.05" customHeight="1">
      <c r="A54" s="36"/>
      <c r="B54" s="37"/>
      <c r="C54" s="31" t="s">
        <v>25</v>
      </c>
      <c r="D54" s="38"/>
      <c r="E54" s="38"/>
      <c r="F54" s="29" t="str">
        <f>E15</f>
        <v>Město Rotava</v>
      </c>
      <c r="G54" s="38"/>
      <c r="H54" s="38"/>
      <c r="I54" s="31" t="s">
        <v>33</v>
      </c>
      <c r="J54" s="34" t="str">
        <f>E21</f>
        <v>Ing. Milan KALÁB - Projektová a inženýrská kancelá</v>
      </c>
      <c r="K54" s="38"/>
      <c r="L54" s="108"/>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31" t="s">
        <v>38</v>
      </c>
      <c r="J55" s="34" t="str">
        <f>E24</f>
        <v>Ing. Milan KALÁB</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102</v>
      </c>
      <c r="D57" s="133"/>
      <c r="E57" s="133"/>
      <c r="F57" s="133"/>
      <c r="G57" s="133"/>
      <c r="H57" s="133"/>
      <c r="I57" s="133"/>
      <c r="J57" s="134" t="s">
        <v>103</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8" customHeight="1">
      <c r="A59" s="36"/>
      <c r="B59" s="37"/>
      <c r="C59" s="135" t="s">
        <v>74</v>
      </c>
      <c r="D59" s="38"/>
      <c r="E59" s="38"/>
      <c r="F59" s="38"/>
      <c r="G59" s="38"/>
      <c r="H59" s="38"/>
      <c r="I59" s="38"/>
      <c r="J59" s="79">
        <f>J84</f>
        <v>0</v>
      </c>
      <c r="K59" s="38"/>
      <c r="L59" s="108"/>
      <c r="S59" s="36"/>
      <c r="T59" s="36"/>
      <c r="U59" s="36"/>
      <c r="V59" s="36"/>
      <c r="W59" s="36"/>
      <c r="X59" s="36"/>
      <c r="Y59" s="36"/>
      <c r="Z59" s="36"/>
      <c r="AA59" s="36"/>
      <c r="AB59" s="36"/>
      <c r="AC59" s="36"/>
      <c r="AD59" s="36"/>
      <c r="AE59" s="36"/>
      <c r="AU59" s="19" t="s">
        <v>104</v>
      </c>
    </row>
    <row r="60" spans="2:12" s="9" customFormat="1" ht="24.9" customHeight="1">
      <c r="B60" s="136"/>
      <c r="C60" s="137"/>
      <c r="D60" s="138" t="s">
        <v>855</v>
      </c>
      <c r="E60" s="139"/>
      <c r="F60" s="139"/>
      <c r="G60" s="139"/>
      <c r="H60" s="139"/>
      <c r="I60" s="139"/>
      <c r="J60" s="140">
        <f>J85</f>
        <v>0</v>
      </c>
      <c r="K60" s="137"/>
      <c r="L60" s="141"/>
    </row>
    <row r="61" spans="2:12" s="10" customFormat="1" ht="19.95" customHeight="1">
      <c r="B61" s="142"/>
      <c r="C61" s="143"/>
      <c r="D61" s="144" t="s">
        <v>856</v>
      </c>
      <c r="E61" s="145"/>
      <c r="F61" s="145"/>
      <c r="G61" s="145"/>
      <c r="H61" s="145"/>
      <c r="I61" s="145"/>
      <c r="J61" s="146">
        <f>J86</f>
        <v>0</v>
      </c>
      <c r="K61" s="143"/>
      <c r="L61" s="147"/>
    </row>
    <row r="62" spans="2:12" s="10" customFormat="1" ht="19.95" customHeight="1">
      <c r="B62" s="142"/>
      <c r="C62" s="143"/>
      <c r="D62" s="144" t="s">
        <v>857</v>
      </c>
      <c r="E62" s="145"/>
      <c r="F62" s="145"/>
      <c r="G62" s="145"/>
      <c r="H62" s="145"/>
      <c r="I62" s="145"/>
      <c r="J62" s="146">
        <f>J92</f>
        <v>0</v>
      </c>
      <c r="K62" s="143"/>
      <c r="L62" s="147"/>
    </row>
    <row r="63" spans="2:12" s="10" customFormat="1" ht="19.95" customHeight="1">
      <c r="B63" s="142"/>
      <c r="C63" s="143"/>
      <c r="D63" s="144" t="s">
        <v>858</v>
      </c>
      <c r="E63" s="145"/>
      <c r="F63" s="145"/>
      <c r="G63" s="145"/>
      <c r="H63" s="145"/>
      <c r="I63" s="145"/>
      <c r="J63" s="146">
        <f>J96</f>
        <v>0</v>
      </c>
      <c r="K63" s="143"/>
      <c r="L63" s="147"/>
    </row>
    <row r="64" spans="2:12" s="10" customFormat="1" ht="19.95" customHeight="1">
      <c r="B64" s="142"/>
      <c r="C64" s="143"/>
      <c r="D64" s="144" t="s">
        <v>859</v>
      </c>
      <c r="E64" s="145"/>
      <c r="F64" s="145"/>
      <c r="G64" s="145"/>
      <c r="H64" s="145"/>
      <c r="I64" s="145"/>
      <c r="J64" s="146">
        <f>J102</f>
        <v>0</v>
      </c>
      <c r="K64" s="143"/>
      <c r="L64" s="147"/>
    </row>
    <row r="65" spans="1:31" s="2" customFormat="1" ht="21.75" customHeight="1">
      <c r="A65" s="36"/>
      <c r="B65" s="37"/>
      <c r="C65" s="38"/>
      <c r="D65" s="38"/>
      <c r="E65" s="38"/>
      <c r="F65" s="38"/>
      <c r="G65" s="38"/>
      <c r="H65" s="38"/>
      <c r="I65" s="38"/>
      <c r="J65" s="38"/>
      <c r="K65" s="38"/>
      <c r="L65" s="108"/>
      <c r="S65" s="36"/>
      <c r="T65" s="36"/>
      <c r="U65" s="36"/>
      <c r="V65" s="36"/>
      <c r="W65" s="36"/>
      <c r="X65" s="36"/>
      <c r="Y65" s="36"/>
      <c r="Z65" s="36"/>
      <c r="AA65" s="36"/>
      <c r="AB65" s="36"/>
      <c r="AC65" s="36"/>
      <c r="AD65" s="36"/>
      <c r="AE65" s="36"/>
    </row>
    <row r="66" spans="1:31" s="2" customFormat="1" ht="6.9" customHeight="1">
      <c r="A66" s="36"/>
      <c r="B66" s="49"/>
      <c r="C66" s="50"/>
      <c r="D66" s="50"/>
      <c r="E66" s="50"/>
      <c r="F66" s="50"/>
      <c r="G66" s="50"/>
      <c r="H66" s="50"/>
      <c r="I66" s="50"/>
      <c r="J66" s="50"/>
      <c r="K66" s="50"/>
      <c r="L66" s="108"/>
      <c r="S66" s="36"/>
      <c r="T66" s="36"/>
      <c r="U66" s="36"/>
      <c r="V66" s="36"/>
      <c r="W66" s="36"/>
      <c r="X66" s="36"/>
      <c r="Y66" s="36"/>
      <c r="Z66" s="36"/>
      <c r="AA66" s="36"/>
      <c r="AB66" s="36"/>
      <c r="AC66" s="36"/>
      <c r="AD66" s="36"/>
      <c r="AE66" s="36"/>
    </row>
    <row r="70" spans="1:31" s="2" customFormat="1" ht="6.9" customHeight="1">
      <c r="A70" s="36"/>
      <c r="B70" s="51"/>
      <c r="C70" s="52"/>
      <c r="D70" s="52"/>
      <c r="E70" s="52"/>
      <c r="F70" s="52"/>
      <c r="G70" s="52"/>
      <c r="H70" s="52"/>
      <c r="I70" s="52"/>
      <c r="J70" s="52"/>
      <c r="K70" s="52"/>
      <c r="L70" s="108"/>
      <c r="S70" s="36"/>
      <c r="T70" s="36"/>
      <c r="U70" s="36"/>
      <c r="V70" s="36"/>
      <c r="W70" s="36"/>
      <c r="X70" s="36"/>
      <c r="Y70" s="36"/>
      <c r="Z70" s="36"/>
      <c r="AA70" s="36"/>
      <c r="AB70" s="36"/>
      <c r="AC70" s="36"/>
      <c r="AD70" s="36"/>
      <c r="AE70" s="36"/>
    </row>
    <row r="71" spans="1:31" s="2" customFormat="1" ht="24.9" customHeight="1">
      <c r="A71" s="36"/>
      <c r="B71" s="37"/>
      <c r="C71" s="25" t="s">
        <v>110</v>
      </c>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6.9"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6.5" customHeight="1">
      <c r="A74" s="36"/>
      <c r="B74" s="37"/>
      <c r="C74" s="38"/>
      <c r="D74" s="38"/>
      <c r="E74" s="382" t="str">
        <f>E7</f>
        <v>Inženýrské sítě, přípojky a sjezdy pro 5 RD, lokalita U Školy, ul. Nová Plzeň</v>
      </c>
      <c r="F74" s="383"/>
      <c r="G74" s="383"/>
      <c r="H74" s="383"/>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98</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35" t="str">
        <f>E9</f>
        <v>04 - VRN</v>
      </c>
      <c r="F76" s="384"/>
      <c r="G76" s="384"/>
      <c r="H76" s="384"/>
      <c r="I76" s="38"/>
      <c r="J76" s="38"/>
      <c r="K76" s="38"/>
      <c r="L76" s="108"/>
      <c r="S76" s="36"/>
      <c r="T76" s="36"/>
      <c r="U76" s="36"/>
      <c r="V76" s="36"/>
      <c r="W76" s="36"/>
      <c r="X76" s="36"/>
      <c r="Y76" s="36"/>
      <c r="Z76" s="36"/>
      <c r="AA76" s="36"/>
      <c r="AB76" s="36"/>
      <c r="AC76" s="36"/>
      <c r="AD76" s="36"/>
      <c r="AE76" s="36"/>
    </row>
    <row r="77" spans="1:31" s="2" customFormat="1" ht="6.9"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Rotava</v>
      </c>
      <c r="G78" s="38"/>
      <c r="H78" s="38"/>
      <c r="I78" s="31" t="s">
        <v>23</v>
      </c>
      <c r="J78" s="61" t="str">
        <f>IF(J12="","",J12)</f>
        <v>26. 4. 2021</v>
      </c>
      <c r="K78" s="38"/>
      <c r="L78" s="108"/>
      <c r="S78" s="36"/>
      <c r="T78" s="36"/>
      <c r="U78" s="36"/>
      <c r="V78" s="36"/>
      <c r="W78" s="36"/>
      <c r="X78" s="36"/>
      <c r="Y78" s="36"/>
      <c r="Z78" s="36"/>
      <c r="AA78" s="36"/>
      <c r="AB78" s="36"/>
      <c r="AC78" s="36"/>
      <c r="AD78" s="36"/>
      <c r="AE78" s="36"/>
    </row>
    <row r="79" spans="1:31" s="2" customFormat="1" ht="6.9"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40.05" customHeight="1">
      <c r="A80" s="36"/>
      <c r="B80" s="37"/>
      <c r="C80" s="31" t="s">
        <v>25</v>
      </c>
      <c r="D80" s="38"/>
      <c r="E80" s="38"/>
      <c r="F80" s="29" t="str">
        <f>E15</f>
        <v>Město Rotava</v>
      </c>
      <c r="G80" s="38"/>
      <c r="H80" s="38"/>
      <c r="I80" s="31" t="s">
        <v>33</v>
      </c>
      <c r="J80" s="34" t="str">
        <f>E21</f>
        <v>Ing. Milan KALÁB - Projektová a inženýrská kancelá</v>
      </c>
      <c r="K80" s="38"/>
      <c r="L80" s="108"/>
      <c r="S80" s="36"/>
      <c r="T80" s="36"/>
      <c r="U80" s="36"/>
      <c r="V80" s="36"/>
      <c r="W80" s="36"/>
      <c r="X80" s="36"/>
      <c r="Y80" s="36"/>
      <c r="Z80" s="36"/>
      <c r="AA80" s="36"/>
      <c r="AB80" s="36"/>
      <c r="AC80" s="36"/>
      <c r="AD80" s="36"/>
      <c r="AE80" s="36"/>
    </row>
    <row r="81" spans="1:31" s="2" customFormat="1" ht="15.15" customHeight="1">
      <c r="A81" s="36"/>
      <c r="B81" s="37"/>
      <c r="C81" s="31" t="s">
        <v>31</v>
      </c>
      <c r="D81" s="38"/>
      <c r="E81" s="38"/>
      <c r="F81" s="29" t="str">
        <f>IF(E18="","",E18)</f>
        <v>Vyplň údaj</v>
      </c>
      <c r="G81" s="38"/>
      <c r="H81" s="38"/>
      <c r="I81" s="31" t="s">
        <v>38</v>
      </c>
      <c r="J81" s="34" t="str">
        <f>E24</f>
        <v>Ing. Milan KALÁB</v>
      </c>
      <c r="K81" s="38"/>
      <c r="L81" s="108"/>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11" customFormat="1" ht="29.25" customHeight="1">
      <c r="A83" s="148"/>
      <c r="B83" s="149"/>
      <c r="C83" s="150" t="s">
        <v>111</v>
      </c>
      <c r="D83" s="151" t="s">
        <v>61</v>
      </c>
      <c r="E83" s="151" t="s">
        <v>57</v>
      </c>
      <c r="F83" s="151" t="s">
        <v>58</v>
      </c>
      <c r="G83" s="151" t="s">
        <v>112</v>
      </c>
      <c r="H83" s="151" t="s">
        <v>113</v>
      </c>
      <c r="I83" s="151" t="s">
        <v>114</v>
      </c>
      <c r="J83" s="151" t="s">
        <v>103</v>
      </c>
      <c r="K83" s="152" t="s">
        <v>115</v>
      </c>
      <c r="L83" s="153"/>
      <c r="M83" s="70" t="s">
        <v>19</v>
      </c>
      <c r="N83" s="71" t="s">
        <v>46</v>
      </c>
      <c r="O83" s="71" t="s">
        <v>116</v>
      </c>
      <c r="P83" s="71" t="s">
        <v>117</v>
      </c>
      <c r="Q83" s="71" t="s">
        <v>118</v>
      </c>
      <c r="R83" s="71" t="s">
        <v>119</v>
      </c>
      <c r="S83" s="71" t="s">
        <v>120</v>
      </c>
      <c r="T83" s="72" t="s">
        <v>121</v>
      </c>
      <c r="U83" s="148"/>
      <c r="V83" s="148"/>
      <c r="W83" s="148"/>
      <c r="X83" s="148"/>
      <c r="Y83" s="148"/>
      <c r="Z83" s="148"/>
      <c r="AA83" s="148"/>
      <c r="AB83" s="148"/>
      <c r="AC83" s="148"/>
      <c r="AD83" s="148"/>
      <c r="AE83" s="148"/>
    </row>
    <row r="84" spans="1:63" s="2" customFormat="1" ht="22.8" customHeight="1">
      <c r="A84" s="36"/>
      <c r="B84" s="37"/>
      <c r="C84" s="77" t="s">
        <v>122</v>
      </c>
      <c r="D84" s="38"/>
      <c r="E84" s="38"/>
      <c r="F84" s="38"/>
      <c r="G84" s="38"/>
      <c r="H84" s="38"/>
      <c r="I84" s="38"/>
      <c r="J84" s="154">
        <f>BK84</f>
        <v>0</v>
      </c>
      <c r="K84" s="38"/>
      <c r="L84" s="41"/>
      <c r="M84" s="73"/>
      <c r="N84" s="155"/>
      <c r="O84" s="74"/>
      <c r="P84" s="156">
        <f>P85</f>
        <v>0</v>
      </c>
      <c r="Q84" s="74"/>
      <c r="R84" s="156">
        <f>R85</f>
        <v>0</v>
      </c>
      <c r="S84" s="74"/>
      <c r="T84" s="157">
        <f>T85</f>
        <v>0</v>
      </c>
      <c r="U84" s="36"/>
      <c r="V84" s="36"/>
      <c r="W84" s="36"/>
      <c r="X84" s="36"/>
      <c r="Y84" s="36"/>
      <c r="Z84" s="36"/>
      <c r="AA84" s="36"/>
      <c r="AB84" s="36"/>
      <c r="AC84" s="36"/>
      <c r="AD84" s="36"/>
      <c r="AE84" s="36"/>
      <c r="AT84" s="19" t="s">
        <v>75</v>
      </c>
      <c r="AU84" s="19" t="s">
        <v>104</v>
      </c>
      <c r="BK84" s="158">
        <f>BK85</f>
        <v>0</v>
      </c>
    </row>
    <row r="85" spans="2:63" s="12" customFormat="1" ht="25.95" customHeight="1">
      <c r="B85" s="159"/>
      <c r="C85" s="160"/>
      <c r="D85" s="161" t="s">
        <v>75</v>
      </c>
      <c r="E85" s="162" t="s">
        <v>94</v>
      </c>
      <c r="F85" s="162" t="s">
        <v>860</v>
      </c>
      <c r="G85" s="160"/>
      <c r="H85" s="160"/>
      <c r="I85" s="163"/>
      <c r="J85" s="164">
        <f>BK85</f>
        <v>0</v>
      </c>
      <c r="K85" s="160"/>
      <c r="L85" s="165"/>
      <c r="M85" s="166"/>
      <c r="N85" s="167"/>
      <c r="O85" s="167"/>
      <c r="P85" s="168">
        <f>P86+P92+P96+P102</f>
        <v>0</v>
      </c>
      <c r="Q85" s="167"/>
      <c r="R85" s="168">
        <f>R86+R92+R96+R102</f>
        <v>0</v>
      </c>
      <c r="S85" s="167"/>
      <c r="T85" s="169">
        <f>T86+T92+T96+T102</f>
        <v>0</v>
      </c>
      <c r="AR85" s="170" t="s">
        <v>199</v>
      </c>
      <c r="AT85" s="171" t="s">
        <v>75</v>
      </c>
      <c r="AU85" s="171" t="s">
        <v>76</v>
      </c>
      <c r="AY85" s="170" t="s">
        <v>125</v>
      </c>
      <c r="BK85" s="172">
        <f>BK86+BK92+BK96+BK102</f>
        <v>0</v>
      </c>
    </row>
    <row r="86" spans="2:63" s="12" customFormat="1" ht="22.8" customHeight="1">
      <c r="B86" s="159"/>
      <c r="C86" s="160"/>
      <c r="D86" s="161" t="s">
        <v>75</v>
      </c>
      <c r="E86" s="173" t="s">
        <v>861</v>
      </c>
      <c r="F86" s="173" t="s">
        <v>862</v>
      </c>
      <c r="G86" s="160"/>
      <c r="H86" s="160"/>
      <c r="I86" s="163"/>
      <c r="J86" s="174">
        <f>BK86</f>
        <v>0</v>
      </c>
      <c r="K86" s="160"/>
      <c r="L86" s="165"/>
      <c r="M86" s="166"/>
      <c r="N86" s="167"/>
      <c r="O86" s="167"/>
      <c r="P86" s="168">
        <f>SUM(P87:P91)</f>
        <v>0</v>
      </c>
      <c r="Q86" s="167"/>
      <c r="R86" s="168">
        <f>SUM(R87:R91)</f>
        <v>0</v>
      </c>
      <c r="S86" s="167"/>
      <c r="T86" s="169">
        <f>SUM(T87:T91)</f>
        <v>0</v>
      </c>
      <c r="AR86" s="170" t="s">
        <v>199</v>
      </c>
      <c r="AT86" s="171" t="s">
        <v>75</v>
      </c>
      <c r="AU86" s="171" t="s">
        <v>84</v>
      </c>
      <c r="AY86" s="170" t="s">
        <v>125</v>
      </c>
      <c r="BK86" s="172">
        <f>SUM(BK87:BK91)</f>
        <v>0</v>
      </c>
    </row>
    <row r="87" spans="1:65" s="2" customFormat="1" ht="14.4" customHeight="1">
      <c r="A87" s="36"/>
      <c r="B87" s="37"/>
      <c r="C87" s="175" t="s">
        <v>84</v>
      </c>
      <c r="D87" s="175" t="s">
        <v>127</v>
      </c>
      <c r="E87" s="176" t="s">
        <v>863</v>
      </c>
      <c r="F87" s="177" t="s">
        <v>864</v>
      </c>
      <c r="G87" s="178" t="s">
        <v>865</v>
      </c>
      <c r="H87" s="179">
        <v>1</v>
      </c>
      <c r="I87" s="180"/>
      <c r="J87" s="181">
        <f>ROUND(I87*H87,2)</f>
        <v>0</v>
      </c>
      <c r="K87" s="177" t="s">
        <v>554</v>
      </c>
      <c r="L87" s="41"/>
      <c r="M87" s="182" t="s">
        <v>19</v>
      </c>
      <c r="N87" s="183" t="s">
        <v>47</v>
      </c>
      <c r="O87" s="66"/>
      <c r="P87" s="184">
        <f>O87*H87</f>
        <v>0</v>
      </c>
      <c r="Q87" s="184">
        <v>0</v>
      </c>
      <c r="R87" s="184">
        <f>Q87*H87</f>
        <v>0</v>
      </c>
      <c r="S87" s="184">
        <v>0</v>
      </c>
      <c r="T87" s="185">
        <f>S87*H87</f>
        <v>0</v>
      </c>
      <c r="U87" s="36"/>
      <c r="V87" s="36"/>
      <c r="W87" s="36"/>
      <c r="X87" s="36"/>
      <c r="Y87" s="36"/>
      <c r="Z87" s="36"/>
      <c r="AA87" s="36"/>
      <c r="AB87" s="36"/>
      <c r="AC87" s="36"/>
      <c r="AD87" s="36"/>
      <c r="AE87" s="36"/>
      <c r="AR87" s="186" t="s">
        <v>866</v>
      </c>
      <c r="AT87" s="186" t="s">
        <v>127</v>
      </c>
      <c r="AU87" s="186" t="s">
        <v>86</v>
      </c>
      <c r="AY87" s="19" t="s">
        <v>125</v>
      </c>
      <c r="BE87" s="187">
        <f>IF(N87="základní",J87,0)</f>
        <v>0</v>
      </c>
      <c r="BF87" s="187">
        <f>IF(N87="snížená",J87,0)</f>
        <v>0</v>
      </c>
      <c r="BG87" s="187">
        <f>IF(N87="zákl. přenesená",J87,0)</f>
        <v>0</v>
      </c>
      <c r="BH87" s="187">
        <f>IF(N87="sníž. přenesená",J87,0)</f>
        <v>0</v>
      </c>
      <c r="BI87" s="187">
        <f>IF(N87="nulová",J87,0)</f>
        <v>0</v>
      </c>
      <c r="BJ87" s="19" t="s">
        <v>84</v>
      </c>
      <c r="BK87" s="187">
        <f>ROUND(I87*H87,2)</f>
        <v>0</v>
      </c>
      <c r="BL87" s="19" t="s">
        <v>866</v>
      </c>
      <c r="BM87" s="186" t="s">
        <v>867</v>
      </c>
    </row>
    <row r="88" spans="1:47" s="2" customFormat="1" ht="28.8">
      <c r="A88" s="36"/>
      <c r="B88" s="37"/>
      <c r="C88" s="38"/>
      <c r="D88" s="188" t="s">
        <v>228</v>
      </c>
      <c r="E88" s="38"/>
      <c r="F88" s="189" t="s">
        <v>868</v>
      </c>
      <c r="G88" s="38"/>
      <c r="H88" s="38"/>
      <c r="I88" s="190"/>
      <c r="J88" s="38"/>
      <c r="K88" s="38"/>
      <c r="L88" s="41"/>
      <c r="M88" s="191"/>
      <c r="N88" s="192"/>
      <c r="O88" s="66"/>
      <c r="P88" s="66"/>
      <c r="Q88" s="66"/>
      <c r="R88" s="66"/>
      <c r="S88" s="66"/>
      <c r="T88" s="67"/>
      <c r="U88" s="36"/>
      <c r="V88" s="36"/>
      <c r="W88" s="36"/>
      <c r="X88" s="36"/>
      <c r="Y88" s="36"/>
      <c r="Z88" s="36"/>
      <c r="AA88" s="36"/>
      <c r="AB88" s="36"/>
      <c r="AC88" s="36"/>
      <c r="AD88" s="36"/>
      <c r="AE88" s="36"/>
      <c r="AT88" s="19" t="s">
        <v>228</v>
      </c>
      <c r="AU88" s="19" t="s">
        <v>86</v>
      </c>
    </row>
    <row r="89" spans="1:65" s="2" customFormat="1" ht="14.4" customHeight="1">
      <c r="A89" s="36"/>
      <c r="B89" s="37"/>
      <c r="C89" s="175" t="s">
        <v>86</v>
      </c>
      <c r="D89" s="175" t="s">
        <v>127</v>
      </c>
      <c r="E89" s="176" t="s">
        <v>869</v>
      </c>
      <c r="F89" s="177" t="s">
        <v>870</v>
      </c>
      <c r="G89" s="178" t="s">
        <v>865</v>
      </c>
      <c r="H89" s="179">
        <v>1</v>
      </c>
      <c r="I89" s="180"/>
      <c r="J89" s="181">
        <f>ROUND(I89*H89,2)</f>
        <v>0</v>
      </c>
      <c r="K89" s="177" t="s">
        <v>554</v>
      </c>
      <c r="L89" s="41"/>
      <c r="M89" s="182" t="s">
        <v>19</v>
      </c>
      <c r="N89" s="183" t="s">
        <v>47</v>
      </c>
      <c r="O89" s="66"/>
      <c r="P89" s="184">
        <f>O89*H89</f>
        <v>0</v>
      </c>
      <c r="Q89" s="184">
        <v>0</v>
      </c>
      <c r="R89" s="184">
        <f>Q89*H89</f>
        <v>0</v>
      </c>
      <c r="S89" s="184">
        <v>0</v>
      </c>
      <c r="T89" s="185">
        <f>S89*H89</f>
        <v>0</v>
      </c>
      <c r="U89" s="36"/>
      <c r="V89" s="36"/>
      <c r="W89" s="36"/>
      <c r="X89" s="36"/>
      <c r="Y89" s="36"/>
      <c r="Z89" s="36"/>
      <c r="AA89" s="36"/>
      <c r="AB89" s="36"/>
      <c r="AC89" s="36"/>
      <c r="AD89" s="36"/>
      <c r="AE89" s="36"/>
      <c r="AR89" s="186" t="s">
        <v>866</v>
      </c>
      <c r="AT89" s="186" t="s">
        <v>127</v>
      </c>
      <c r="AU89" s="186" t="s">
        <v>86</v>
      </c>
      <c r="AY89" s="19" t="s">
        <v>125</v>
      </c>
      <c r="BE89" s="187">
        <f>IF(N89="základní",J89,0)</f>
        <v>0</v>
      </c>
      <c r="BF89" s="187">
        <f>IF(N89="snížená",J89,0)</f>
        <v>0</v>
      </c>
      <c r="BG89" s="187">
        <f>IF(N89="zákl. přenesená",J89,0)</f>
        <v>0</v>
      </c>
      <c r="BH89" s="187">
        <f>IF(N89="sníž. přenesená",J89,0)</f>
        <v>0</v>
      </c>
      <c r="BI89" s="187">
        <f>IF(N89="nulová",J89,0)</f>
        <v>0</v>
      </c>
      <c r="BJ89" s="19" t="s">
        <v>84</v>
      </c>
      <c r="BK89" s="187">
        <f>ROUND(I89*H89,2)</f>
        <v>0</v>
      </c>
      <c r="BL89" s="19" t="s">
        <v>866</v>
      </c>
      <c r="BM89" s="186" t="s">
        <v>871</v>
      </c>
    </row>
    <row r="90" spans="1:47" s="2" customFormat="1" ht="28.8">
      <c r="A90" s="36"/>
      <c r="B90" s="37"/>
      <c r="C90" s="38"/>
      <c r="D90" s="188" t="s">
        <v>228</v>
      </c>
      <c r="E90" s="38"/>
      <c r="F90" s="189" t="s">
        <v>872</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228</v>
      </c>
      <c r="AU90" s="19" t="s">
        <v>86</v>
      </c>
    </row>
    <row r="91" spans="1:65" s="2" customFormat="1" ht="14.4" customHeight="1">
      <c r="A91" s="36"/>
      <c r="B91" s="37"/>
      <c r="C91" s="175" t="s">
        <v>146</v>
      </c>
      <c r="D91" s="175" t="s">
        <v>127</v>
      </c>
      <c r="E91" s="176" t="s">
        <v>873</v>
      </c>
      <c r="F91" s="177" t="s">
        <v>874</v>
      </c>
      <c r="G91" s="178" t="s">
        <v>865</v>
      </c>
      <c r="H91" s="179">
        <v>1</v>
      </c>
      <c r="I91" s="180"/>
      <c r="J91" s="181">
        <f>ROUND(I91*H91,2)</f>
        <v>0</v>
      </c>
      <c r="K91" s="177" t="s">
        <v>554</v>
      </c>
      <c r="L91" s="41"/>
      <c r="M91" s="182" t="s">
        <v>19</v>
      </c>
      <c r="N91" s="183" t="s">
        <v>47</v>
      </c>
      <c r="O91" s="66"/>
      <c r="P91" s="184">
        <f>O91*H91</f>
        <v>0</v>
      </c>
      <c r="Q91" s="184">
        <v>0</v>
      </c>
      <c r="R91" s="184">
        <f>Q91*H91</f>
        <v>0</v>
      </c>
      <c r="S91" s="184">
        <v>0</v>
      </c>
      <c r="T91" s="185">
        <f>S91*H91</f>
        <v>0</v>
      </c>
      <c r="U91" s="36"/>
      <c r="V91" s="36"/>
      <c r="W91" s="36"/>
      <c r="X91" s="36"/>
      <c r="Y91" s="36"/>
      <c r="Z91" s="36"/>
      <c r="AA91" s="36"/>
      <c r="AB91" s="36"/>
      <c r="AC91" s="36"/>
      <c r="AD91" s="36"/>
      <c r="AE91" s="36"/>
      <c r="AR91" s="186" t="s">
        <v>866</v>
      </c>
      <c r="AT91" s="186" t="s">
        <v>127</v>
      </c>
      <c r="AU91" s="186" t="s">
        <v>86</v>
      </c>
      <c r="AY91" s="19" t="s">
        <v>125</v>
      </c>
      <c r="BE91" s="187">
        <f>IF(N91="základní",J91,0)</f>
        <v>0</v>
      </c>
      <c r="BF91" s="187">
        <f>IF(N91="snížená",J91,0)</f>
        <v>0</v>
      </c>
      <c r="BG91" s="187">
        <f>IF(N91="zákl. přenesená",J91,0)</f>
        <v>0</v>
      </c>
      <c r="BH91" s="187">
        <f>IF(N91="sníž. přenesená",J91,0)</f>
        <v>0</v>
      </c>
      <c r="BI91" s="187">
        <f>IF(N91="nulová",J91,0)</f>
        <v>0</v>
      </c>
      <c r="BJ91" s="19" t="s">
        <v>84</v>
      </c>
      <c r="BK91" s="187">
        <f>ROUND(I91*H91,2)</f>
        <v>0</v>
      </c>
      <c r="BL91" s="19" t="s">
        <v>866</v>
      </c>
      <c r="BM91" s="186" t="s">
        <v>875</v>
      </c>
    </row>
    <row r="92" spans="2:63" s="12" customFormat="1" ht="22.8" customHeight="1">
      <c r="B92" s="159"/>
      <c r="C92" s="160"/>
      <c r="D92" s="161" t="s">
        <v>75</v>
      </c>
      <c r="E92" s="173" t="s">
        <v>876</v>
      </c>
      <c r="F92" s="173" t="s">
        <v>877</v>
      </c>
      <c r="G92" s="160"/>
      <c r="H92" s="160"/>
      <c r="I92" s="163"/>
      <c r="J92" s="174">
        <f>BK92</f>
        <v>0</v>
      </c>
      <c r="K92" s="160"/>
      <c r="L92" s="165"/>
      <c r="M92" s="166"/>
      <c r="N92" s="167"/>
      <c r="O92" s="167"/>
      <c r="P92" s="168">
        <f>SUM(P93:P95)</f>
        <v>0</v>
      </c>
      <c r="Q92" s="167"/>
      <c r="R92" s="168">
        <f>SUM(R93:R95)</f>
        <v>0</v>
      </c>
      <c r="S92" s="167"/>
      <c r="T92" s="169">
        <f>SUM(T93:T95)</f>
        <v>0</v>
      </c>
      <c r="AR92" s="170" t="s">
        <v>199</v>
      </c>
      <c r="AT92" s="171" t="s">
        <v>75</v>
      </c>
      <c r="AU92" s="171" t="s">
        <v>84</v>
      </c>
      <c r="AY92" s="170" t="s">
        <v>125</v>
      </c>
      <c r="BK92" s="172">
        <f>SUM(BK93:BK95)</f>
        <v>0</v>
      </c>
    </row>
    <row r="93" spans="1:65" s="2" customFormat="1" ht="14.4" customHeight="1">
      <c r="A93" s="36"/>
      <c r="B93" s="37"/>
      <c r="C93" s="175" t="s">
        <v>132</v>
      </c>
      <c r="D93" s="175" t="s">
        <v>127</v>
      </c>
      <c r="E93" s="176" t="s">
        <v>878</v>
      </c>
      <c r="F93" s="177" t="s">
        <v>877</v>
      </c>
      <c r="G93" s="178" t="s">
        <v>865</v>
      </c>
      <c r="H93" s="179">
        <v>1</v>
      </c>
      <c r="I93" s="180"/>
      <c r="J93" s="181">
        <f>ROUND(I93*H93,2)</f>
        <v>0</v>
      </c>
      <c r="K93" s="177" t="s">
        <v>554</v>
      </c>
      <c r="L93" s="41"/>
      <c r="M93" s="182" t="s">
        <v>19</v>
      </c>
      <c r="N93" s="183" t="s">
        <v>47</v>
      </c>
      <c r="O93" s="66"/>
      <c r="P93" s="184">
        <f>O93*H93</f>
        <v>0</v>
      </c>
      <c r="Q93" s="184">
        <v>0</v>
      </c>
      <c r="R93" s="184">
        <f>Q93*H93</f>
        <v>0</v>
      </c>
      <c r="S93" s="184">
        <v>0</v>
      </c>
      <c r="T93" s="185">
        <f>S93*H93</f>
        <v>0</v>
      </c>
      <c r="U93" s="36"/>
      <c r="V93" s="36"/>
      <c r="W93" s="36"/>
      <c r="X93" s="36"/>
      <c r="Y93" s="36"/>
      <c r="Z93" s="36"/>
      <c r="AA93" s="36"/>
      <c r="AB93" s="36"/>
      <c r="AC93" s="36"/>
      <c r="AD93" s="36"/>
      <c r="AE93" s="36"/>
      <c r="AR93" s="186" t="s">
        <v>866</v>
      </c>
      <c r="AT93" s="186" t="s">
        <v>127</v>
      </c>
      <c r="AU93" s="186" t="s">
        <v>86</v>
      </c>
      <c r="AY93" s="19" t="s">
        <v>125</v>
      </c>
      <c r="BE93" s="187">
        <f>IF(N93="základní",J93,0)</f>
        <v>0</v>
      </c>
      <c r="BF93" s="187">
        <f>IF(N93="snížená",J93,0)</f>
        <v>0</v>
      </c>
      <c r="BG93" s="187">
        <f>IF(N93="zákl. přenesená",J93,0)</f>
        <v>0</v>
      </c>
      <c r="BH93" s="187">
        <f>IF(N93="sníž. přenesená",J93,0)</f>
        <v>0</v>
      </c>
      <c r="BI93" s="187">
        <f>IF(N93="nulová",J93,0)</f>
        <v>0</v>
      </c>
      <c r="BJ93" s="19" t="s">
        <v>84</v>
      </c>
      <c r="BK93" s="187">
        <f>ROUND(I93*H93,2)</f>
        <v>0</v>
      </c>
      <c r="BL93" s="19" t="s">
        <v>866</v>
      </c>
      <c r="BM93" s="186" t="s">
        <v>879</v>
      </c>
    </row>
    <row r="94" spans="1:65" s="2" customFormat="1" ht="14.4" customHeight="1">
      <c r="A94" s="36"/>
      <c r="B94" s="37"/>
      <c r="C94" s="175" t="s">
        <v>199</v>
      </c>
      <c r="D94" s="175" t="s">
        <v>127</v>
      </c>
      <c r="E94" s="176" t="s">
        <v>880</v>
      </c>
      <c r="F94" s="177" t="s">
        <v>881</v>
      </c>
      <c r="G94" s="178" t="s">
        <v>865</v>
      </c>
      <c r="H94" s="179">
        <v>1</v>
      </c>
      <c r="I94" s="180"/>
      <c r="J94" s="181">
        <f>ROUND(I94*H94,2)</f>
        <v>0</v>
      </c>
      <c r="K94" s="177" t="s">
        <v>554</v>
      </c>
      <c r="L94" s="41"/>
      <c r="M94" s="182" t="s">
        <v>19</v>
      </c>
      <c r="N94" s="183" t="s">
        <v>47</v>
      </c>
      <c r="O94" s="66"/>
      <c r="P94" s="184">
        <f>O94*H94</f>
        <v>0</v>
      </c>
      <c r="Q94" s="184">
        <v>0</v>
      </c>
      <c r="R94" s="184">
        <f>Q94*H94</f>
        <v>0</v>
      </c>
      <c r="S94" s="184">
        <v>0</v>
      </c>
      <c r="T94" s="185">
        <f>S94*H94</f>
        <v>0</v>
      </c>
      <c r="U94" s="36"/>
      <c r="V94" s="36"/>
      <c r="W94" s="36"/>
      <c r="X94" s="36"/>
      <c r="Y94" s="36"/>
      <c r="Z94" s="36"/>
      <c r="AA94" s="36"/>
      <c r="AB94" s="36"/>
      <c r="AC94" s="36"/>
      <c r="AD94" s="36"/>
      <c r="AE94" s="36"/>
      <c r="AR94" s="186" t="s">
        <v>866</v>
      </c>
      <c r="AT94" s="186" t="s">
        <v>127</v>
      </c>
      <c r="AU94" s="186" t="s">
        <v>86</v>
      </c>
      <c r="AY94" s="19" t="s">
        <v>125</v>
      </c>
      <c r="BE94" s="187">
        <f>IF(N94="základní",J94,0)</f>
        <v>0</v>
      </c>
      <c r="BF94" s="187">
        <f>IF(N94="snížená",J94,0)</f>
        <v>0</v>
      </c>
      <c r="BG94" s="187">
        <f>IF(N94="zákl. přenesená",J94,0)</f>
        <v>0</v>
      </c>
      <c r="BH94" s="187">
        <f>IF(N94="sníž. přenesená",J94,0)</f>
        <v>0</v>
      </c>
      <c r="BI94" s="187">
        <f>IF(N94="nulová",J94,0)</f>
        <v>0</v>
      </c>
      <c r="BJ94" s="19" t="s">
        <v>84</v>
      </c>
      <c r="BK94" s="187">
        <f>ROUND(I94*H94,2)</f>
        <v>0</v>
      </c>
      <c r="BL94" s="19" t="s">
        <v>866</v>
      </c>
      <c r="BM94" s="186" t="s">
        <v>882</v>
      </c>
    </row>
    <row r="95" spans="1:47" s="2" customFormat="1" ht="19.2">
      <c r="A95" s="36"/>
      <c r="B95" s="37"/>
      <c r="C95" s="38"/>
      <c r="D95" s="188" t="s">
        <v>228</v>
      </c>
      <c r="E95" s="38"/>
      <c r="F95" s="189" t="s">
        <v>883</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228</v>
      </c>
      <c r="AU95" s="19" t="s">
        <v>86</v>
      </c>
    </row>
    <row r="96" spans="2:63" s="12" customFormat="1" ht="22.8" customHeight="1">
      <c r="B96" s="159"/>
      <c r="C96" s="160"/>
      <c r="D96" s="161" t="s">
        <v>75</v>
      </c>
      <c r="E96" s="173" t="s">
        <v>884</v>
      </c>
      <c r="F96" s="173" t="s">
        <v>885</v>
      </c>
      <c r="G96" s="160"/>
      <c r="H96" s="160"/>
      <c r="I96" s="163"/>
      <c r="J96" s="174">
        <f>BK96</f>
        <v>0</v>
      </c>
      <c r="K96" s="160"/>
      <c r="L96" s="165"/>
      <c r="M96" s="166"/>
      <c r="N96" s="167"/>
      <c r="O96" s="167"/>
      <c r="P96" s="168">
        <f>SUM(P97:P101)</f>
        <v>0</v>
      </c>
      <c r="Q96" s="167"/>
      <c r="R96" s="168">
        <f>SUM(R97:R101)</f>
        <v>0</v>
      </c>
      <c r="S96" s="167"/>
      <c r="T96" s="169">
        <f>SUM(T97:T101)</f>
        <v>0</v>
      </c>
      <c r="AR96" s="170" t="s">
        <v>199</v>
      </c>
      <c r="AT96" s="171" t="s">
        <v>75</v>
      </c>
      <c r="AU96" s="171" t="s">
        <v>84</v>
      </c>
      <c r="AY96" s="170" t="s">
        <v>125</v>
      </c>
      <c r="BK96" s="172">
        <f>SUM(BK97:BK101)</f>
        <v>0</v>
      </c>
    </row>
    <row r="97" spans="1:65" s="2" customFormat="1" ht="14.4" customHeight="1">
      <c r="A97" s="36"/>
      <c r="B97" s="37"/>
      <c r="C97" s="175" t="s">
        <v>219</v>
      </c>
      <c r="D97" s="175" t="s">
        <v>127</v>
      </c>
      <c r="E97" s="176" t="s">
        <v>886</v>
      </c>
      <c r="F97" s="177" t="s">
        <v>887</v>
      </c>
      <c r="G97" s="178" t="s">
        <v>865</v>
      </c>
      <c r="H97" s="179">
        <v>1</v>
      </c>
      <c r="I97" s="180"/>
      <c r="J97" s="181">
        <f>ROUND(I97*H97,2)</f>
        <v>0</v>
      </c>
      <c r="K97" s="177" t="s">
        <v>554</v>
      </c>
      <c r="L97" s="41"/>
      <c r="M97" s="182" t="s">
        <v>19</v>
      </c>
      <c r="N97" s="183" t="s">
        <v>47</v>
      </c>
      <c r="O97" s="66"/>
      <c r="P97" s="184">
        <f>O97*H97</f>
        <v>0</v>
      </c>
      <c r="Q97" s="184">
        <v>0</v>
      </c>
      <c r="R97" s="184">
        <f>Q97*H97</f>
        <v>0</v>
      </c>
      <c r="S97" s="184">
        <v>0</v>
      </c>
      <c r="T97" s="185">
        <f>S97*H97</f>
        <v>0</v>
      </c>
      <c r="U97" s="36"/>
      <c r="V97" s="36"/>
      <c r="W97" s="36"/>
      <c r="X97" s="36"/>
      <c r="Y97" s="36"/>
      <c r="Z97" s="36"/>
      <c r="AA97" s="36"/>
      <c r="AB97" s="36"/>
      <c r="AC97" s="36"/>
      <c r="AD97" s="36"/>
      <c r="AE97" s="36"/>
      <c r="AR97" s="186" t="s">
        <v>866</v>
      </c>
      <c r="AT97" s="186" t="s">
        <v>127</v>
      </c>
      <c r="AU97" s="186" t="s">
        <v>86</v>
      </c>
      <c r="AY97" s="19" t="s">
        <v>125</v>
      </c>
      <c r="BE97" s="187">
        <f>IF(N97="základní",J97,0)</f>
        <v>0</v>
      </c>
      <c r="BF97" s="187">
        <f>IF(N97="snížená",J97,0)</f>
        <v>0</v>
      </c>
      <c r="BG97" s="187">
        <f>IF(N97="zákl. přenesená",J97,0)</f>
        <v>0</v>
      </c>
      <c r="BH97" s="187">
        <f>IF(N97="sníž. přenesená",J97,0)</f>
        <v>0</v>
      </c>
      <c r="BI97" s="187">
        <f>IF(N97="nulová",J97,0)</f>
        <v>0</v>
      </c>
      <c r="BJ97" s="19" t="s">
        <v>84</v>
      </c>
      <c r="BK97" s="187">
        <f>ROUND(I97*H97,2)</f>
        <v>0</v>
      </c>
      <c r="BL97" s="19" t="s">
        <v>866</v>
      </c>
      <c r="BM97" s="186" t="s">
        <v>888</v>
      </c>
    </row>
    <row r="98" spans="1:65" s="2" customFormat="1" ht="14.4" customHeight="1">
      <c r="A98" s="36"/>
      <c r="B98" s="37"/>
      <c r="C98" s="175" t="s">
        <v>223</v>
      </c>
      <c r="D98" s="175" t="s">
        <v>127</v>
      </c>
      <c r="E98" s="176" t="s">
        <v>889</v>
      </c>
      <c r="F98" s="177" t="s">
        <v>890</v>
      </c>
      <c r="G98" s="178" t="s">
        <v>891</v>
      </c>
      <c r="H98" s="179">
        <v>1</v>
      </c>
      <c r="I98" s="180"/>
      <c r="J98" s="181">
        <f>ROUND(I98*H98,2)</f>
        <v>0</v>
      </c>
      <c r="K98" s="177" t="s">
        <v>554</v>
      </c>
      <c r="L98" s="41"/>
      <c r="M98" s="182" t="s">
        <v>19</v>
      </c>
      <c r="N98" s="183" t="s">
        <v>47</v>
      </c>
      <c r="O98" s="66"/>
      <c r="P98" s="184">
        <f>O98*H98</f>
        <v>0</v>
      </c>
      <c r="Q98" s="184">
        <v>0</v>
      </c>
      <c r="R98" s="184">
        <f>Q98*H98</f>
        <v>0</v>
      </c>
      <c r="S98" s="184">
        <v>0</v>
      </c>
      <c r="T98" s="185">
        <f>S98*H98</f>
        <v>0</v>
      </c>
      <c r="U98" s="36"/>
      <c r="V98" s="36"/>
      <c r="W98" s="36"/>
      <c r="X98" s="36"/>
      <c r="Y98" s="36"/>
      <c r="Z98" s="36"/>
      <c r="AA98" s="36"/>
      <c r="AB98" s="36"/>
      <c r="AC98" s="36"/>
      <c r="AD98" s="36"/>
      <c r="AE98" s="36"/>
      <c r="AR98" s="186" t="s">
        <v>866</v>
      </c>
      <c r="AT98" s="186" t="s">
        <v>127</v>
      </c>
      <c r="AU98" s="186" t="s">
        <v>86</v>
      </c>
      <c r="AY98" s="19" t="s">
        <v>125</v>
      </c>
      <c r="BE98" s="187">
        <f>IF(N98="základní",J98,0)</f>
        <v>0</v>
      </c>
      <c r="BF98" s="187">
        <f>IF(N98="snížená",J98,0)</f>
        <v>0</v>
      </c>
      <c r="BG98" s="187">
        <f>IF(N98="zákl. přenesená",J98,0)</f>
        <v>0</v>
      </c>
      <c r="BH98" s="187">
        <f>IF(N98="sníž. přenesená",J98,0)</f>
        <v>0</v>
      </c>
      <c r="BI98" s="187">
        <f>IF(N98="nulová",J98,0)</f>
        <v>0</v>
      </c>
      <c r="BJ98" s="19" t="s">
        <v>84</v>
      </c>
      <c r="BK98" s="187">
        <f>ROUND(I98*H98,2)</f>
        <v>0</v>
      </c>
      <c r="BL98" s="19" t="s">
        <v>866</v>
      </c>
      <c r="BM98" s="186" t="s">
        <v>892</v>
      </c>
    </row>
    <row r="99" spans="1:47" s="2" customFormat="1" ht="19.2">
      <c r="A99" s="36"/>
      <c r="B99" s="37"/>
      <c r="C99" s="38"/>
      <c r="D99" s="188" t="s">
        <v>228</v>
      </c>
      <c r="E99" s="38"/>
      <c r="F99" s="189" t="s">
        <v>893</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228</v>
      </c>
      <c r="AU99" s="19" t="s">
        <v>86</v>
      </c>
    </row>
    <row r="100" spans="1:65" s="2" customFormat="1" ht="14.4" customHeight="1">
      <c r="A100" s="36"/>
      <c r="B100" s="37"/>
      <c r="C100" s="175" t="s">
        <v>232</v>
      </c>
      <c r="D100" s="175" t="s">
        <v>127</v>
      </c>
      <c r="E100" s="176" t="s">
        <v>894</v>
      </c>
      <c r="F100" s="177" t="s">
        <v>895</v>
      </c>
      <c r="G100" s="178" t="s">
        <v>865</v>
      </c>
      <c r="H100" s="179">
        <v>1</v>
      </c>
      <c r="I100" s="180"/>
      <c r="J100" s="181">
        <f>ROUND(I100*H100,2)</f>
        <v>0</v>
      </c>
      <c r="K100" s="177" t="s">
        <v>554</v>
      </c>
      <c r="L100" s="41"/>
      <c r="M100" s="182" t="s">
        <v>19</v>
      </c>
      <c r="N100" s="183" t="s">
        <v>47</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866</v>
      </c>
      <c r="AT100" s="186" t="s">
        <v>127</v>
      </c>
      <c r="AU100" s="186" t="s">
        <v>86</v>
      </c>
      <c r="AY100" s="19" t="s">
        <v>125</v>
      </c>
      <c r="BE100" s="187">
        <f>IF(N100="základní",J100,0)</f>
        <v>0</v>
      </c>
      <c r="BF100" s="187">
        <f>IF(N100="snížená",J100,0)</f>
        <v>0</v>
      </c>
      <c r="BG100" s="187">
        <f>IF(N100="zákl. přenesená",J100,0)</f>
        <v>0</v>
      </c>
      <c r="BH100" s="187">
        <f>IF(N100="sníž. přenesená",J100,0)</f>
        <v>0</v>
      </c>
      <c r="BI100" s="187">
        <f>IF(N100="nulová",J100,0)</f>
        <v>0</v>
      </c>
      <c r="BJ100" s="19" t="s">
        <v>84</v>
      </c>
      <c r="BK100" s="187">
        <f>ROUND(I100*H100,2)</f>
        <v>0</v>
      </c>
      <c r="BL100" s="19" t="s">
        <v>866</v>
      </c>
      <c r="BM100" s="186" t="s">
        <v>896</v>
      </c>
    </row>
    <row r="101" spans="1:47" s="2" customFormat="1" ht="19.2">
      <c r="A101" s="36"/>
      <c r="B101" s="37"/>
      <c r="C101" s="38"/>
      <c r="D101" s="188" t="s">
        <v>228</v>
      </c>
      <c r="E101" s="38"/>
      <c r="F101" s="189" t="s">
        <v>897</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228</v>
      </c>
      <c r="AU101" s="19" t="s">
        <v>86</v>
      </c>
    </row>
    <row r="102" spans="2:63" s="12" customFormat="1" ht="22.8" customHeight="1">
      <c r="B102" s="159"/>
      <c r="C102" s="160"/>
      <c r="D102" s="161" t="s">
        <v>75</v>
      </c>
      <c r="E102" s="173" t="s">
        <v>898</v>
      </c>
      <c r="F102" s="173" t="s">
        <v>899</v>
      </c>
      <c r="G102" s="160"/>
      <c r="H102" s="160"/>
      <c r="I102" s="163"/>
      <c r="J102" s="174">
        <f>BK102</f>
        <v>0</v>
      </c>
      <c r="K102" s="160"/>
      <c r="L102" s="165"/>
      <c r="M102" s="166"/>
      <c r="N102" s="167"/>
      <c r="O102" s="167"/>
      <c r="P102" s="168">
        <f>SUM(P103:P104)</f>
        <v>0</v>
      </c>
      <c r="Q102" s="167"/>
      <c r="R102" s="168">
        <f>SUM(R103:R104)</f>
        <v>0</v>
      </c>
      <c r="S102" s="167"/>
      <c r="T102" s="169">
        <f>SUM(T103:T104)</f>
        <v>0</v>
      </c>
      <c r="AR102" s="170" t="s">
        <v>199</v>
      </c>
      <c r="AT102" s="171" t="s">
        <v>75</v>
      </c>
      <c r="AU102" s="171" t="s">
        <v>84</v>
      </c>
      <c r="AY102" s="170" t="s">
        <v>125</v>
      </c>
      <c r="BK102" s="172">
        <f>SUM(BK103:BK104)</f>
        <v>0</v>
      </c>
    </row>
    <row r="103" spans="1:65" s="2" customFormat="1" ht="14.4" customHeight="1">
      <c r="A103" s="36"/>
      <c r="B103" s="37"/>
      <c r="C103" s="175" t="s">
        <v>238</v>
      </c>
      <c r="D103" s="175" t="s">
        <v>127</v>
      </c>
      <c r="E103" s="176" t="s">
        <v>900</v>
      </c>
      <c r="F103" s="177" t="s">
        <v>901</v>
      </c>
      <c r="G103" s="178" t="s">
        <v>865</v>
      </c>
      <c r="H103" s="179">
        <v>1</v>
      </c>
      <c r="I103" s="180"/>
      <c r="J103" s="181">
        <f>ROUND(I103*H103,2)</f>
        <v>0</v>
      </c>
      <c r="K103" s="177" t="s">
        <v>554</v>
      </c>
      <c r="L103" s="41"/>
      <c r="M103" s="182" t="s">
        <v>19</v>
      </c>
      <c r="N103" s="183" t="s">
        <v>47</v>
      </c>
      <c r="O103" s="66"/>
      <c r="P103" s="184">
        <f>O103*H103</f>
        <v>0</v>
      </c>
      <c r="Q103" s="184">
        <v>0</v>
      </c>
      <c r="R103" s="184">
        <f>Q103*H103</f>
        <v>0</v>
      </c>
      <c r="S103" s="184">
        <v>0</v>
      </c>
      <c r="T103" s="185">
        <f>S103*H103</f>
        <v>0</v>
      </c>
      <c r="U103" s="36"/>
      <c r="V103" s="36"/>
      <c r="W103" s="36"/>
      <c r="X103" s="36"/>
      <c r="Y103" s="36"/>
      <c r="Z103" s="36"/>
      <c r="AA103" s="36"/>
      <c r="AB103" s="36"/>
      <c r="AC103" s="36"/>
      <c r="AD103" s="36"/>
      <c r="AE103" s="36"/>
      <c r="AR103" s="186" t="s">
        <v>866</v>
      </c>
      <c r="AT103" s="186" t="s">
        <v>127</v>
      </c>
      <c r="AU103" s="186" t="s">
        <v>86</v>
      </c>
      <c r="AY103" s="19" t="s">
        <v>125</v>
      </c>
      <c r="BE103" s="187">
        <f>IF(N103="základní",J103,0)</f>
        <v>0</v>
      </c>
      <c r="BF103" s="187">
        <f>IF(N103="snížená",J103,0)</f>
        <v>0</v>
      </c>
      <c r="BG103" s="187">
        <f>IF(N103="zákl. přenesená",J103,0)</f>
        <v>0</v>
      </c>
      <c r="BH103" s="187">
        <f>IF(N103="sníž. přenesená",J103,0)</f>
        <v>0</v>
      </c>
      <c r="BI103" s="187">
        <f>IF(N103="nulová",J103,0)</f>
        <v>0</v>
      </c>
      <c r="BJ103" s="19" t="s">
        <v>84</v>
      </c>
      <c r="BK103" s="187">
        <f>ROUND(I103*H103,2)</f>
        <v>0</v>
      </c>
      <c r="BL103" s="19" t="s">
        <v>866</v>
      </c>
      <c r="BM103" s="186" t="s">
        <v>902</v>
      </c>
    </row>
    <row r="104" spans="1:47" s="2" customFormat="1" ht="38.4">
      <c r="A104" s="36"/>
      <c r="B104" s="37"/>
      <c r="C104" s="38"/>
      <c r="D104" s="188" t="s">
        <v>228</v>
      </c>
      <c r="E104" s="38"/>
      <c r="F104" s="189" t="s">
        <v>903</v>
      </c>
      <c r="G104" s="38"/>
      <c r="H104" s="38"/>
      <c r="I104" s="190"/>
      <c r="J104" s="38"/>
      <c r="K104" s="38"/>
      <c r="L104" s="41"/>
      <c r="M104" s="246"/>
      <c r="N104" s="247"/>
      <c r="O104" s="248"/>
      <c r="P104" s="248"/>
      <c r="Q104" s="248"/>
      <c r="R104" s="248"/>
      <c r="S104" s="248"/>
      <c r="T104" s="249"/>
      <c r="U104" s="36"/>
      <c r="V104" s="36"/>
      <c r="W104" s="36"/>
      <c r="X104" s="36"/>
      <c r="Y104" s="36"/>
      <c r="Z104" s="36"/>
      <c r="AA104" s="36"/>
      <c r="AB104" s="36"/>
      <c r="AC104" s="36"/>
      <c r="AD104" s="36"/>
      <c r="AE104" s="36"/>
      <c r="AT104" s="19" t="s">
        <v>228</v>
      </c>
      <c r="AU104" s="19" t="s">
        <v>86</v>
      </c>
    </row>
    <row r="105" spans="1:31" s="2" customFormat="1" ht="6.9" customHeight="1">
      <c r="A105" s="36"/>
      <c r="B105" s="49"/>
      <c r="C105" s="50"/>
      <c r="D105" s="50"/>
      <c r="E105" s="50"/>
      <c r="F105" s="50"/>
      <c r="G105" s="50"/>
      <c r="H105" s="50"/>
      <c r="I105" s="50"/>
      <c r="J105" s="50"/>
      <c r="K105" s="50"/>
      <c r="L105" s="41"/>
      <c r="M105" s="36"/>
      <c r="O105" s="36"/>
      <c r="P105" s="36"/>
      <c r="Q105" s="36"/>
      <c r="R105" s="36"/>
      <c r="S105" s="36"/>
      <c r="T105" s="36"/>
      <c r="U105" s="36"/>
      <c r="V105" s="36"/>
      <c r="W105" s="36"/>
      <c r="X105" s="36"/>
      <c r="Y105" s="36"/>
      <c r="Z105" s="36"/>
      <c r="AA105" s="36"/>
      <c r="AB105" s="36"/>
      <c r="AC105" s="36"/>
      <c r="AD105" s="36"/>
      <c r="AE105" s="36"/>
    </row>
  </sheetData>
  <sheetProtection algorithmName="SHA-512" hashValue="egldtF4PsSFj4SL/mpEsdZizeFwLfQSfdUySBuWwqtsJ57gHniynuBPVO46dbS8QKOZpil2/S/Sf1+HxIdj9cA==" saltValue="Gt6sGB82i/ra3aID8OHLLynRXU6swaBgA4EwiMbSM2nRWIQN8GJaFnqd7brjd6xK+oK+fm+Z/YrBFLMRQ9c07A==" spinCount="100000" sheet="1" objects="1" scenarios="1" formatColumns="0" formatRows="0" autoFilter="0"/>
  <autoFilter ref="C83:K104"/>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K218"/>
  <sheetViews>
    <sheetView showGridLines="0" zoomScale="110" zoomScaleNormal="110" workbookViewId="0" topLeftCell="A1"/>
  </sheetViews>
  <sheetFormatPr defaultColWidth="9.140625" defaultRowHeight="12"/>
  <cols>
    <col min="1" max="1" width="8.28125" style="254" customWidth="1"/>
    <col min="2" max="2" width="1.7109375" style="254" customWidth="1"/>
    <col min="3" max="4" width="5.00390625" style="254" customWidth="1"/>
    <col min="5" max="5" width="11.7109375" style="254" customWidth="1"/>
    <col min="6" max="6" width="9.140625" style="254" customWidth="1"/>
    <col min="7" max="7" width="5.00390625" style="254" customWidth="1"/>
    <col min="8" max="8" width="77.8515625" style="254" customWidth="1"/>
    <col min="9" max="10" width="20.00390625" style="254" customWidth="1"/>
    <col min="11" max="11" width="1.7109375" style="254" customWidth="1"/>
  </cols>
  <sheetData>
    <row r="1" s="1" customFormat="1" ht="37.5" customHeight="1"/>
    <row r="2" spans="2:11" s="1" customFormat="1" ht="7.5" customHeight="1">
      <c r="B2" s="255"/>
      <c r="C2" s="256"/>
      <c r="D2" s="256"/>
      <c r="E2" s="256"/>
      <c r="F2" s="256"/>
      <c r="G2" s="256"/>
      <c r="H2" s="256"/>
      <c r="I2" s="256"/>
      <c r="J2" s="256"/>
      <c r="K2" s="257"/>
    </row>
    <row r="3" spans="2:11" s="17" customFormat="1" ht="45" customHeight="1">
      <c r="B3" s="258"/>
      <c r="C3" s="386" t="s">
        <v>904</v>
      </c>
      <c r="D3" s="386"/>
      <c r="E3" s="386"/>
      <c r="F3" s="386"/>
      <c r="G3" s="386"/>
      <c r="H3" s="386"/>
      <c r="I3" s="386"/>
      <c r="J3" s="386"/>
      <c r="K3" s="259"/>
    </row>
    <row r="4" spans="2:11" s="1" customFormat="1" ht="25.5" customHeight="1">
      <c r="B4" s="260"/>
      <c r="C4" s="391" t="s">
        <v>905</v>
      </c>
      <c r="D4" s="391"/>
      <c r="E4" s="391"/>
      <c r="F4" s="391"/>
      <c r="G4" s="391"/>
      <c r="H4" s="391"/>
      <c r="I4" s="391"/>
      <c r="J4" s="391"/>
      <c r="K4" s="261"/>
    </row>
    <row r="5" spans="2:11" s="1" customFormat="1" ht="5.25" customHeight="1">
      <c r="B5" s="260"/>
      <c r="C5" s="262"/>
      <c r="D5" s="262"/>
      <c r="E5" s="262"/>
      <c r="F5" s="262"/>
      <c r="G5" s="262"/>
      <c r="H5" s="262"/>
      <c r="I5" s="262"/>
      <c r="J5" s="262"/>
      <c r="K5" s="261"/>
    </row>
    <row r="6" spans="2:11" s="1" customFormat="1" ht="15" customHeight="1">
      <c r="B6" s="260"/>
      <c r="C6" s="390" t="s">
        <v>906</v>
      </c>
      <c r="D6" s="390"/>
      <c r="E6" s="390"/>
      <c r="F6" s="390"/>
      <c r="G6" s="390"/>
      <c r="H6" s="390"/>
      <c r="I6" s="390"/>
      <c r="J6" s="390"/>
      <c r="K6" s="261"/>
    </row>
    <row r="7" spans="2:11" s="1" customFormat="1" ht="15" customHeight="1">
      <c r="B7" s="264"/>
      <c r="C7" s="390" t="s">
        <v>907</v>
      </c>
      <c r="D7" s="390"/>
      <c r="E7" s="390"/>
      <c r="F7" s="390"/>
      <c r="G7" s="390"/>
      <c r="H7" s="390"/>
      <c r="I7" s="390"/>
      <c r="J7" s="390"/>
      <c r="K7" s="261"/>
    </row>
    <row r="8" spans="2:11" s="1" customFormat="1" ht="12.75" customHeight="1">
      <c r="B8" s="264"/>
      <c r="C8" s="263"/>
      <c r="D8" s="263"/>
      <c r="E8" s="263"/>
      <c r="F8" s="263"/>
      <c r="G8" s="263"/>
      <c r="H8" s="263"/>
      <c r="I8" s="263"/>
      <c r="J8" s="263"/>
      <c r="K8" s="261"/>
    </row>
    <row r="9" spans="2:11" s="1" customFormat="1" ht="15" customHeight="1">
      <c r="B9" s="264"/>
      <c r="C9" s="390" t="s">
        <v>908</v>
      </c>
      <c r="D9" s="390"/>
      <c r="E9" s="390"/>
      <c r="F9" s="390"/>
      <c r="G9" s="390"/>
      <c r="H9" s="390"/>
      <c r="I9" s="390"/>
      <c r="J9" s="390"/>
      <c r="K9" s="261"/>
    </row>
    <row r="10" spans="2:11" s="1" customFormat="1" ht="15" customHeight="1">
      <c r="B10" s="264"/>
      <c r="C10" s="263"/>
      <c r="D10" s="390" t="s">
        <v>909</v>
      </c>
      <c r="E10" s="390"/>
      <c r="F10" s="390"/>
      <c r="G10" s="390"/>
      <c r="H10" s="390"/>
      <c r="I10" s="390"/>
      <c r="J10" s="390"/>
      <c r="K10" s="261"/>
    </row>
    <row r="11" spans="2:11" s="1" customFormat="1" ht="15" customHeight="1">
      <c r="B11" s="264"/>
      <c r="C11" s="265"/>
      <c r="D11" s="390" t="s">
        <v>910</v>
      </c>
      <c r="E11" s="390"/>
      <c r="F11" s="390"/>
      <c r="G11" s="390"/>
      <c r="H11" s="390"/>
      <c r="I11" s="390"/>
      <c r="J11" s="390"/>
      <c r="K11" s="261"/>
    </row>
    <row r="12" spans="2:11" s="1" customFormat="1" ht="15" customHeight="1">
      <c r="B12" s="264"/>
      <c r="C12" s="265"/>
      <c r="D12" s="263"/>
      <c r="E12" s="263"/>
      <c r="F12" s="263"/>
      <c r="G12" s="263"/>
      <c r="H12" s="263"/>
      <c r="I12" s="263"/>
      <c r="J12" s="263"/>
      <c r="K12" s="261"/>
    </row>
    <row r="13" spans="2:11" s="1" customFormat="1" ht="15" customHeight="1">
      <c r="B13" s="264"/>
      <c r="C13" s="265"/>
      <c r="D13" s="266" t="s">
        <v>911</v>
      </c>
      <c r="E13" s="263"/>
      <c r="F13" s="263"/>
      <c r="G13" s="263"/>
      <c r="H13" s="263"/>
      <c r="I13" s="263"/>
      <c r="J13" s="263"/>
      <c r="K13" s="261"/>
    </row>
    <row r="14" spans="2:11" s="1" customFormat="1" ht="12.75" customHeight="1">
      <c r="B14" s="264"/>
      <c r="C14" s="265"/>
      <c r="D14" s="265"/>
      <c r="E14" s="265"/>
      <c r="F14" s="265"/>
      <c r="G14" s="265"/>
      <c r="H14" s="265"/>
      <c r="I14" s="265"/>
      <c r="J14" s="265"/>
      <c r="K14" s="261"/>
    </row>
    <row r="15" spans="2:11" s="1" customFormat="1" ht="15" customHeight="1">
      <c r="B15" s="264"/>
      <c r="C15" s="265"/>
      <c r="D15" s="390" t="s">
        <v>912</v>
      </c>
      <c r="E15" s="390"/>
      <c r="F15" s="390"/>
      <c r="G15" s="390"/>
      <c r="H15" s="390"/>
      <c r="I15" s="390"/>
      <c r="J15" s="390"/>
      <c r="K15" s="261"/>
    </row>
    <row r="16" spans="2:11" s="1" customFormat="1" ht="15" customHeight="1">
      <c r="B16" s="264"/>
      <c r="C16" s="265"/>
      <c r="D16" s="390" t="s">
        <v>913</v>
      </c>
      <c r="E16" s="390"/>
      <c r="F16" s="390"/>
      <c r="G16" s="390"/>
      <c r="H16" s="390"/>
      <c r="I16" s="390"/>
      <c r="J16" s="390"/>
      <c r="K16" s="261"/>
    </row>
    <row r="17" spans="2:11" s="1" customFormat="1" ht="15" customHeight="1">
      <c r="B17" s="264"/>
      <c r="C17" s="265"/>
      <c r="D17" s="390" t="s">
        <v>914</v>
      </c>
      <c r="E17" s="390"/>
      <c r="F17" s="390"/>
      <c r="G17" s="390"/>
      <c r="H17" s="390"/>
      <c r="I17" s="390"/>
      <c r="J17" s="390"/>
      <c r="K17" s="261"/>
    </row>
    <row r="18" spans="2:11" s="1" customFormat="1" ht="15" customHeight="1">
      <c r="B18" s="264"/>
      <c r="C18" s="265"/>
      <c r="D18" s="265"/>
      <c r="E18" s="267" t="s">
        <v>83</v>
      </c>
      <c r="F18" s="390" t="s">
        <v>915</v>
      </c>
      <c r="G18" s="390"/>
      <c r="H18" s="390"/>
      <c r="I18" s="390"/>
      <c r="J18" s="390"/>
      <c r="K18" s="261"/>
    </row>
    <row r="19" spans="2:11" s="1" customFormat="1" ht="15" customHeight="1">
      <c r="B19" s="264"/>
      <c r="C19" s="265"/>
      <c r="D19" s="265"/>
      <c r="E19" s="267" t="s">
        <v>916</v>
      </c>
      <c r="F19" s="390" t="s">
        <v>917</v>
      </c>
      <c r="G19" s="390"/>
      <c r="H19" s="390"/>
      <c r="I19" s="390"/>
      <c r="J19" s="390"/>
      <c r="K19" s="261"/>
    </row>
    <row r="20" spans="2:11" s="1" customFormat="1" ht="15" customHeight="1">
      <c r="B20" s="264"/>
      <c r="C20" s="265"/>
      <c r="D20" s="265"/>
      <c r="E20" s="267" t="s">
        <v>918</v>
      </c>
      <c r="F20" s="390" t="s">
        <v>919</v>
      </c>
      <c r="G20" s="390"/>
      <c r="H20" s="390"/>
      <c r="I20" s="390"/>
      <c r="J20" s="390"/>
      <c r="K20" s="261"/>
    </row>
    <row r="21" spans="2:11" s="1" customFormat="1" ht="15" customHeight="1">
      <c r="B21" s="264"/>
      <c r="C21" s="265"/>
      <c r="D21" s="265"/>
      <c r="E21" s="267" t="s">
        <v>95</v>
      </c>
      <c r="F21" s="390" t="s">
        <v>920</v>
      </c>
      <c r="G21" s="390"/>
      <c r="H21" s="390"/>
      <c r="I21" s="390"/>
      <c r="J21" s="390"/>
      <c r="K21" s="261"/>
    </row>
    <row r="22" spans="2:11" s="1" customFormat="1" ht="15" customHeight="1">
      <c r="B22" s="264"/>
      <c r="C22" s="265"/>
      <c r="D22" s="265"/>
      <c r="E22" s="267" t="s">
        <v>921</v>
      </c>
      <c r="F22" s="390" t="s">
        <v>922</v>
      </c>
      <c r="G22" s="390"/>
      <c r="H22" s="390"/>
      <c r="I22" s="390"/>
      <c r="J22" s="390"/>
      <c r="K22" s="261"/>
    </row>
    <row r="23" spans="2:11" s="1" customFormat="1" ht="15" customHeight="1">
      <c r="B23" s="264"/>
      <c r="C23" s="265"/>
      <c r="D23" s="265"/>
      <c r="E23" s="267" t="s">
        <v>923</v>
      </c>
      <c r="F23" s="390" t="s">
        <v>924</v>
      </c>
      <c r="G23" s="390"/>
      <c r="H23" s="390"/>
      <c r="I23" s="390"/>
      <c r="J23" s="390"/>
      <c r="K23" s="261"/>
    </row>
    <row r="24" spans="2:11" s="1" customFormat="1" ht="12.75" customHeight="1">
      <c r="B24" s="264"/>
      <c r="C24" s="265"/>
      <c r="D24" s="265"/>
      <c r="E24" s="265"/>
      <c r="F24" s="265"/>
      <c r="G24" s="265"/>
      <c r="H24" s="265"/>
      <c r="I24" s="265"/>
      <c r="J24" s="265"/>
      <c r="K24" s="261"/>
    </row>
    <row r="25" spans="2:11" s="1" customFormat="1" ht="15" customHeight="1">
      <c r="B25" s="264"/>
      <c r="C25" s="390" t="s">
        <v>925</v>
      </c>
      <c r="D25" s="390"/>
      <c r="E25" s="390"/>
      <c r="F25" s="390"/>
      <c r="G25" s="390"/>
      <c r="H25" s="390"/>
      <c r="I25" s="390"/>
      <c r="J25" s="390"/>
      <c r="K25" s="261"/>
    </row>
    <row r="26" spans="2:11" s="1" customFormat="1" ht="15" customHeight="1">
      <c r="B26" s="264"/>
      <c r="C26" s="390" t="s">
        <v>926</v>
      </c>
      <c r="D26" s="390"/>
      <c r="E26" s="390"/>
      <c r="F26" s="390"/>
      <c r="G26" s="390"/>
      <c r="H26" s="390"/>
      <c r="I26" s="390"/>
      <c r="J26" s="390"/>
      <c r="K26" s="261"/>
    </row>
    <row r="27" spans="2:11" s="1" customFormat="1" ht="15" customHeight="1">
      <c r="B27" s="264"/>
      <c r="C27" s="263"/>
      <c r="D27" s="390" t="s">
        <v>927</v>
      </c>
      <c r="E27" s="390"/>
      <c r="F27" s="390"/>
      <c r="G27" s="390"/>
      <c r="H27" s="390"/>
      <c r="I27" s="390"/>
      <c r="J27" s="390"/>
      <c r="K27" s="261"/>
    </row>
    <row r="28" spans="2:11" s="1" customFormat="1" ht="15" customHeight="1">
      <c r="B28" s="264"/>
      <c r="C28" s="265"/>
      <c r="D28" s="390" t="s">
        <v>928</v>
      </c>
      <c r="E28" s="390"/>
      <c r="F28" s="390"/>
      <c r="G28" s="390"/>
      <c r="H28" s="390"/>
      <c r="I28" s="390"/>
      <c r="J28" s="390"/>
      <c r="K28" s="261"/>
    </row>
    <row r="29" spans="2:11" s="1" customFormat="1" ht="12.75" customHeight="1">
      <c r="B29" s="264"/>
      <c r="C29" s="265"/>
      <c r="D29" s="265"/>
      <c r="E29" s="265"/>
      <c r="F29" s="265"/>
      <c r="G29" s="265"/>
      <c r="H29" s="265"/>
      <c r="I29" s="265"/>
      <c r="J29" s="265"/>
      <c r="K29" s="261"/>
    </row>
    <row r="30" spans="2:11" s="1" customFormat="1" ht="15" customHeight="1">
      <c r="B30" s="264"/>
      <c r="C30" s="265"/>
      <c r="D30" s="390" t="s">
        <v>929</v>
      </c>
      <c r="E30" s="390"/>
      <c r="F30" s="390"/>
      <c r="G30" s="390"/>
      <c r="H30" s="390"/>
      <c r="I30" s="390"/>
      <c r="J30" s="390"/>
      <c r="K30" s="261"/>
    </row>
    <row r="31" spans="2:11" s="1" customFormat="1" ht="15" customHeight="1">
      <c r="B31" s="264"/>
      <c r="C31" s="265"/>
      <c r="D31" s="390" t="s">
        <v>930</v>
      </c>
      <c r="E31" s="390"/>
      <c r="F31" s="390"/>
      <c r="G31" s="390"/>
      <c r="H31" s="390"/>
      <c r="I31" s="390"/>
      <c r="J31" s="390"/>
      <c r="K31" s="261"/>
    </row>
    <row r="32" spans="2:11" s="1" customFormat="1" ht="12.75" customHeight="1">
      <c r="B32" s="264"/>
      <c r="C32" s="265"/>
      <c r="D32" s="265"/>
      <c r="E32" s="265"/>
      <c r="F32" s="265"/>
      <c r="G32" s="265"/>
      <c r="H32" s="265"/>
      <c r="I32" s="265"/>
      <c r="J32" s="265"/>
      <c r="K32" s="261"/>
    </row>
    <row r="33" spans="2:11" s="1" customFormat="1" ht="15" customHeight="1">
      <c r="B33" s="264"/>
      <c r="C33" s="265"/>
      <c r="D33" s="390" t="s">
        <v>931</v>
      </c>
      <c r="E33" s="390"/>
      <c r="F33" s="390"/>
      <c r="G33" s="390"/>
      <c r="H33" s="390"/>
      <c r="I33" s="390"/>
      <c r="J33" s="390"/>
      <c r="K33" s="261"/>
    </row>
    <row r="34" spans="2:11" s="1" customFormat="1" ht="15" customHeight="1">
      <c r="B34" s="264"/>
      <c r="C34" s="265"/>
      <c r="D34" s="390" t="s">
        <v>932</v>
      </c>
      <c r="E34" s="390"/>
      <c r="F34" s="390"/>
      <c r="G34" s="390"/>
      <c r="H34" s="390"/>
      <c r="I34" s="390"/>
      <c r="J34" s="390"/>
      <c r="K34" s="261"/>
    </row>
    <row r="35" spans="2:11" s="1" customFormat="1" ht="15" customHeight="1">
      <c r="B35" s="264"/>
      <c r="C35" s="265"/>
      <c r="D35" s="390" t="s">
        <v>933</v>
      </c>
      <c r="E35" s="390"/>
      <c r="F35" s="390"/>
      <c r="G35" s="390"/>
      <c r="H35" s="390"/>
      <c r="I35" s="390"/>
      <c r="J35" s="390"/>
      <c r="K35" s="261"/>
    </row>
    <row r="36" spans="2:11" s="1" customFormat="1" ht="15" customHeight="1">
      <c r="B36" s="264"/>
      <c r="C36" s="265"/>
      <c r="D36" s="263"/>
      <c r="E36" s="266" t="s">
        <v>111</v>
      </c>
      <c r="F36" s="263"/>
      <c r="G36" s="390" t="s">
        <v>934</v>
      </c>
      <c r="H36" s="390"/>
      <c r="I36" s="390"/>
      <c r="J36" s="390"/>
      <c r="K36" s="261"/>
    </row>
    <row r="37" spans="2:11" s="1" customFormat="1" ht="30.75" customHeight="1">
      <c r="B37" s="264"/>
      <c r="C37" s="265"/>
      <c r="D37" s="263"/>
      <c r="E37" s="266" t="s">
        <v>935</v>
      </c>
      <c r="F37" s="263"/>
      <c r="G37" s="390" t="s">
        <v>936</v>
      </c>
      <c r="H37" s="390"/>
      <c r="I37" s="390"/>
      <c r="J37" s="390"/>
      <c r="K37" s="261"/>
    </row>
    <row r="38" spans="2:11" s="1" customFormat="1" ht="15" customHeight="1">
      <c r="B38" s="264"/>
      <c r="C38" s="265"/>
      <c r="D38" s="263"/>
      <c r="E38" s="266" t="s">
        <v>57</v>
      </c>
      <c r="F38" s="263"/>
      <c r="G38" s="390" t="s">
        <v>937</v>
      </c>
      <c r="H38" s="390"/>
      <c r="I38" s="390"/>
      <c r="J38" s="390"/>
      <c r="K38" s="261"/>
    </row>
    <row r="39" spans="2:11" s="1" customFormat="1" ht="15" customHeight="1">
      <c r="B39" s="264"/>
      <c r="C39" s="265"/>
      <c r="D39" s="263"/>
      <c r="E39" s="266" t="s">
        <v>58</v>
      </c>
      <c r="F39" s="263"/>
      <c r="G39" s="390" t="s">
        <v>938</v>
      </c>
      <c r="H39" s="390"/>
      <c r="I39" s="390"/>
      <c r="J39" s="390"/>
      <c r="K39" s="261"/>
    </row>
    <row r="40" spans="2:11" s="1" customFormat="1" ht="15" customHeight="1">
      <c r="B40" s="264"/>
      <c r="C40" s="265"/>
      <c r="D40" s="263"/>
      <c r="E40" s="266" t="s">
        <v>112</v>
      </c>
      <c r="F40" s="263"/>
      <c r="G40" s="390" t="s">
        <v>939</v>
      </c>
      <c r="H40" s="390"/>
      <c r="I40" s="390"/>
      <c r="J40" s="390"/>
      <c r="K40" s="261"/>
    </row>
    <row r="41" spans="2:11" s="1" customFormat="1" ht="15" customHeight="1">
      <c r="B41" s="264"/>
      <c r="C41" s="265"/>
      <c r="D41" s="263"/>
      <c r="E41" s="266" t="s">
        <v>113</v>
      </c>
      <c r="F41" s="263"/>
      <c r="G41" s="390" t="s">
        <v>940</v>
      </c>
      <c r="H41" s="390"/>
      <c r="I41" s="390"/>
      <c r="J41" s="390"/>
      <c r="K41" s="261"/>
    </row>
    <row r="42" spans="2:11" s="1" customFormat="1" ht="15" customHeight="1">
      <c r="B42" s="264"/>
      <c r="C42" s="265"/>
      <c r="D42" s="263"/>
      <c r="E42" s="266" t="s">
        <v>941</v>
      </c>
      <c r="F42" s="263"/>
      <c r="G42" s="390" t="s">
        <v>942</v>
      </c>
      <c r="H42" s="390"/>
      <c r="I42" s="390"/>
      <c r="J42" s="390"/>
      <c r="K42" s="261"/>
    </row>
    <row r="43" spans="2:11" s="1" customFormat="1" ht="15" customHeight="1">
      <c r="B43" s="264"/>
      <c r="C43" s="265"/>
      <c r="D43" s="263"/>
      <c r="E43" s="266"/>
      <c r="F43" s="263"/>
      <c r="G43" s="390" t="s">
        <v>943</v>
      </c>
      <c r="H43" s="390"/>
      <c r="I43" s="390"/>
      <c r="J43" s="390"/>
      <c r="K43" s="261"/>
    </row>
    <row r="44" spans="2:11" s="1" customFormat="1" ht="15" customHeight="1">
      <c r="B44" s="264"/>
      <c r="C44" s="265"/>
      <c r="D44" s="263"/>
      <c r="E44" s="266" t="s">
        <v>944</v>
      </c>
      <c r="F44" s="263"/>
      <c r="G44" s="390" t="s">
        <v>945</v>
      </c>
      <c r="H44" s="390"/>
      <c r="I44" s="390"/>
      <c r="J44" s="390"/>
      <c r="K44" s="261"/>
    </row>
    <row r="45" spans="2:11" s="1" customFormat="1" ht="15" customHeight="1">
      <c r="B45" s="264"/>
      <c r="C45" s="265"/>
      <c r="D45" s="263"/>
      <c r="E45" s="266" t="s">
        <v>115</v>
      </c>
      <c r="F45" s="263"/>
      <c r="G45" s="390" t="s">
        <v>946</v>
      </c>
      <c r="H45" s="390"/>
      <c r="I45" s="390"/>
      <c r="J45" s="390"/>
      <c r="K45" s="261"/>
    </row>
    <row r="46" spans="2:11" s="1" customFormat="1" ht="12.75" customHeight="1">
      <c r="B46" s="264"/>
      <c r="C46" s="265"/>
      <c r="D46" s="263"/>
      <c r="E46" s="263"/>
      <c r="F46" s="263"/>
      <c r="G46" s="263"/>
      <c r="H46" s="263"/>
      <c r="I46" s="263"/>
      <c r="J46" s="263"/>
      <c r="K46" s="261"/>
    </row>
    <row r="47" spans="2:11" s="1" customFormat="1" ht="15" customHeight="1">
      <c r="B47" s="264"/>
      <c r="C47" s="265"/>
      <c r="D47" s="390" t="s">
        <v>947</v>
      </c>
      <c r="E47" s="390"/>
      <c r="F47" s="390"/>
      <c r="G47" s="390"/>
      <c r="H47" s="390"/>
      <c r="I47" s="390"/>
      <c r="J47" s="390"/>
      <c r="K47" s="261"/>
    </row>
    <row r="48" spans="2:11" s="1" customFormat="1" ht="15" customHeight="1">
      <c r="B48" s="264"/>
      <c r="C48" s="265"/>
      <c r="D48" s="265"/>
      <c r="E48" s="390" t="s">
        <v>948</v>
      </c>
      <c r="F48" s="390"/>
      <c r="G48" s="390"/>
      <c r="H48" s="390"/>
      <c r="I48" s="390"/>
      <c r="J48" s="390"/>
      <c r="K48" s="261"/>
    </row>
    <row r="49" spans="2:11" s="1" customFormat="1" ht="15" customHeight="1">
      <c r="B49" s="264"/>
      <c r="C49" s="265"/>
      <c r="D49" s="265"/>
      <c r="E49" s="390" t="s">
        <v>949</v>
      </c>
      <c r="F49" s="390"/>
      <c r="G49" s="390"/>
      <c r="H49" s="390"/>
      <c r="I49" s="390"/>
      <c r="J49" s="390"/>
      <c r="K49" s="261"/>
    </row>
    <row r="50" spans="2:11" s="1" customFormat="1" ht="15" customHeight="1">
      <c r="B50" s="264"/>
      <c r="C50" s="265"/>
      <c r="D50" s="265"/>
      <c r="E50" s="390" t="s">
        <v>950</v>
      </c>
      <c r="F50" s="390"/>
      <c r="G50" s="390"/>
      <c r="H50" s="390"/>
      <c r="I50" s="390"/>
      <c r="J50" s="390"/>
      <c r="K50" s="261"/>
    </row>
    <row r="51" spans="2:11" s="1" customFormat="1" ht="15" customHeight="1">
      <c r="B51" s="264"/>
      <c r="C51" s="265"/>
      <c r="D51" s="390" t="s">
        <v>951</v>
      </c>
      <c r="E51" s="390"/>
      <c r="F51" s="390"/>
      <c r="G51" s="390"/>
      <c r="H51" s="390"/>
      <c r="I51" s="390"/>
      <c r="J51" s="390"/>
      <c r="K51" s="261"/>
    </row>
    <row r="52" spans="2:11" s="1" customFormat="1" ht="25.5" customHeight="1">
      <c r="B52" s="260"/>
      <c r="C52" s="391" t="s">
        <v>952</v>
      </c>
      <c r="D52" s="391"/>
      <c r="E52" s="391"/>
      <c r="F52" s="391"/>
      <c r="G52" s="391"/>
      <c r="H52" s="391"/>
      <c r="I52" s="391"/>
      <c r="J52" s="391"/>
      <c r="K52" s="261"/>
    </row>
    <row r="53" spans="2:11" s="1" customFormat="1" ht="5.25" customHeight="1">
      <c r="B53" s="260"/>
      <c r="C53" s="262"/>
      <c r="D53" s="262"/>
      <c r="E53" s="262"/>
      <c r="F53" s="262"/>
      <c r="G53" s="262"/>
      <c r="H53" s="262"/>
      <c r="I53" s="262"/>
      <c r="J53" s="262"/>
      <c r="K53" s="261"/>
    </row>
    <row r="54" spans="2:11" s="1" customFormat="1" ht="15" customHeight="1">
      <c r="B54" s="260"/>
      <c r="C54" s="390" t="s">
        <v>953</v>
      </c>
      <c r="D54" s="390"/>
      <c r="E54" s="390"/>
      <c r="F54" s="390"/>
      <c r="G54" s="390"/>
      <c r="H54" s="390"/>
      <c r="I54" s="390"/>
      <c r="J54" s="390"/>
      <c r="K54" s="261"/>
    </row>
    <row r="55" spans="2:11" s="1" customFormat="1" ht="15" customHeight="1">
      <c r="B55" s="260"/>
      <c r="C55" s="390" t="s">
        <v>954</v>
      </c>
      <c r="D55" s="390"/>
      <c r="E55" s="390"/>
      <c r="F55" s="390"/>
      <c r="G55" s="390"/>
      <c r="H55" s="390"/>
      <c r="I55" s="390"/>
      <c r="J55" s="390"/>
      <c r="K55" s="261"/>
    </row>
    <row r="56" spans="2:11" s="1" customFormat="1" ht="12.75" customHeight="1">
      <c r="B56" s="260"/>
      <c r="C56" s="263"/>
      <c r="D56" s="263"/>
      <c r="E56" s="263"/>
      <c r="F56" s="263"/>
      <c r="G56" s="263"/>
      <c r="H56" s="263"/>
      <c r="I56" s="263"/>
      <c r="J56" s="263"/>
      <c r="K56" s="261"/>
    </row>
    <row r="57" spans="2:11" s="1" customFormat="1" ht="15" customHeight="1">
      <c r="B57" s="260"/>
      <c r="C57" s="390" t="s">
        <v>955</v>
      </c>
      <c r="D57" s="390"/>
      <c r="E57" s="390"/>
      <c r="F57" s="390"/>
      <c r="G57" s="390"/>
      <c r="H57" s="390"/>
      <c r="I57" s="390"/>
      <c r="J57" s="390"/>
      <c r="K57" s="261"/>
    </row>
    <row r="58" spans="2:11" s="1" customFormat="1" ht="15" customHeight="1">
      <c r="B58" s="260"/>
      <c r="C58" s="265"/>
      <c r="D58" s="390" t="s">
        <v>956</v>
      </c>
      <c r="E58" s="390"/>
      <c r="F58" s="390"/>
      <c r="G58" s="390"/>
      <c r="H58" s="390"/>
      <c r="I58" s="390"/>
      <c r="J58" s="390"/>
      <c r="K58" s="261"/>
    </row>
    <row r="59" spans="2:11" s="1" customFormat="1" ht="15" customHeight="1">
      <c r="B59" s="260"/>
      <c r="C59" s="265"/>
      <c r="D59" s="390" t="s">
        <v>957</v>
      </c>
      <c r="E59" s="390"/>
      <c r="F59" s="390"/>
      <c r="G59" s="390"/>
      <c r="H59" s="390"/>
      <c r="I59" s="390"/>
      <c r="J59" s="390"/>
      <c r="K59" s="261"/>
    </row>
    <row r="60" spans="2:11" s="1" customFormat="1" ht="15" customHeight="1">
      <c r="B60" s="260"/>
      <c r="C60" s="265"/>
      <c r="D60" s="390" t="s">
        <v>958</v>
      </c>
      <c r="E60" s="390"/>
      <c r="F60" s="390"/>
      <c r="G60" s="390"/>
      <c r="H60" s="390"/>
      <c r="I60" s="390"/>
      <c r="J60" s="390"/>
      <c r="K60" s="261"/>
    </row>
    <row r="61" spans="2:11" s="1" customFormat="1" ht="15" customHeight="1">
      <c r="B61" s="260"/>
      <c r="C61" s="265"/>
      <c r="D61" s="390" t="s">
        <v>959</v>
      </c>
      <c r="E61" s="390"/>
      <c r="F61" s="390"/>
      <c r="G61" s="390"/>
      <c r="H61" s="390"/>
      <c r="I61" s="390"/>
      <c r="J61" s="390"/>
      <c r="K61" s="261"/>
    </row>
    <row r="62" spans="2:11" s="1" customFormat="1" ht="15" customHeight="1">
      <c r="B62" s="260"/>
      <c r="C62" s="265"/>
      <c r="D62" s="392" t="s">
        <v>960</v>
      </c>
      <c r="E62" s="392"/>
      <c r="F62" s="392"/>
      <c r="G62" s="392"/>
      <c r="H62" s="392"/>
      <c r="I62" s="392"/>
      <c r="J62" s="392"/>
      <c r="K62" s="261"/>
    </row>
    <row r="63" spans="2:11" s="1" customFormat="1" ht="15" customHeight="1">
      <c r="B63" s="260"/>
      <c r="C63" s="265"/>
      <c r="D63" s="390" t="s">
        <v>961</v>
      </c>
      <c r="E63" s="390"/>
      <c r="F63" s="390"/>
      <c r="G63" s="390"/>
      <c r="H63" s="390"/>
      <c r="I63" s="390"/>
      <c r="J63" s="390"/>
      <c r="K63" s="261"/>
    </row>
    <row r="64" spans="2:11" s="1" customFormat="1" ht="12.75" customHeight="1">
      <c r="B64" s="260"/>
      <c r="C64" s="265"/>
      <c r="D64" s="265"/>
      <c r="E64" s="268"/>
      <c r="F64" s="265"/>
      <c r="G64" s="265"/>
      <c r="H64" s="265"/>
      <c r="I64" s="265"/>
      <c r="J64" s="265"/>
      <c r="K64" s="261"/>
    </row>
    <row r="65" spans="2:11" s="1" customFormat="1" ht="15" customHeight="1">
      <c r="B65" s="260"/>
      <c r="C65" s="265"/>
      <c r="D65" s="390" t="s">
        <v>962</v>
      </c>
      <c r="E65" s="390"/>
      <c r="F65" s="390"/>
      <c r="G65" s="390"/>
      <c r="H65" s="390"/>
      <c r="I65" s="390"/>
      <c r="J65" s="390"/>
      <c r="K65" s="261"/>
    </row>
    <row r="66" spans="2:11" s="1" customFormat="1" ht="15" customHeight="1">
      <c r="B66" s="260"/>
      <c r="C66" s="265"/>
      <c r="D66" s="392" t="s">
        <v>963</v>
      </c>
      <c r="E66" s="392"/>
      <c r="F66" s="392"/>
      <c r="G66" s="392"/>
      <c r="H66" s="392"/>
      <c r="I66" s="392"/>
      <c r="J66" s="392"/>
      <c r="K66" s="261"/>
    </row>
    <row r="67" spans="2:11" s="1" customFormat="1" ht="15" customHeight="1">
      <c r="B67" s="260"/>
      <c r="C67" s="265"/>
      <c r="D67" s="390" t="s">
        <v>964</v>
      </c>
      <c r="E67" s="390"/>
      <c r="F67" s="390"/>
      <c r="G67" s="390"/>
      <c r="H67" s="390"/>
      <c r="I67" s="390"/>
      <c r="J67" s="390"/>
      <c r="K67" s="261"/>
    </row>
    <row r="68" spans="2:11" s="1" customFormat="1" ht="15" customHeight="1">
      <c r="B68" s="260"/>
      <c r="C68" s="265"/>
      <c r="D68" s="390" t="s">
        <v>965</v>
      </c>
      <c r="E68" s="390"/>
      <c r="F68" s="390"/>
      <c r="G68" s="390"/>
      <c r="H68" s="390"/>
      <c r="I68" s="390"/>
      <c r="J68" s="390"/>
      <c r="K68" s="261"/>
    </row>
    <row r="69" spans="2:11" s="1" customFormat="1" ht="15" customHeight="1">
      <c r="B69" s="260"/>
      <c r="C69" s="265"/>
      <c r="D69" s="390" t="s">
        <v>966</v>
      </c>
      <c r="E69" s="390"/>
      <c r="F69" s="390"/>
      <c r="G69" s="390"/>
      <c r="H69" s="390"/>
      <c r="I69" s="390"/>
      <c r="J69" s="390"/>
      <c r="K69" s="261"/>
    </row>
    <row r="70" spans="2:11" s="1" customFormat="1" ht="15" customHeight="1">
      <c r="B70" s="260"/>
      <c r="C70" s="265"/>
      <c r="D70" s="390" t="s">
        <v>967</v>
      </c>
      <c r="E70" s="390"/>
      <c r="F70" s="390"/>
      <c r="G70" s="390"/>
      <c r="H70" s="390"/>
      <c r="I70" s="390"/>
      <c r="J70" s="390"/>
      <c r="K70" s="261"/>
    </row>
    <row r="71" spans="2:11" s="1" customFormat="1" ht="12.75" customHeight="1">
      <c r="B71" s="269"/>
      <c r="C71" s="270"/>
      <c r="D71" s="270"/>
      <c r="E71" s="270"/>
      <c r="F71" s="270"/>
      <c r="G71" s="270"/>
      <c r="H71" s="270"/>
      <c r="I71" s="270"/>
      <c r="J71" s="270"/>
      <c r="K71" s="271"/>
    </row>
    <row r="72" spans="2:11" s="1" customFormat="1" ht="18.75" customHeight="1">
      <c r="B72" s="272"/>
      <c r="C72" s="272"/>
      <c r="D72" s="272"/>
      <c r="E72" s="272"/>
      <c r="F72" s="272"/>
      <c r="G72" s="272"/>
      <c r="H72" s="272"/>
      <c r="I72" s="272"/>
      <c r="J72" s="272"/>
      <c r="K72" s="273"/>
    </row>
    <row r="73" spans="2:11" s="1" customFormat="1" ht="18.75" customHeight="1">
      <c r="B73" s="273"/>
      <c r="C73" s="273"/>
      <c r="D73" s="273"/>
      <c r="E73" s="273"/>
      <c r="F73" s="273"/>
      <c r="G73" s="273"/>
      <c r="H73" s="273"/>
      <c r="I73" s="273"/>
      <c r="J73" s="273"/>
      <c r="K73" s="273"/>
    </row>
    <row r="74" spans="2:11" s="1" customFormat="1" ht="7.5" customHeight="1">
      <c r="B74" s="274"/>
      <c r="C74" s="275"/>
      <c r="D74" s="275"/>
      <c r="E74" s="275"/>
      <c r="F74" s="275"/>
      <c r="G74" s="275"/>
      <c r="H74" s="275"/>
      <c r="I74" s="275"/>
      <c r="J74" s="275"/>
      <c r="K74" s="276"/>
    </row>
    <row r="75" spans="2:11" s="1" customFormat="1" ht="45" customHeight="1">
      <c r="B75" s="277"/>
      <c r="C75" s="385" t="s">
        <v>968</v>
      </c>
      <c r="D75" s="385"/>
      <c r="E75" s="385"/>
      <c r="F75" s="385"/>
      <c r="G75" s="385"/>
      <c r="H75" s="385"/>
      <c r="I75" s="385"/>
      <c r="J75" s="385"/>
      <c r="K75" s="278"/>
    </row>
    <row r="76" spans="2:11" s="1" customFormat="1" ht="17.25" customHeight="1">
      <c r="B76" s="277"/>
      <c r="C76" s="279" t="s">
        <v>969</v>
      </c>
      <c r="D76" s="279"/>
      <c r="E76" s="279"/>
      <c r="F76" s="279" t="s">
        <v>970</v>
      </c>
      <c r="G76" s="280"/>
      <c r="H76" s="279" t="s">
        <v>58</v>
      </c>
      <c r="I76" s="279" t="s">
        <v>61</v>
      </c>
      <c r="J76" s="279" t="s">
        <v>971</v>
      </c>
      <c r="K76" s="278"/>
    </row>
    <row r="77" spans="2:11" s="1" customFormat="1" ht="17.25" customHeight="1">
      <c r="B77" s="277"/>
      <c r="C77" s="281" t="s">
        <v>972</v>
      </c>
      <c r="D77" s="281"/>
      <c r="E77" s="281"/>
      <c r="F77" s="282" t="s">
        <v>973</v>
      </c>
      <c r="G77" s="283"/>
      <c r="H77" s="281"/>
      <c r="I77" s="281"/>
      <c r="J77" s="281" t="s">
        <v>974</v>
      </c>
      <c r="K77" s="278"/>
    </row>
    <row r="78" spans="2:11" s="1" customFormat="1" ht="5.25" customHeight="1">
      <c r="B78" s="277"/>
      <c r="C78" s="284"/>
      <c r="D78" s="284"/>
      <c r="E78" s="284"/>
      <c r="F78" s="284"/>
      <c r="G78" s="285"/>
      <c r="H78" s="284"/>
      <c r="I78" s="284"/>
      <c r="J78" s="284"/>
      <c r="K78" s="278"/>
    </row>
    <row r="79" spans="2:11" s="1" customFormat="1" ht="15" customHeight="1">
      <c r="B79" s="277"/>
      <c r="C79" s="266" t="s">
        <v>57</v>
      </c>
      <c r="D79" s="286"/>
      <c r="E79" s="286"/>
      <c r="F79" s="287" t="s">
        <v>975</v>
      </c>
      <c r="G79" s="288"/>
      <c r="H79" s="266" t="s">
        <v>976</v>
      </c>
      <c r="I79" s="266" t="s">
        <v>977</v>
      </c>
      <c r="J79" s="266">
        <v>20</v>
      </c>
      <c r="K79" s="278"/>
    </row>
    <row r="80" spans="2:11" s="1" customFormat="1" ht="15" customHeight="1">
      <c r="B80" s="277"/>
      <c r="C80" s="266" t="s">
        <v>978</v>
      </c>
      <c r="D80" s="266"/>
      <c r="E80" s="266"/>
      <c r="F80" s="287" t="s">
        <v>975</v>
      </c>
      <c r="G80" s="288"/>
      <c r="H80" s="266" t="s">
        <v>979</v>
      </c>
      <c r="I80" s="266" t="s">
        <v>977</v>
      </c>
      <c r="J80" s="266">
        <v>120</v>
      </c>
      <c r="K80" s="278"/>
    </row>
    <row r="81" spans="2:11" s="1" customFormat="1" ht="15" customHeight="1">
      <c r="B81" s="289"/>
      <c r="C81" s="266" t="s">
        <v>980</v>
      </c>
      <c r="D81" s="266"/>
      <c r="E81" s="266"/>
      <c r="F81" s="287" t="s">
        <v>981</v>
      </c>
      <c r="G81" s="288"/>
      <c r="H81" s="266" t="s">
        <v>982</v>
      </c>
      <c r="I81" s="266" t="s">
        <v>977</v>
      </c>
      <c r="J81" s="266">
        <v>50</v>
      </c>
      <c r="K81" s="278"/>
    </row>
    <row r="82" spans="2:11" s="1" customFormat="1" ht="15" customHeight="1">
      <c r="B82" s="289"/>
      <c r="C82" s="266" t="s">
        <v>983</v>
      </c>
      <c r="D82" s="266"/>
      <c r="E82" s="266"/>
      <c r="F82" s="287" t="s">
        <v>975</v>
      </c>
      <c r="G82" s="288"/>
      <c r="H82" s="266" t="s">
        <v>984</v>
      </c>
      <c r="I82" s="266" t="s">
        <v>985</v>
      </c>
      <c r="J82" s="266"/>
      <c r="K82" s="278"/>
    </row>
    <row r="83" spans="2:11" s="1" customFormat="1" ht="15" customHeight="1">
      <c r="B83" s="289"/>
      <c r="C83" s="290" t="s">
        <v>986</v>
      </c>
      <c r="D83" s="290"/>
      <c r="E83" s="290"/>
      <c r="F83" s="291" t="s">
        <v>981</v>
      </c>
      <c r="G83" s="290"/>
      <c r="H83" s="290" t="s">
        <v>987</v>
      </c>
      <c r="I83" s="290" t="s">
        <v>977</v>
      </c>
      <c r="J83" s="290">
        <v>15</v>
      </c>
      <c r="K83" s="278"/>
    </row>
    <row r="84" spans="2:11" s="1" customFormat="1" ht="15" customHeight="1">
      <c r="B84" s="289"/>
      <c r="C84" s="290" t="s">
        <v>988</v>
      </c>
      <c r="D84" s="290"/>
      <c r="E84" s="290"/>
      <c r="F84" s="291" t="s">
        <v>981</v>
      </c>
      <c r="G84" s="290"/>
      <c r="H84" s="290" t="s">
        <v>989</v>
      </c>
      <c r="I84" s="290" t="s">
        <v>977</v>
      </c>
      <c r="J84" s="290">
        <v>15</v>
      </c>
      <c r="K84" s="278"/>
    </row>
    <row r="85" spans="2:11" s="1" customFormat="1" ht="15" customHeight="1">
      <c r="B85" s="289"/>
      <c r="C85" s="290" t="s">
        <v>990</v>
      </c>
      <c r="D85" s="290"/>
      <c r="E85" s="290"/>
      <c r="F85" s="291" t="s">
        <v>981</v>
      </c>
      <c r="G85" s="290"/>
      <c r="H85" s="290" t="s">
        <v>991</v>
      </c>
      <c r="I85" s="290" t="s">
        <v>977</v>
      </c>
      <c r="J85" s="290">
        <v>20</v>
      </c>
      <c r="K85" s="278"/>
    </row>
    <row r="86" spans="2:11" s="1" customFormat="1" ht="15" customHeight="1">
      <c r="B86" s="289"/>
      <c r="C86" s="290" t="s">
        <v>992</v>
      </c>
      <c r="D86" s="290"/>
      <c r="E86" s="290"/>
      <c r="F86" s="291" t="s">
        <v>981</v>
      </c>
      <c r="G86" s="290"/>
      <c r="H86" s="290" t="s">
        <v>993</v>
      </c>
      <c r="I86" s="290" t="s">
        <v>977</v>
      </c>
      <c r="J86" s="290">
        <v>20</v>
      </c>
      <c r="K86" s="278"/>
    </row>
    <row r="87" spans="2:11" s="1" customFormat="1" ht="15" customHeight="1">
      <c r="B87" s="289"/>
      <c r="C87" s="266" t="s">
        <v>994</v>
      </c>
      <c r="D87" s="266"/>
      <c r="E87" s="266"/>
      <c r="F87" s="287" t="s">
        <v>981</v>
      </c>
      <c r="G87" s="288"/>
      <c r="H87" s="266" t="s">
        <v>995</v>
      </c>
      <c r="I87" s="266" t="s">
        <v>977</v>
      </c>
      <c r="J87" s="266">
        <v>50</v>
      </c>
      <c r="K87" s="278"/>
    </row>
    <row r="88" spans="2:11" s="1" customFormat="1" ht="15" customHeight="1">
      <c r="B88" s="289"/>
      <c r="C88" s="266" t="s">
        <v>996</v>
      </c>
      <c r="D88" s="266"/>
      <c r="E88" s="266"/>
      <c r="F88" s="287" t="s">
        <v>981</v>
      </c>
      <c r="G88" s="288"/>
      <c r="H88" s="266" t="s">
        <v>997</v>
      </c>
      <c r="I88" s="266" t="s">
        <v>977</v>
      </c>
      <c r="J88" s="266">
        <v>20</v>
      </c>
      <c r="K88" s="278"/>
    </row>
    <row r="89" spans="2:11" s="1" customFormat="1" ht="15" customHeight="1">
      <c r="B89" s="289"/>
      <c r="C89" s="266" t="s">
        <v>998</v>
      </c>
      <c r="D89" s="266"/>
      <c r="E89" s="266"/>
      <c r="F89" s="287" t="s">
        <v>981</v>
      </c>
      <c r="G89" s="288"/>
      <c r="H89" s="266" t="s">
        <v>999</v>
      </c>
      <c r="I89" s="266" t="s">
        <v>977</v>
      </c>
      <c r="J89" s="266">
        <v>20</v>
      </c>
      <c r="K89" s="278"/>
    </row>
    <row r="90" spans="2:11" s="1" customFormat="1" ht="15" customHeight="1">
      <c r="B90" s="289"/>
      <c r="C90" s="266" t="s">
        <v>1000</v>
      </c>
      <c r="D90" s="266"/>
      <c r="E90" s="266"/>
      <c r="F90" s="287" t="s">
        <v>981</v>
      </c>
      <c r="G90" s="288"/>
      <c r="H90" s="266" t="s">
        <v>1001</v>
      </c>
      <c r="I90" s="266" t="s">
        <v>977</v>
      </c>
      <c r="J90" s="266">
        <v>50</v>
      </c>
      <c r="K90" s="278"/>
    </row>
    <row r="91" spans="2:11" s="1" customFormat="1" ht="15" customHeight="1">
      <c r="B91" s="289"/>
      <c r="C91" s="266" t="s">
        <v>1002</v>
      </c>
      <c r="D91" s="266"/>
      <c r="E91" s="266"/>
      <c r="F91" s="287" t="s">
        <v>981</v>
      </c>
      <c r="G91" s="288"/>
      <c r="H91" s="266" t="s">
        <v>1002</v>
      </c>
      <c r="I91" s="266" t="s">
        <v>977</v>
      </c>
      <c r="J91" s="266">
        <v>50</v>
      </c>
      <c r="K91" s="278"/>
    </row>
    <row r="92" spans="2:11" s="1" customFormat="1" ht="15" customHeight="1">
      <c r="B92" s="289"/>
      <c r="C92" s="266" t="s">
        <v>1003</v>
      </c>
      <c r="D92" s="266"/>
      <c r="E92" s="266"/>
      <c r="F92" s="287" t="s">
        <v>981</v>
      </c>
      <c r="G92" s="288"/>
      <c r="H92" s="266" t="s">
        <v>1004</v>
      </c>
      <c r="I92" s="266" t="s">
        <v>977</v>
      </c>
      <c r="J92" s="266">
        <v>255</v>
      </c>
      <c r="K92" s="278"/>
    </row>
    <row r="93" spans="2:11" s="1" customFormat="1" ht="15" customHeight="1">
      <c r="B93" s="289"/>
      <c r="C93" s="266" t="s">
        <v>1005</v>
      </c>
      <c r="D93" s="266"/>
      <c r="E93" s="266"/>
      <c r="F93" s="287" t="s">
        <v>975</v>
      </c>
      <c r="G93" s="288"/>
      <c r="H93" s="266" t="s">
        <v>1006</v>
      </c>
      <c r="I93" s="266" t="s">
        <v>1007</v>
      </c>
      <c r="J93" s="266"/>
      <c r="K93" s="278"/>
    </row>
    <row r="94" spans="2:11" s="1" customFormat="1" ht="15" customHeight="1">
      <c r="B94" s="289"/>
      <c r="C94" s="266" t="s">
        <v>1008</v>
      </c>
      <c r="D94" s="266"/>
      <c r="E94" s="266"/>
      <c r="F94" s="287" t="s">
        <v>975</v>
      </c>
      <c r="G94" s="288"/>
      <c r="H94" s="266" t="s">
        <v>1009</v>
      </c>
      <c r="I94" s="266" t="s">
        <v>1010</v>
      </c>
      <c r="J94" s="266"/>
      <c r="K94" s="278"/>
    </row>
    <row r="95" spans="2:11" s="1" customFormat="1" ht="15" customHeight="1">
      <c r="B95" s="289"/>
      <c r="C95" s="266" t="s">
        <v>1011</v>
      </c>
      <c r="D95" s="266"/>
      <c r="E95" s="266"/>
      <c r="F95" s="287" t="s">
        <v>975</v>
      </c>
      <c r="G95" s="288"/>
      <c r="H95" s="266" t="s">
        <v>1011</v>
      </c>
      <c r="I95" s="266" t="s">
        <v>1010</v>
      </c>
      <c r="J95" s="266"/>
      <c r="K95" s="278"/>
    </row>
    <row r="96" spans="2:11" s="1" customFormat="1" ht="15" customHeight="1">
      <c r="B96" s="289"/>
      <c r="C96" s="266" t="s">
        <v>42</v>
      </c>
      <c r="D96" s="266"/>
      <c r="E96" s="266"/>
      <c r="F96" s="287" t="s">
        <v>975</v>
      </c>
      <c r="G96" s="288"/>
      <c r="H96" s="266" t="s">
        <v>1012</v>
      </c>
      <c r="I96" s="266" t="s">
        <v>1010</v>
      </c>
      <c r="J96" s="266"/>
      <c r="K96" s="278"/>
    </row>
    <row r="97" spans="2:11" s="1" customFormat="1" ht="15" customHeight="1">
      <c r="B97" s="289"/>
      <c r="C97" s="266" t="s">
        <v>52</v>
      </c>
      <c r="D97" s="266"/>
      <c r="E97" s="266"/>
      <c r="F97" s="287" t="s">
        <v>975</v>
      </c>
      <c r="G97" s="288"/>
      <c r="H97" s="266" t="s">
        <v>1013</v>
      </c>
      <c r="I97" s="266" t="s">
        <v>1010</v>
      </c>
      <c r="J97" s="266"/>
      <c r="K97" s="278"/>
    </row>
    <row r="98" spans="2:11" s="1" customFormat="1" ht="15" customHeight="1">
      <c r="B98" s="292"/>
      <c r="C98" s="293"/>
      <c r="D98" s="293"/>
      <c r="E98" s="293"/>
      <c r="F98" s="293"/>
      <c r="G98" s="293"/>
      <c r="H98" s="293"/>
      <c r="I98" s="293"/>
      <c r="J98" s="293"/>
      <c r="K98" s="294"/>
    </row>
    <row r="99" spans="2:11" s="1" customFormat="1" ht="18.75" customHeight="1">
      <c r="B99" s="295"/>
      <c r="C99" s="296"/>
      <c r="D99" s="296"/>
      <c r="E99" s="296"/>
      <c r="F99" s="296"/>
      <c r="G99" s="296"/>
      <c r="H99" s="296"/>
      <c r="I99" s="296"/>
      <c r="J99" s="296"/>
      <c r="K99" s="295"/>
    </row>
    <row r="100" spans="2:11" s="1" customFormat="1" ht="18.75" customHeight="1">
      <c r="B100" s="273"/>
      <c r="C100" s="273"/>
      <c r="D100" s="273"/>
      <c r="E100" s="273"/>
      <c r="F100" s="273"/>
      <c r="G100" s="273"/>
      <c r="H100" s="273"/>
      <c r="I100" s="273"/>
      <c r="J100" s="273"/>
      <c r="K100" s="273"/>
    </row>
    <row r="101" spans="2:11" s="1" customFormat="1" ht="7.5" customHeight="1">
      <c r="B101" s="274"/>
      <c r="C101" s="275"/>
      <c r="D101" s="275"/>
      <c r="E101" s="275"/>
      <c r="F101" s="275"/>
      <c r="G101" s="275"/>
      <c r="H101" s="275"/>
      <c r="I101" s="275"/>
      <c r="J101" s="275"/>
      <c r="K101" s="276"/>
    </row>
    <row r="102" spans="2:11" s="1" customFormat="1" ht="45" customHeight="1">
      <c r="B102" s="277"/>
      <c r="C102" s="385" t="s">
        <v>1014</v>
      </c>
      <c r="D102" s="385"/>
      <c r="E102" s="385"/>
      <c r="F102" s="385"/>
      <c r="G102" s="385"/>
      <c r="H102" s="385"/>
      <c r="I102" s="385"/>
      <c r="J102" s="385"/>
      <c r="K102" s="278"/>
    </row>
    <row r="103" spans="2:11" s="1" customFormat="1" ht="17.25" customHeight="1">
      <c r="B103" s="277"/>
      <c r="C103" s="279" t="s">
        <v>969</v>
      </c>
      <c r="D103" s="279"/>
      <c r="E103" s="279"/>
      <c r="F103" s="279" t="s">
        <v>970</v>
      </c>
      <c r="G103" s="280"/>
      <c r="H103" s="279" t="s">
        <v>58</v>
      </c>
      <c r="I103" s="279" t="s">
        <v>61</v>
      </c>
      <c r="J103" s="279" t="s">
        <v>971</v>
      </c>
      <c r="K103" s="278"/>
    </row>
    <row r="104" spans="2:11" s="1" customFormat="1" ht="17.25" customHeight="1">
      <c r="B104" s="277"/>
      <c r="C104" s="281" t="s">
        <v>972</v>
      </c>
      <c r="D104" s="281"/>
      <c r="E104" s="281"/>
      <c r="F104" s="282" t="s">
        <v>973</v>
      </c>
      <c r="G104" s="283"/>
      <c r="H104" s="281"/>
      <c r="I104" s="281"/>
      <c r="J104" s="281" t="s">
        <v>974</v>
      </c>
      <c r="K104" s="278"/>
    </row>
    <row r="105" spans="2:11" s="1" customFormat="1" ht="5.25" customHeight="1">
      <c r="B105" s="277"/>
      <c r="C105" s="279"/>
      <c r="D105" s="279"/>
      <c r="E105" s="279"/>
      <c r="F105" s="279"/>
      <c r="G105" s="297"/>
      <c r="H105" s="279"/>
      <c r="I105" s="279"/>
      <c r="J105" s="279"/>
      <c r="K105" s="278"/>
    </row>
    <row r="106" spans="2:11" s="1" customFormat="1" ht="15" customHeight="1">
      <c r="B106" s="277"/>
      <c r="C106" s="266" t="s">
        <v>57</v>
      </c>
      <c r="D106" s="286"/>
      <c r="E106" s="286"/>
      <c r="F106" s="287" t="s">
        <v>975</v>
      </c>
      <c r="G106" s="266"/>
      <c r="H106" s="266" t="s">
        <v>1015</v>
      </c>
      <c r="I106" s="266" t="s">
        <v>977</v>
      </c>
      <c r="J106" s="266">
        <v>20</v>
      </c>
      <c r="K106" s="278"/>
    </row>
    <row r="107" spans="2:11" s="1" customFormat="1" ht="15" customHeight="1">
      <c r="B107" s="277"/>
      <c r="C107" s="266" t="s">
        <v>978</v>
      </c>
      <c r="D107" s="266"/>
      <c r="E107" s="266"/>
      <c r="F107" s="287" t="s">
        <v>975</v>
      </c>
      <c r="G107" s="266"/>
      <c r="H107" s="266" t="s">
        <v>1015</v>
      </c>
      <c r="I107" s="266" t="s">
        <v>977</v>
      </c>
      <c r="J107" s="266">
        <v>120</v>
      </c>
      <c r="K107" s="278"/>
    </row>
    <row r="108" spans="2:11" s="1" customFormat="1" ht="15" customHeight="1">
      <c r="B108" s="289"/>
      <c r="C108" s="266" t="s">
        <v>980</v>
      </c>
      <c r="D108" s="266"/>
      <c r="E108" s="266"/>
      <c r="F108" s="287" t="s">
        <v>981</v>
      </c>
      <c r="G108" s="266"/>
      <c r="H108" s="266" t="s">
        <v>1015</v>
      </c>
      <c r="I108" s="266" t="s">
        <v>977</v>
      </c>
      <c r="J108" s="266">
        <v>50</v>
      </c>
      <c r="K108" s="278"/>
    </row>
    <row r="109" spans="2:11" s="1" customFormat="1" ht="15" customHeight="1">
      <c r="B109" s="289"/>
      <c r="C109" s="266" t="s">
        <v>983</v>
      </c>
      <c r="D109" s="266"/>
      <c r="E109" s="266"/>
      <c r="F109" s="287" t="s">
        <v>975</v>
      </c>
      <c r="G109" s="266"/>
      <c r="H109" s="266" t="s">
        <v>1015</v>
      </c>
      <c r="I109" s="266" t="s">
        <v>985</v>
      </c>
      <c r="J109" s="266"/>
      <c r="K109" s="278"/>
    </row>
    <row r="110" spans="2:11" s="1" customFormat="1" ht="15" customHeight="1">
      <c r="B110" s="289"/>
      <c r="C110" s="266" t="s">
        <v>994</v>
      </c>
      <c r="D110" s="266"/>
      <c r="E110" s="266"/>
      <c r="F110" s="287" t="s">
        <v>981</v>
      </c>
      <c r="G110" s="266"/>
      <c r="H110" s="266" t="s">
        <v>1015</v>
      </c>
      <c r="I110" s="266" t="s">
        <v>977</v>
      </c>
      <c r="J110" s="266">
        <v>50</v>
      </c>
      <c r="K110" s="278"/>
    </row>
    <row r="111" spans="2:11" s="1" customFormat="1" ht="15" customHeight="1">
      <c r="B111" s="289"/>
      <c r="C111" s="266" t="s">
        <v>1002</v>
      </c>
      <c r="D111" s="266"/>
      <c r="E111" s="266"/>
      <c r="F111" s="287" t="s">
        <v>981</v>
      </c>
      <c r="G111" s="266"/>
      <c r="H111" s="266" t="s">
        <v>1015</v>
      </c>
      <c r="I111" s="266" t="s">
        <v>977</v>
      </c>
      <c r="J111" s="266">
        <v>50</v>
      </c>
      <c r="K111" s="278"/>
    </row>
    <row r="112" spans="2:11" s="1" customFormat="1" ht="15" customHeight="1">
      <c r="B112" s="289"/>
      <c r="C112" s="266" t="s">
        <v>1000</v>
      </c>
      <c r="D112" s="266"/>
      <c r="E112" s="266"/>
      <c r="F112" s="287" t="s">
        <v>981</v>
      </c>
      <c r="G112" s="266"/>
      <c r="H112" s="266" t="s">
        <v>1015</v>
      </c>
      <c r="I112" s="266" t="s">
        <v>977</v>
      </c>
      <c r="J112" s="266">
        <v>50</v>
      </c>
      <c r="K112" s="278"/>
    </row>
    <row r="113" spans="2:11" s="1" customFormat="1" ht="15" customHeight="1">
      <c r="B113" s="289"/>
      <c r="C113" s="266" t="s">
        <v>57</v>
      </c>
      <c r="D113" s="266"/>
      <c r="E113" s="266"/>
      <c r="F113" s="287" t="s">
        <v>975</v>
      </c>
      <c r="G113" s="266"/>
      <c r="H113" s="266" t="s">
        <v>1016</v>
      </c>
      <c r="I113" s="266" t="s">
        <v>977</v>
      </c>
      <c r="J113" s="266">
        <v>20</v>
      </c>
      <c r="K113" s="278"/>
    </row>
    <row r="114" spans="2:11" s="1" customFormat="1" ht="15" customHeight="1">
      <c r="B114" s="289"/>
      <c r="C114" s="266" t="s">
        <v>1017</v>
      </c>
      <c r="D114" s="266"/>
      <c r="E114" s="266"/>
      <c r="F114" s="287" t="s">
        <v>975</v>
      </c>
      <c r="G114" s="266"/>
      <c r="H114" s="266" t="s">
        <v>1018</v>
      </c>
      <c r="I114" s="266" t="s">
        <v>977</v>
      </c>
      <c r="J114" s="266">
        <v>120</v>
      </c>
      <c r="K114" s="278"/>
    </row>
    <row r="115" spans="2:11" s="1" customFormat="1" ht="15" customHeight="1">
      <c r="B115" s="289"/>
      <c r="C115" s="266" t="s">
        <v>42</v>
      </c>
      <c r="D115" s="266"/>
      <c r="E115" s="266"/>
      <c r="F115" s="287" t="s">
        <v>975</v>
      </c>
      <c r="G115" s="266"/>
      <c r="H115" s="266" t="s">
        <v>1019</v>
      </c>
      <c r="I115" s="266" t="s">
        <v>1010</v>
      </c>
      <c r="J115" s="266"/>
      <c r="K115" s="278"/>
    </row>
    <row r="116" spans="2:11" s="1" customFormat="1" ht="15" customHeight="1">
      <c r="B116" s="289"/>
      <c r="C116" s="266" t="s">
        <v>52</v>
      </c>
      <c r="D116" s="266"/>
      <c r="E116" s="266"/>
      <c r="F116" s="287" t="s">
        <v>975</v>
      </c>
      <c r="G116" s="266"/>
      <c r="H116" s="266" t="s">
        <v>1020</v>
      </c>
      <c r="I116" s="266" t="s">
        <v>1010</v>
      </c>
      <c r="J116" s="266"/>
      <c r="K116" s="278"/>
    </row>
    <row r="117" spans="2:11" s="1" customFormat="1" ht="15" customHeight="1">
      <c r="B117" s="289"/>
      <c r="C117" s="266" t="s">
        <v>61</v>
      </c>
      <c r="D117" s="266"/>
      <c r="E117" s="266"/>
      <c r="F117" s="287" t="s">
        <v>975</v>
      </c>
      <c r="G117" s="266"/>
      <c r="H117" s="266" t="s">
        <v>1021</v>
      </c>
      <c r="I117" s="266" t="s">
        <v>1022</v>
      </c>
      <c r="J117" s="266"/>
      <c r="K117" s="278"/>
    </row>
    <row r="118" spans="2:11" s="1" customFormat="1" ht="15" customHeight="1">
      <c r="B118" s="292"/>
      <c r="C118" s="298"/>
      <c r="D118" s="298"/>
      <c r="E118" s="298"/>
      <c r="F118" s="298"/>
      <c r="G118" s="298"/>
      <c r="H118" s="298"/>
      <c r="I118" s="298"/>
      <c r="J118" s="298"/>
      <c r="K118" s="294"/>
    </row>
    <row r="119" spans="2:11" s="1" customFormat="1" ht="18.75" customHeight="1">
      <c r="B119" s="299"/>
      <c r="C119" s="300"/>
      <c r="D119" s="300"/>
      <c r="E119" s="300"/>
      <c r="F119" s="301"/>
      <c r="G119" s="300"/>
      <c r="H119" s="300"/>
      <c r="I119" s="300"/>
      <c r="J119" s="300"/>
      <c r="K119" s="299"/>
    </row>
    <row r="120" spans="2:11" s="1" customFormat="1" ht="18.75" customHeight="1">
      <c r="B120" s="273"/>
      <c r="C120" s="273"/>
      <c r="D120" s="273"/>
      <c r="E120" s="273"/>
      <c r="F120" s="273"/>
      <c r="G120" s="273"/>
      <c r="H120" s="273"/>
      <c r="I120" s="273"/>
      <c r="J120" s="273"/>
      <c r="K120" s="273"/>
    </row>
    <row r="121" spans="2:11" s="1" customFormat="1" ht="7.5" customHeight="1">
      <c r="B121" s="302"/>
      <c r="C121" s="303"/>
      <c r="D121" s="303"/>
      <c r="E121" s="303"/>
      <c r="F121" s="303"/>
      <c r="G121" s="303"/>
      <c r="H121" s="303"/>
      <c r="I121" s="303"/>
      <c r="J121" s="303"/>
      <c r="K121" s="304"/>
    </row>
    <row r="122" spans="2:11" s="1" customFormat="1" ht="45" customHeight="1">
      <c r="B122" s="305"/>
      <c r="C122" s="386" t="s">
        <v>1023</v>
      </c>
      <c r="D122" s="386"/>
      <c r="E122" s="386"/>
      <c r="F122" s="386"/>
      <c r="G122" s="386"/>
      <c r="H122" s="386"/>
      <c r="I122" s="386"/>
      <c r="J122" s="386"/>
      <c r="K122" s="306"/>
    </row>
    <row r="123" spans="2:11" s="1" customFormat="1" ht="17.25" customHeight="1">
      <c r="B123" s="307"/>
      <c r="C123" s="279" t="s">
        <v>969</v>
      </c>
      <c r="D123" s="279"/>
      <c r="E123" s="279"/>
      <c r="F123" s="279" t="s">
        <v>970</v>
      </c>
      <c r="G123" s="280"/>
      <c r="H123" s="279" t="s">
        <v>58</v>
      </c>
      <c r="I123" s="279" t="s">
        <v>61</v>
      </c>
      <c r="J123" s="279" t="s">
        <v>971</v>
      </c>
      <c r="K123" s="308"/>
    </row>
    <row r="124" spans="2:11" s="1" customFormat="1" ht="17.25" customHeight="1">
      <c r="B124" s="307"/>
      <c r="C124" s="281" t="s">
        <v>972</v>
      </c>
      <c r="D124" s="281"/>
      <c r="E124" s="281"/>
      <c r="F124" s="282" t="s">
        <v>973</v>
      </c>
      <c r="G124" s="283"/>
      <c r="H124" s="281"/>
      <c r="I124" s="281"/>
      <c r="J124" s="281" t="s">
        <v>974</v>
      </c>
      <c r="K124" s="308"/>
    </row>
    <row r="125" spans="2:11" s="1" customFormat="1" ht="5.25" customHeight="1">
      <c r="B125" s="309"/>
      <c r="C125" s="284"/>
      <c r="D125" s="284"/>
      <c r="E125" s="284"/>
      <c r="F125" s="284"/>
      <c r="G125" s="310"/>
      <c r="H125" s="284"/>
      <c r="I125" s="284"/>
      <c r="J125" s="284"/>
      <c r="K125" s="311"/>
    </row>
    <row r="126" spans="2:11" s="1" customFormat="1" ht="15" customHeight="1">
      <c r="B126" s="309"/>
      <c r="C126" s="266" t="s">
        <v>978</v>
      </c>
      <c r="D126" s="286"/>
      <c r="E126" s="286"/>
      <c r="F126" s="287" t="s">
        <v>975</v>
      </c>
      <c r="G126" s="266"/>
      <c r="H126" s="266" t="s">
        <v>1015</v>
      </c>
      <c r="I126" s="266" t="s">
        <v>977</v>
      </c>
      <c r="J126" s="266">
        <v>120</v>
      </c>
      <c r="K126" s="312"/>
    </row>
    <row r="127" spans="2:11" s="1" customFormat="1" ht="15" customHeight="1">
      <c r="B127" s="309"/>
      <c r="C127" s="266" t="s">
        <v>1024</v>
      </c>
      <c r="D127" s="266"/>
      <c r="E127" s="266"/>
      <c r="F127" s="287" t="s">
        <v>975</v>
      </c>
      <c r="G127" s="266"/>
      <c r="H127" s="266" t="s">
        <v>1025</v>
      </c>
      <c r="I127" s="266" t="s">
        <v>977</v>
      </c>
      <c r="J127" s="266" t="s">
        <v>1026</v>
      </c>
      <c r="K127" s="312"/>
    </row>
    <row r="128" spans="2:11" s="1" customFormat="1" ht="15" customHeight="1">
      <c r="B128" s="309"/>
      <c r="C128" s="266" t="s">
        <v>923</v>
      </c>
      <c r="D128" s="266"/>
      <c r="E128" s="266"/>
      <c r="F128" s="287" t="s">
        <v>975</v>
      </c>
      <c r="G128" s="266"/>
      <c r="H128" s="266" t="s">
        <v>1027</v>
      </c>
      <c r="I128" s="266" t="s">
        <v>977</v>
      </c>
      <c r="J128" s="266" t="s">
        <v>1026</v>
      </c>
      <c r="K128" s="312"/>
    </row>
    <row r="129" spans="2:11" s="1" customFormat="1" ht="15" customHeight="1">
      <c r="B129" s="309"/>
      <c r="C129" s="266" t="s">
        <v>986</v>
      </c>
      <c r="D129" s="266"/>
      <c r="E129" s="266"/>
      <c r="F129" s="287" t="s">
        <v>981</v>
      </c>
      <c r="G129" s="266"/>
      <c r="H129" s="266" t="s">
        <v>987</v>
      </c>
      <c r="I129" s="266" t="s">
        <v>977</v>
      </c>
      <c r="J129" s="266">
        <v>15</v>
      </c>
      <c r="K129" s="312"/>
    </row>
    <row r="130" spans="2:11" s="1" customFormat="1" ht="15" customHeight="1">
      <c r="B130" s="309"/>
      <c r="C130" s="290" t="s">
        <v>988</v>
      </c>
      <c r="D130" s="290"/>
      <c r="E130" s="290"/>
      <c r="F130" s="291" t="s">
        <v>981</v>
      </c>
      <c r="G130" s="290"/>
      <c r="H130" s="290" t="s">
        <v>989</v>
      </c>
      <c r="I130" s="290" t="s">
        <v>977</v>
      </c>
      <c r="J130" s="290">
        <v>15</v>
      </c>
      <c r="K130" s="312"/>
    </row>
    <row r="131" spans="2:11" s="1" customFormat="1" ht="15" customHeight="1">
      <c r="B131" s="309"/>
      <c r="C131" s="290" t="s">
        <v>990</v>
      </c>
      <c r="D131" s="290"/>
      <c r="E131" s="290"/>
      <c r="F131" s="291" t="s">
        <v>981</v>
      </c>
      <c r="G131" s="290"/>
      <c r="H131" s="290" t="s">
        <v>991</v>
      </c>
      <c r="I131" s="290" t="s">
        <v>977</v>
      </c>
      <c r="J131" s="290">
        <v>20</v>
      </c>
      <c r="K131" s="312"/>
    </row>
    <row r="132" spans="2:11" s="1" customFormat="1" ht="15" customHeight="1">
      <c r="B132" s="309"/>
      <c r="C132" s="290" t="s">
        <v>992</v>
      </c>
      <c r="D132" s="290"/>
      <c r="E132" s="290"/>
      <c r="F132" s="291" t="s">
        <v>981</v>
      </c>
      <c r="G132" s="290"/>
      <c r="H132" s="290" t="s">
        <v>993</v>
      </c>
      <c r="I132" s="290" t="s">
        <v>977</v>
      </c>
      <c r="J132" s="290">
        <v>20</v>
      </c>
      <c r="K132" s="312"/>
    </row>
    <row r="133" spans="2:11" s="1" customFormat="1" ht="15" customHeight="1">
      <c r="B133" s="309"/>
      <c r="C133" s="266" t="s">
        <v>980</v>
      </c>
      <c r="D133" s="266"/>
      <c r="E133" s="266"/>
      <c r="F133" s="287" t="s">
        <v>981</v>
      </c>
      <c r="G133" s="266"/>
      <c r="H133" s="266" t="s">
        <v>1015</v>
      </c>
      <c r="I133" s="266" t="s">
        <v>977</v>
      </c>
      <c r="J133" s="266">
        <v>50</v>
      </c>
      <c r="K133" s="312"/>
    </row>
    <row r="134" spans="2:11" s="1" customFormat="1" ht="15" customHeight="1">
      <c r="B134" s="309"/>
      <c r="C134" s="266" t="s">
        <v>994</v>
      </c>
      <c r="D134" s="266"/>
      <c r="E134" s="266"/>
      <c r="F134" s="287" t="s">
        <v>981</v>
      </c>
      <c r="G134" s="266"/>
      <c r="H134" s="266" t="s">
        <v>1015</v>
      </c>
      <c r="I134" s="266" t="s">
        <v>977</v>
      </c>
      <c r="J134" s="266">
        <v>50</v>
      </c>
      <c r="K134" s="312"/>
    </row>
    <row r="135" spans="2:11" s="1" customFormat="1" ht="15" customHeight="1">
      <c r="B135" s="309"/>
      <c r="C135" s="266" t="s">
        <v>1000</v>
      </c>
      <c r="D135" s="266"/>
      <c r="E135" s="266"/>
      <c r="F135" s="287" t="s">
        <v>981</v>
      </c>
      <c r="G135" s="266"/>
      <c r="H135" s="266" t="s">
        <v>1015</v>
      </c>
      <c r="I135" s="266" t="s">
        <v>977</v>
      </c>
      <c r="J135" s="266">
        <v>50</v>
      </c>
      <c r="K135" s="312"/>
    </row>
    <row r="136" spans="2:11" s="1" customFormat="1" ht="15" customHeight="1">
      <c r="B136" s="309"/>
      <c r="C136" s="266" t="s">
        <v>1002</v>
      </c>
      <c r="D136" s="266"/>
      <c r="E136" s="266"/>
      <c r="F136" s="287" t="s">
        <v>981</v>
      </c>
      <c r="G136" s="266"/>
      <c r="H136" s="266" t="s">
        <v>1015</v>
      </c>
      <c r="I136" s="266" t="s">
        <v>977</v>
      </c>
      <c r="J136" s="266">
        <v>50</v>
      </c>
      <c r="K136" s="312"/>
    </row>
    <row r="137" spans="2:11" s="1" customFormat="1" ht="15" customHeight="1">
      <c r="B137" s="309"/>
      <c r="C137" s="266" t="s">
        <v>1003</v>
      </c>
      <c r="D137" s="266"/>
      <c r="E137" s="266"/>
      <c r="F137" s="287" t="s">
        <v>981</v>
      </c>
      <c r="G137" s="266"/>
      <c r="H137" s="266" t="s">
        <v>1028</v>
      </c>
      <c r="I137" s="266" t="s">
        <v>977</v>
      </c>
      <c r="J137" s="266">
        <v>255</v>
      </c>
      <c r="K137" s="312"/>
    </row>
    <row r="138" spans="2:11" s="1" customFormat="1" ht="15" customHeight="1">
      <c r="B138" s="309"/>
      <c r="C138" s="266" t="s">
        <v>1005</v>
      </c>
      <c r="D138" s="266"/>
      <c r="E138" s="266"/>
      <c r="F138" s="287" t="s">
        <v>975</v>
      </c>
      <c r="G138" s="266"/>
      <c r="H138" s="266" t="s">
        <v>1029</v>
      </c>
      <c r="I138" s="266" t="s">
        <v>1007</v>
      </c>
      <c r="J138" s="266"/>
      <c r="K138" s="312"/>
    </row>
    <row r="139" spans="2:11" s="1" customFormat="1" ht="15" customHeight="1">
      <c r="B139" s="309"/>
      <c r="C139" s="266" t="s">
        <v>1008</v>
      </c>
      <c r="D139" s="266"/>
      <c r="E139" s="266"/>
      <c r="F139" s="287" t="s">
        <v>975</v>
      </c>
      <c r="G139" s="266"/>
      <c r="H139" s="266" t="s">
        <v>1030</v>
      </c>
      <c r="I139" s="266" t="s">
        <v>1010</v>
      </c>
      <c r="J139" s="266"/>
      <c r="K139" s="312"/>
    </row>
    <row r="140" spans="2:11" s="1" customFormat="1" ht="15" customHeight="1">
      <c r="B140" s="309"/>
      <c r="C140" s="266" t="s">
        <v>1011</v>
      </c>
      <c r="D140" s="266"/>
      <c r="E140" s="266"/>
      <c r="F140" s="287" t="s">
        <v>975</v>
      </c>
      <c r="G140" s="266"/>
      <c r="H140" s="266" t="s">
        <v>1011</v>
      </c>
      <c r="I140" s="266" t="s">
        <v>1010</v>
      </c>
      <c r="J140" s="266"/>
      <c r="K140" s="312"/>
    </row>
    <row r="141" spans="2:11" s="1" customFormat="1" ht="15" customHeight="1">
      <c r="B141" s="309"/>
      <c r="C141" s="266" t="s">
        <v>42</v>
      </c>
      <c r="D141" s="266"/>
      <c r="E141" s="266"/>
      <c r="F141" s="287" t="s">
        <v>975</v>
      </c>
      <c r="G141" s="266"/>
      <c r="H141" s="266" t="s">
        <v>1031</v>
      </c>
      <c r="I141" s="266" t="s">
        <v>1010</v>
      </c>
      <c r="J141" s="266"/>
      <c r="K141" s="312"/>
    </row>
    <row r="142" spans="2:11" s="1" customFormat="1" ht="15" customHeight="1">
      <c r="B142" s="309"/>
      <c r="C142" s="266" t="s">
        <v>1032</v>
      </c>
      <c r="D142" s="266"/>
      <c r="E142" s="266"/>
      <c r="F142" s="287" t="s">
        <v>975</v>
      </c>
      <c r="G142" s="266"/>
      <c r="H142" s="266" t="s">
        <v>1033</v>
      </c>
      <c r="I142" s="266" t="s">
        <v>1010</v>
      </c>
      <c r="J142" s="266"/>
      <c r="K142" s="312"/>
    </row>
    <row r="143" spans="2:11" s="1" customFormat="1" ht="15" customHeight="1">
      <c r="B143" s="313"/>
      <c r="C143" s="314"/>
      <c r="D143" s="314"/>
      <c r="E143" s="314"/>
      <c r="F143" s="314"/>
      <c r="G143" s="314"/>
      <c r="H143" s="314"/>
      <c r="I143" s="314"/>
      <c r="J143" s="314"/>
      <c r="K143" s="315"/>
    </row>
    <row r="144" spans="2:11" s="1" customFormat="1" ht="18.75" customHeight="1">
      <c r="B144" s="300"/>
      <c r="C144" s="300"/>
      <c r="D144" s="300"/>
      <c r="E144" s="300"/>
      <c r="F144" s="301"/>
      <c r="G144" s="300"/>
      <c r="H144" s="300"/>
      <c r="I144" s="300"/>
      <c r="J144" s="300"/>
      <c r="K144" s="300"/>
    </row>
    <row r="145" spans="2:11" s="1" customFormat="1" ht="18.75" customHeight="1">
      <c r="B145" s="273"/>
      <c r="C145" s="273"/>
      <c r="D145" s="273"/>
      <c r="E145" s="273"/>
      <c r="F145" s="273"/>
      <c r="G145" s="273"/>
      <c r="H145" s="273"/>
      <c r="I145" s="273"/>
      <c r="J145" s="273"/>
      <c r="K145" s="273"/>
    </row>
    <row r="146" spans="2:11" s="1" customFormat="1" ht="7.5" customHeight="1">
      <c r="B146" s="274"/>
      <c r="C146" s="275"/>
      <c r="D146" s="275"/>
      <c r="E146" s="275"/>
      <c r="F146" s="275"/>
      <c r="G146" s="275"/>
      <c r="H146" s="275"/>
      <c r="I146" s="275"/>
      <c r="J146" s="275"/>
      <c r="K146" s="276"/>
    </row>
    <row r="147" spans="2:11" s="1" customFormat="1" ht="45" customHeight="1">
      <c r="B147" s="277"/>
      <c r="C147" s="385" t="s">
        <v>1034</v>
      </c>
      <c r="D147" s="385"/>
      <c r="E147" s="385"/>
      <c r="F147" s="385"/>
      <c r="G147" s="385"/>
      <c r="H147" s="385"/>
      <c r="I147" s="385"/>
      <c r="J147" s="385"/>
      <c r="K147" s="278"/>
    </row>
    <row r="148" spans="2:11" s="1" customFormat="1" ht="17.25" customHeight="1">
      <c r="B148" s="277"/>
      <c r="C148" s="279" t="s">
        <v>969</v>
      </c>
      <c r="D148" s="279"/>
      <c r="E148" s="279"/>
      <c r="F148" s="279" t="s">
        <v>970</v>
      </c>
      <c r="G148" s="280"/>
      <c r="H148" s="279" t="s">
        <v>58</v>
      </c>
      <c r="I148" s="279" t="s">
        <v>61</v>
      </c>
      <c r="J148" s="279" t="s">
        <v>971</v>
      </c>
      <c r="K148" s="278"/>
    </row>
    <row r="149" spans="2:11" s="1" customFormat="1" ht="17.25" customHeight="1">
      <c r="B149" s="277"/>
      <c r="C149" s="281" t="s">
        <v>972</v>
      </c>
      <c r="D149" s="281"/>
      <c r="E149" s="281"/>
      <c r="F149" s="282" t="s">
        <v>973</v>
      </c>
      <c r="G149" s="283"/>
      <c r="H149" s="281"/>
      <c r="I149" s="281"/>
      <c r="J149" s="281" t="s">
        <v>974</v>
      </c>
      <c r="K149" s="278"/>
    </row>
    <row r="150" spans="2:11" s="1" customFormat="1" ht="5.25" customHeight="1">
      <c r="B150" s="289"/>
      <c r="C150" s="284"/>
      <c r="D150" s="284"/>
      <c r="E150" s="284"/>
      <c r="F150" s="284"/>
      <c r="G150" s="285"/>
      <c r="H150" s="284"/>
      <c r="I150" s="284"/>
      <c r="J150" s="284"/>
      <c r="K150" s="312"/>
    </row>
    <row r="151" spans="2:11" s="1" customFormat="1" ht="15" customHeight="1">
      <c r="B151" s="289"/>
      <c r="C151" s="316" t="s">
        <v>978</v>
      </c>
      <c r="D151" s="266"/>
      <c r="E151" s="266"/>
      <c r="F151" s="317" t="s">
        <v>975</v>
      </c>
      <c r="G151" s="266"/>
      <c r="H151" s="316" t="s">
        <v>1015</v>
      </c>
      <c r="I151" s="316" t="s">
        <v>977</v>
      </c>
      <c r="J151" s="316">
        <v>120</v>
      </c>
      <c r="K151" s="312"/>
    </row>
    <row r="152" spans="2:11" s="1" customFormat="1" ht="15" customHeight="1">
      <c r="B152" s="289"/>
      <c r="C152" s="316" t="s">
        <v>1024</v>
      </c>
      <c r="D152" s="266"/>
      <c r="E152" s="266"/>
      <c r="F152" s="317" t="s">
        <v>975</v>
      </c>
      <c r="G152" s="266"/>
      <c r="H152" s="316" t="s">
        <v>1035</v>
      </c>
      <c r="I152" s="316" t="s">
        <v>977</v>
      </c>
      <c r="J152" s="316" t="s">
        <v>1026</v>
      </c>
      <c r="K152" s="312"/>
    </row>
    <row r="153" spans="2:11" s="1" customFormat="1" ht="15" customHeight="1">
      <c r="B153" s="289"/>
      <c r="C153" s="316" t="s">
        <v>923</v>
      </c>
      <c r="D153" s="266"/>
      <c r="E153" s="266"/>
      <c r="F153" s="317" t="s">
        <v>975</v>
      </c>
      <c r="G153" s="266"/>
      <c r="H153" s="316" t="s">
        <v>1036</v>
      </c>
      <c r="I153" s="316" t="s">
        <v>977</v>
      </c>
      <c r="J153" s="316" t="s">
        <v>1026</v>
      </c>
      <c r="K153" s="312"/>
    </row>
    <row r="154" spans="2:11" s="1" customFormat="1" ht="15" customHeight="1">
      <c r="B154" s="289"/>
      <c r="C154" s="316" t="s">
        <v>980</v>
      </c>
      <c r="D154" s="266"/>
      <c r="E154" s="266"/>
      <c r="F154" s="317" t="s">
        <v>981</v>
      </c>
      <c r="G154" s="266"/>
      <c r="H154" s="316" t="s">
        <v>1015</v>
      </c>
      <c r="I154" s="316" t="s">
        <v>977</v>
      </c>
      <c r="J154" s="316">
        <v>50</v>
      </c>
      <c r="K154" s="312"/>
    </row>
    <row r="155" spans="2:11" s="1" customFormat="1" ht="15" customHeight="1">
      <c r="B155" s="289"/>
      <c r="C155" s="316" t="s">
        <v>983</v>
      </c>
      <c r="D155" s="266"/>
      <c r="E155" s="266"/>
      <c r="F155" s="317" t="s">
        <v>975</v>
      </c>
      <c r="G155" s="266"/>
      <c r="H155" s="316" t="s">
        <v>1015</v>
      </c>
      <c r="I155" s="316" t="s">
        <v>985</v>
      </c>
      <c r="J155" s="316"/>
      <c r="K155" s="312"/>
    </row>
    <row r="156" spans="2:11" s="1" customFormat="1" ht="15" customHeight="1">
      <c r="B156" s="289"/>
      <c r="C156" s="316" t="s">
        <v>994</v>
      </c>
      <c r="D156" s="266"/>
      <c r="E156" s="266"/>
      <c r="F156" s="317" t="s">
        <v>981</v>
      </c>
      <c r="G156" s="266"/>
      <c r="H156" s="316" t="s">
        <v>1015</v>
      </c>
      <c r="I156" s="316" t="s">
        <v>977</v>
      </c>
      <c r="J156" s="316">
        <v>50</v>
      </c>
      <c r="K156" s="312"/>
    </row>
    <row r="157" spans="2:11" s="1" customFormat="1" ht="15" customHeight="1">
      <c r="B157" s="289"/>
      <c r="C157" s="316" t="s">
        <v>1002</v>
      </c>
      <c r="D157" s="266"/>
      <c r="E157" s="266"/>
      <c r="F157" s="317" t="s">
        <v>981</v>
      </c>
      <c r="G157" s="266"/>
      <c r="H157" s="316" t="s">
        <v>1015</v>
      </c>
      <c r="I157" s="316" t="s">
        <v>977</v>
      </c>
      <c r="J157" s="316">
        <v>50</v>
      </c>
      <c r="K157" s="312"/>
    </row>
    <row r="158" spans="2:11" s="1" customFormat="1" ht="15" customHeight="1">
      <c r="B158" s="289"/>
      <c r="C158" s="316" t="s">
        <v>1000</v>
      </c>
      <c r="D158" s="266"/>
      <c r="E158" s="266"/>
      <c r="F158" s="317" t="s">
        <v>981</v>
      </c>
      <c r="G158" s="266"/>
      <c r="H158" s="316" t="s">
        <v>1015</v>
      </c>
      <c r="I158" s="316" t="s">
        <v>977</v>
      </c>
      <c r="J158" s="316">
        <v>50</v>
      </c>
      <c r="K158" s="312"/>
    </row>
    <row r="159" spans="2:11" s="1" customFormat="1" ht="15" customHeight="1">
      <c r="B159" s="289"/>
      <c r="C159" s="316" t="s">
        <v>102</v>
      </c>
      <c r="D159" s="266"/>
      <c r="E159" s="266"/>
      <c r="F159" s="317" t="s">
        <v>975</v>
      </c>
      <c r="G159" s="266"/>
      <c r="H159" s="316" t="s">
        <v>1037</v>
      </c>
      <c r="I159" s="316" t="s">
        <v>977</v>
      </c>
      <c r="J159" s="316" t="s">
        <v>1038</v>
      </c>
      <c r="K159" s="312"/>
    </row>
    <row r="160" spans="2:11" s="1" customFormat="1" ht="15" customHeight="1">
      <c r="B160" s="289"/>
      <c r="C160" s="316" t="s">
        <v>1039</v>
      </c>
      <c r="D160" s="266"/>
      <c r="E160" s="266"/>
      <c r="F160" s="317" t="s">
        <v>975</v>
      </c>
      <c r="G160" s="266"/>
      <c r="H160" s="316" t="s">
        <v>1040</v>
      </c>
      <c r="I160" s="316" t="s">
        <v>1010</v>
      </c>
      <c r="J160" s="316"/>
      <c r="K160" s="312"/>
    </row>
    <row r="161" spans="2:11" s="1" customFormat="1" ht="15" customHeight="1">
      <c r="B161" s="318"/>
      <c r="C161" s="298"/>
      <c r="D161" s="298"/>
      <c r="E161" s="298"/>
      <c r="F161" s="298"/>
      <c r="G161" s="298"/>
      <c r="H161" s="298"/>
      <c r="I161" s="298"/>
      <c r="J161" s="298"/>
      <c r="K161" s="319"/>
    </row>
    <row r="162" spans="2:11" s="1" customFormat="1" ht="18.75" customHeight="1">
      <c r="B162" s="300"/>
      <c r="C162" s="310"/>
      <c r="D162" s="310"/>
      <c r="E162" s="310"/>
      <c r="F162" s="320"/>
      <c r="G162" s="310"/>
      <c r="H162" s="310"/>
      <c r="I162" s="310"/>
      <c r="J162" s="310"/>
      <c r="K162" s="300"/>
    </row>
    <row r="163" spans="2:11" s="1" customFormat="1" ht="18.75" customHeight="1">
      <c r="B163" s="273"/>
      <c r="C163" s="273"/>
      <c r="D163" s="273"/>
      <c r="E163" s="273"/>
      <c r="F163" s="273"/>
      <c r="G163" s="273"/>
      <c r="H163" s="273"/>
      <c r="I163" s="273"/>
      <c r="J163" s="273"/>
      <c r="K163" s="273"/>
    </row>
    <row r="164" spans="2:11" s="1" customFormat="1" ht="7.5" customHeight="1">
      <c r="B164" s="255"/>
      <c r="C164" s="256"/>
      <c r="D164" s="256"/>
      <c r="E164" s="256"/>
      <c r="F164" s="256"/>
      <c r="G164" s="256"/>
      <c r="H164" s="256"/>
      <c r="I164" s="256"/>
      <c r="J164" s="256"/>
      <c r="K164" s="257"/>
    </row>
    <row r="165" spans="2:11" s="1" customFormat="1" ht="45" customHeight="1">
      <c r="B165" s="258"/>
      <c r="C165" s="386" t="s">
        <v>1041</v>
      </c>
      <c r="D165" s="386"/>
      <c r="E165" s="386"/>
      <c r="F165" s="386"/>
      <c r="G165" s="386"/>
      <c r="H165" s="386"/>
      <c r="I165" s="386"/>
      <c r="J165" s="386"/>
      <c r="K165" s="259"/>
    </row>
    <row r="166" spans="2:11" s="1" customFormat="1" ht="17.25" customHeight="1">
      <c r="B166" s="258"/>
      <c r="C166" s="279" t="s">
        <v>969</v>
      </c>
      <c r="D166" s="279"/>
      <c r="E166" s="279"/>
      <c r="F166" s="279" t="s">
        <v>970</v>
      </c>
      <c r="G166" s="321"/>
      <c r="H166" s="322" t="s">
        <v>58</v>
      </c>
      <c r="I166" s="322" t="s">
        <v>61</v>
      </c>
      <c r="J166" s="279" t="s">
        <v>971</v>
      </c>
      <c r="K166" s="259"/>
    </row>
    <row r="167" spans="2:11" s="1" customFormat="1" ht="17.25" customHeight="1">
      <c r="B167" s="260"/>
      <c r="C167" s="281" t="s">
        <v>972</v>
      </c>
      <c r="D167" s="281"/>
      <c r="E167" s="281"/>
      <c r="F167" s="282" t="s">
        <v>973</v>
      </c>
      <c r="G167" s="323"/>
      <c r="H167" s="324"/>
      <c r="I167" s="324"/>
      <c r="J167" s="281" t="s">
        <v>974</v>
      </c>
      <c r="K167" s="261"/>
    </row>
    <row r="168" spans="2:11" s="1" customFormat="1" ht="5.25" customHeight="1">
      <c r="B168" s="289"/>
      <c r="C168" s="284"/>
      <c r="D168" s="284"/>
      <c r="E168" s="284"/>
      <c r="F168" s="284"/>
      <c r="G168" s="285"/>
      <c r="H168" s="284"/>
      <c r="I168" s="284"/>
      <c r="J168" s="284"/>
      <c r="K168" s="312"/>
    </row>
    <row r="169" spans="2:11" s="1" customFormat="1" ht="15" customHeight="1">
      <c r="B169" s="289"/>
      <c r="C169" s="266" t="s">
        <v>978</v>
      </c>
      <c r="D169" s="266"/>
      <c r="E169" s="266"/>
      <c r="F169" s="287" t="s">
        <v>975</v>
      </c>
      <c r="G169" s="266"/>
      <c r="H169" s="266" t="s">
        <v>1015</v>
      </c>
      <c r="I169" s="266" t="s">
        <v>977</v>
      </c>
      <c r="J169" s="266">
        <v>120</v>
      </c>
      <c r="K169" s="312"/>
    </row>
    <row r="170" spans="2:11" s="1" customFormat="1" ht="15" customHeight="1">
      <c r="B170" s="289"/>
      <c r="C170" s="266" t="s">
        <v>1024</v>
      </c>
      <c r="D170" s="266"/>
      <c r="E170" s="266"/>
      <c r="F170" s="287" t="s">
        <v>975</v>
      </c>
      <c r="G170" s="266"/>
      <c r="H170" s="266" t="s">
        <v>1025</v>
      </c>
      <c r="I170" s="266" t="s">
        <v>977</v>
      </c>
      <c r="J170" s="266" t="s">
        <v>1026</v>
      </c>
      <c r="K170" s="312"/>
    </row>
    <row r="171" spans="2:11" s="1" customFormat="1" ht="15" customHeight="1">
      <c r="B171" s="289"/>
      <c r="C171" s="266" t="s">
        <v>923</v>
      </c>
      <c r="D171" s="266"/>
      <c r="E171" s="266"/>
      <c r="F171" s="287" t="s">
        <v>975</v>
      </c>
      <c r="G171" s="266"/>
      <c r="H171" s="266" t="s">
        <v>1042</v>
      </c>
      <c r="I171" s="266" t="s">
        <v>977</v>
      </c>
      <c r="J171" s="266" t="s">
        <v>1026</v>
      </c>
      <c r="K171" s="312"/>
    </row>
    <row r="172" spans="2:11" s="1" customFormat="1" ht="15" customHeight="1">
      <c r="B172" s="289"/>
      <c r="C172" s="266" t="s">
        <v>980</v>
      </c>
      <c r="D172" s="266"/>
      <c r="E172" s="266"/>
      <c r="F172" s="287" t="s">
        <v>981</v>
      </c>
      <c r="G172" s="266"/>
      <c r="H172" s="266" t="s">
        <v>1042</v>
      </c>
      <c r="I172" s="266" t="s">
        <v>977</v>
      </c>
      <c r="J172" s="266">
        <v>50</v>
      </c>
      <c r="K172" s="312"/>
    </row>
    <row r="173" spans="2:11" s="1" customFormat="1" ht="15" customHeight="1">
      <c r="B173" s="289"/>
      <c r="C173" s="266" t="s">
        <v>983</v>
      </c>
      <c r="D173" s="266"/>
      <c r="E173" s="266"/>
      <c r="F173" s="287" t="s">
        <v>975</v>
      </c>
      <c r="G173" s="266"/>
      <c r="H173" s="266" t="s">
        <v>1042</v>
      </c>
      <c r="I173" s="266" t="s">
        <v>985</v>
      </c>
      <c r="J173" s="266"/>
      <c r="K173" s="312"/>
    </row>
    <row r="174" spans="2:11" s="1" customFormat="1" ht="15" customHeight="1">
      <c r="B174" s="289"/>
      <c r="C174" s="266" t="s">
        <v>994</v>
      </c>
      <c r="D174" s="266"/>
      <c r="E174" s="266"/>
      <c r="F174" s="287" t="s">
        <v>981</v>
      </c>
      <c r="G174" s="266"/>
      <c r="H174" s="266" t="s">
        <v>1042</v>
      </c>
      <c r="I174" s="266" t="s">
        <v>977</v>
      </c>
      <c r="J174" s="266">
        <v>50</v>
      </c>
      <c r="K174" s="312"/>
    </row>
    <row r="175" spans="2:11" s="1" customFormat="1" ht="15" customHeight="1">
      <c r="B175" s="289"/>
      <c r="C175" s="266" t="s">
        <v>1002</v>
      </c>
      <c r="D175" s="266"/>
      <c r="E175" s="266"/>
      <c r="F175" s="287" t="s">
        <v>981</v>
      </c>
      <c r="G175" s="266"/>
      <c r="H175" s="266" t="s">
        <v>1042</v>
      </c>
      <c r="I175" s="266" t="s">
        <v>977</v>
      </c>
      <c r="J175" s="266">
        <v>50</v>
      </c>
      <c r="K175" s="312"/>
    </row>
    <row r="176" spans="2:11" s="1" customFormat="1" ht="15" customHeight="1">
      <c r="B176" s="289"/>
      <c r="C176" s="266" t="s">
        <v>1000</v>
      </c>
      <c r="D176" s="266"/>
      <c r="E176" s="266"/>
      <c r="F176" s="287" t="s">
        <v>981</v>
      </c>
      <c r="G176" s="266"/>
      <c r="H176" s="266" t="s">
        <v>1042</v>
      </c>
      <c r="I176" s="266" t="s">
        <v>977</v>
      </c>
      <c r="J176" s="266">
        <v>50</v>
      </c>
      <c r="K176" s="312"/>
    </row>
    <row r="177" spans="2:11" s="1" customFormat="1" ht="15" customHeight="1">
      <c r="B177" s="289"/>
      <c r="C177" s="266" t="s">
        <v>111</v>
      </c>
      <c r="D177" s="266"/>
      <c r="E177" s="266"/>
      <c r="F177" s="287" t="s">
        <v>975</v>
      </c>
      <c r="G177" s="266"/>
      <c r="H177" s="266" t="s">
        <v>1043</v>
      </c>
      <c r="I177" s="266" t="s">
        <v>1044</v>
      </c>
      <c r="J177" s="266"/>
      <c r="K177" s="312"/>
    </row>
    <row r="178" spans="2:11" s="1" customFormat="1" ht="15" customHeight="1">
      <c r="B178" s="289"/>
      <c r="C178" s="266" t="s">
        <v>61</v>
      </c>
      <c r="D178" s="266"/>
      <c r="E178" s="266"/>
      <c r="F178" s="287" t="s">
        <v>975</v>
      </c>
      <c r="G178" s="266"/>
      <c r="H178" s="266" t="s">
        <v>1045</v>
      </c>
      <c r="I178" s="266" t="s">
        <v>1046</v>
      </c>
      <c r="J178" s="266">
        <v>1</v>
      </c>
      <c r="K178" s="312"/>
    </row>
    <row r="179" spans="2:11" s="1" customFormat="1" ht="15" customHeight="1">
      <c r="B179" s="289"/>
      <c r="C179" s="266" t="s">
        <v>57</v>
      </c>
      <c r="D179" s="266"/>
      <c r="E179" s="266"/>
      <c r="F179" s="287" t="s">
        <v>975</v>
      </c>
      <c r="G179" s="266"/>
      <c r="H179" s="266" t="s">
        <v>1047</v>
      </c>
      <c r="I179" s="266" t="s">
        <v>977</v>
      </c>
      <c r="J179" s="266">
        <v>20</v>
      </c>
      <c r="K179" s="312"/>
    </row>
    <row r="180" spans="2:11" s="1" customFormat="1" ht="15" customHeight="1">
      <c r="B180" s="289"/>
      <c r="C180" s="266" t="s">
        <v>58</v>
      </c>
      <c r="D180" s="266"/>
      <c r="E180" s="266"/>
      <c r="F180" s="287" t="s">
        <v>975</v>
      </c>
      <c r="G180" s="266"/>
      <c r="H180" s="266" t="s">
        <v>1048</v>
      </c>
      <c r="I180" s="266" t="s">
        <v>977</v>
      </c>
      <c r="J180" s="266">
        <v>255</v>
      </c>
      <c r="K180" s="312"/>
    </row>
    <row r="181" spans="2:11" s="1" customFormat="1" ht="15" customHeight="1">
      <c r="B181" s="289"/>
      <c r="C181" s="266" t="s">
        <v>112</v>
      </c>
      <c r="D181" s="266"/>
      <c r="E181" s="266"/>
      <c r="F181" s="287" t="s">
        <v>975</v>
      </c>
      <c r="G181" s="266"/>
      <c r="H181" s="266" t="s">
        <v>939</v>
      </c>
      <c r="I181" s="266" t="s">
        <v>977</v>
      </c>
      <c r="J181" s="266">
        <v>10</v>
      </c>
      <c r="K181" s="312"/>
    </row>
    <row r="182" spans="2:11" s="1" customFormat="1" ht="15" customHeight="1">
      <c r="B182" s="289"/>
      <c r="C182" s="266" t="s">
        <v>113</v>
      </c>
      <c r="D182" s="266"/>
      <c r="E182" s="266"/>
      <c r="F182" s="287" t="s">
        <v>975</v>
      </c>
      <c r="G182" s="266"/>
      <c r="H182" s="266" t="s">
        <v>1049</v>
      </c>
      <c r="I182" s="266" t="s">
        <v>1010</v>
      </c>
      <c r="J182" s="266"/>
      <c r="K182" s="312"/>
    </row>
    <row r="183" spans="2:11" s="1" customFormat="1" ht="15" customHeight="1">
      <c r="B183" s="289"/>
      <c r="C183" s="266" t="s">
        <v>1050</v>
      </c>
      <c r="D183" s="266"/>
      <c r="E183" s="266"/>
      <c r="F183" s="287" t="s">
        <v>975</v>
      </c>
      <c r="G183" s="266"/>
      <c r="H183" s="266" t="s">
        <v>1051</v>
      </c>
      <c r="I183" s="266" t="s">
        <v>1010</v>
      </c>
      <c r="J183" s="266"/>
      <c r="K183" s="312"/>
    </row>
    <row r="184" spans="2:11" s="1" customFormat="1" ht="15" customHeight="1">
      <c r="B184" s="289"/>
      <c r="C184" s="266" t="s">
        <v>1039</v>
      </c>
      <c r="D184" s="266"/>
      <c r="E184" s="266"/>
      <c r="F184" s="287" t="s">
        <v>975</v>
      </c>
      <c r="G184" s="266"/>
      <c r="H184" s="266" t="s">
        <v>1052</v>
      </c>
      <c r="I184" s="266" t="s">
        <v>1010</v>
      </c>
      <c r="J184" s="266"/>
      <c r="K184" s="312"/>
    </row>
    <row r="185" spans="2:11" s="1" customFormat="1" ht="15" customHeight="1">
      <c r="B185" s="289"/>
      <c r="C185" s="266" t="s">
        <v>115</v>
      </c>
      <c r="D185" s="266"/>
      <c r="E185" s="266"/>
      <c r="F185" s="287" t="s">
        <v>981</v>
      </c>
      <c r="G185" s="266"/>
      <c r="H185" s="266" t="s">
        <v>1053</v>
      </c>
      <c r="I185" s="266" t="s">
        <v>977</v>
      </c>
      <c r="J185" s="266">
        <v>50</v>
      </c>
      <c r="K185" s="312"/>
    </row>
    <row r="186" spans="2:11" s="1" customFormat="1" ht="15" customHeight="1">
      <c r="B186" s="289"/>
      <c r="C186" s="266" t="s">
        <v>1054</v>
      </c>
      <c r="D186" s="266"/>
      <c r="E186" s="266"/>
      <c r="F186" s="287" t="s">
        <v>981</v>
      </c>
      <c r="G186" s="266"/>
      <c r="H186" s="266" t="s">
        <v>1055</v>
      </c>
      <c r="I186" s="266" t="s">
        <v>1056</v>
      </c>
      <c r="J186" s="266"/>
      <c r="K186" s="312"/>
    </row>
    <row r="187" spans="2:11" s="1" customFormat="1" ht="15" customHeight="1">
      <c r="B187" s="289"/>
      <c r="C187" s="266" t="s">
        <v>1057</v>
      </c>
      <c r="D187" s="266"/>
      <c r="E187" s="266"/>
      <c r="F187" s="287" t="s">
        <v>981</v>
      </c>
      <c r="G187" s="266"/>
      <c r="H187" s="266" t="s">
        <v>1058</v>
      </c>
      <c r="I187" s="266" t="s">
        <v>1056</v>
      </c>
      <c r="J187" s="266"/>
      <c r="K187" s="312"/>
    </row>
    <row r="188" spans="2:11" s="1" customFormat="1" ht="15" customHeight="1">
      <c r="B188" s="289"/>
      <c r="C188" s="266" t="s">
        <v>1059</v>
      </c>
      <c r="D188" s="266"/>
      <c r="E188" s="266"/>
      <c r="F188" s="287" t="s">
        <v>981</v>
      </c>
      <c r="G188" s="266"/>
      <c r="H188" s="266" t="s">
        <v>1060</v>
      </c>
      <c r="I188" s="266" t="s">
        <v>1056</v>
      </c>
      <c r="J188" s="266"/>
      <c r="K188" s="312"/>
    </row>
    <row r="189" spans="2:11" s="1" customFormat="1" ht="15" customHeight="1">
      <c r="B189" s="289"/>
      <c r="C189" s="325" t="s">
        <v>1061</v>
      </c>
      <c r="D189" s="266"/>
      <c r="E189" s="266"/>
      <c r="F189" s="287" t="s">
        <v>981</v>
      </c>
      <c r="G189" s="266"/>
      <c r="H189" s="266" t="s">
        <v>1062</v>
      </c>
      <c r="I189" s="266" t="s">
        <v>1063</v>
      </c>
      <c r="J189" s="326" t="s">
        <v>1064</v>
      </c>
      <c r="K189" s="312"/>
    </row>
    <row r="190" spans="2:11" s="1" customFormat="1" ht="15" customHeight="1">
      <c r="B190" s="289"/>
      <c r="C190" s="325" t="s">
        <v>46</v>
      </c>
      <c r="D190" s="266"/>
      <c r="E190" s="266"/>
      <c r="F190" s="287" t="s">
        <v>975</v>
      </c>
      <c r="G190" s="266"/>
      <c r="H190" s="263" t="s">
        <v>1065</v>
      </c>
      <c r="I190" s="266" t="s">
        <v>1066</v>
      </c>
      <c r="J190" s="266"/>
      <c r="K190" s="312"/>
    </row>
    <row r="191" spans="2:11" s="1" customFormat="1" ht="15" customHeight="1">
      <c r="B191" s="289"/>
      <c r="C191" s="325" t="s">
        <v>1067</v>
      </c>
      <c r="D191" s="266"/>
      <c r="E191" s="266"/>
      <c r="F191" s="287" t="s">
        <v>975</v>
      </c>
      <c r="G191" s="266"/>
      <c r="H191" s="266" t="s">
        <v>1068</v>
      </c>
      <c r="I191" s="266" t="s">
        <v>1010</v>
      </c>
      <c r="J191" s="266"/>
      <c r="K191" s="312"/>
    </row>
    <row r="192" spans="2:11" s="1" customFormat="1" ht="15" customHeight="1">
      <c r="B192" s="289"/>
      <c r="C192" s="325" t="s">
        <v>1069</v>
      </c>
      <c r="D192" s="266"/>
      <c r="E192" s="266"/>
      <c r="F192" s="287" t="s">
        <v>975</v>
      </c>
      <c r="G192" s="266"/>
      <c r="H192" s="266" t="s">
        <v>1070</v>
      </c>
      <c r="I192" s="266" t="s">
        <v>1010</v>
      </c>
      <c r="J192" s="266"/>
      <c r="K192" s="312"/>
    </row>
    <row r="193" spans="2:11" s="1" customFormat="1" ht="15" customHeight="1">
      <c r="B193" s="289"/>
      <c r="C193" s="325" t="s">
        <v>1071</v>
      </c>
      <c r="D193" s="266"/>
      <c r="E193" s="266"/>
      <c r="F193" s="287" t="s">
        <v>981</v>
      </c>
      <c r="G193" s="266"/>
      <c r="H193" s="266" t="s">
        <v>1072</v>
      </c>
      <c r="I193" s="266" t="s">
        <v>1010</v>
      </c>
      <c r="J193" s="266"/>
      <c r="K193" s="312"/>
    </row>
    <row r="194" spans="2:11" s="1" customFormat="1" ht="15" customHeight="1">
      <c r="B194" s="318"/>
      <c r="C194" s="327"/>
      <c r="D194" s="298"/>
      <c r="E194" s="298"/>
      <c r="F194" s="298"/>
      <c r="G194" s="298"/>
      <c r="H194" s="298"/>
      <c r="I194" s="298"/>
      <c r="J194" s="298"/>
      <c r="K194" s="319"/>
    </row>
    <row r="195" spans="2:11" s="1" customFormat="1" ht="18.75" customHeight="1">
      <c r="B195" s="300"/>
      <c r="C195" s="310"/>
      <c r="D195" s="310"/>
      <c r="E195" s="310"/>
      <c r="F195" s="320"/>
      <c r="G195" s="310"/>
      <c r="H195" s="310"/>
      <c r="I195" s="310"/>
      <c r="J195" s="310"/>
      <c r="K195" s="300"/>
    </row>
    <row r="196" spans="2:11" s="1" customFormat="1" ht="18.75" customHeight="1">
      <c r="B196" s="300"/>
      <c r="C196" s="310"/>
      <c r="D196" s="310"/>
      <c r="E196" s="310"/>
      <c r="F196" s="320"/>
      <c r="G196" s="310"/>
      <c r="H196" s="310"/>
      <c r="I196" s="310"/>
      <c r="J196" s="310"/>
      <c r="K196" s="300"/>
    </row>
    <row r="197" spans="2:11" s="1" customFormat="1" ht="18.75" customHeight="1">
      <c r="B197" s="273"/>
      <c r="C197" s="273"/>
      <c r="D197" s="273"/>
      <c r="E197" s="273"/>
      <c r="F197" s="273"/>
      <c r="G197" s="273"/>
      <c r="H197" s="273"/>
      <c r="I197" s="273"/>
      <c r="J197" s="273"/>
      <c r="K197" s="273"/>
    </row>
    <row r="198" spans="2:11" s="1" customFormat="1" ht="12">
      <c r="B198" s="255"/>
      <c r="C198" s="256"/>
      <c r="D198" s="256"/>
      <c r="E198" s="256"/>
      <c r="F198" s="256"/>
      <c r="G198" s="256"/>
      <c r="H198" s="256"/>
      <c r="I198" s="256"/>
      <c r="J198" s="256"/>
      <c r="K198" s="257"/>
    </row>
    <row r="199" spans="2:11" s="1" customFormat="1" ht="22.2">
      <c r="B199" s="258"/>
      <c r="C199" s="386" t="s">
        <v>1073</v>
      </c>
      <c r="D199" s="386"/>
      <c r="E199" s="386"/>
      <c r="F199" s="386"/>
      <c r="G199" s="386"/>
      <c r="H199" s="386"/>
      <c r="I199" s="386"/>
      <c r="J199" s="386"/>
      <c r="K199" s="259"/>
    </row>
    <row r="200" spans="2:11" s="1" customFormat="1" ht="25.5" customHeight="1">
      <c r="B200" s="258"/>
      <c r="C200" s="328" t="s">
        <v>1074</v>
      </c>
      <c r="D200" s="328"/>
      <c r="E200" s="328"/>
      <c r="F200" s="328" t="s">
        <v>1075</v>
      </c>
      <c r="G200" s="329"/>
      <c r="H200" s="387" t="s">
        <v>1076</v>
      </c>
      <c r="I200" s="387"/>
      <c r="J200" s="387"/>
      <c r="K200" s="259"/>
    </row>
    <row r="201" spans="2:11" s="1" customFormat="1" ht="5.25" customHeight="1">
      <c r="B201" s="289"/>
      <c r="C201" s="284"/>
      <c r="D201" s="284"/>
      <c r="E201" s="284"/>
      <c r="F201" s="284"/>
      <c r="G201" s="310"/>
      <c r="H201" s="284"/>
      <c r="I201" s="284"/>
      <c r="J201" s="284"/>
      <c r="K201" s="312"/>
    </row>
    <row r="202" spans="2:11" s="1" customFormat="1" ht="15" customHeight="1">
      <c r="B202" s="289"/>
      <c r="C202" s="266" t="s">
        <v>1066</v>
      </c>
      <c r="D202" s="266"/>
      <c r="E202" s="266"/>
      <c r="F202" s="287" t="s">
        <v>47</v>
      </c>
      <c r="G202" s="266"/>
      <c r="H202" s="388" t="s">
        <v>1077</v>
      </c>
      <c r="I202" s="388"/>
      <c r="J202" s="388"/>
      <c r="K202" s="312"/>
    </row>
    <row r="203" spans="2:11" s="1" customFormat="1" ht="15" customHeight="1">
      <c r="B203" s="289"/>
      <c r="C203" s="266"/>
      <c r="D203" s="266"/>
      <c r="E203" s="266"/>
      <c r="F203" s="287" t="s">
        <v>48</v>
      </c>
      <c r="G203" s="266"/>
      <c r="H203" s="388" t="s">
        <v>1078</v>
      </c>
      <c r="I203" s="388"/>
      <c r="J203" s="388"/>
      <c r="K203" s="312"/>
    </row>
    <row r="204" spans="2:11" s="1" customFormat="1" ht="15" customHeight="1">
      <c r="B204" s="289"/>
      <c r="C204" s="266"/>
      <c r="D204" s="266"/>
      <c r="E204" s="266"/>
      <c r="F204" s="287" t="s">
        <v>51</v>
      </c>
      <c r="G204" s="266"/>
      <c r="H204" s="388" t="s">
        <v>1079</v>
      </c>
      <c r="I204" s="388"/>
      <c r="J204" s="388"/>
      <c r="K204" s="312"/>
    </row>
    <row r="205" spans="2:11" s="1" customFormat="1" ht="15" customHeight="1">
      <c r="B205" s="289"/>
      <c r="C205" s="266"/>
      <c r="D205" s="266"/>
      <c r="E205" s="266"/>
      <c r="F205" s="287" t="s">
        <v>49</v>
      </c>
      <c r="G205" s="266"/>
      <c r="H205" s="388" t="s">
        <v>1080</v>
      </c>
      <c r="I205" s="388"/>
      <c r="J205" s="388"/>
      <c r="K205" s="312"/>
    </row>
    <row r="206" spans="2:11" s="1" customFormat="1" ht="15" customHeight="1">
      <c r="B206" s="289"/>
      <c r="C206" s="266"/>
      <c r="D206" s="266"/>
      <c r="E206" s="266"/>
      <c r="F206" s="287" t="s">
        <v>50</v>
      </c>
      <c r="G206" s="266"/>
      <c r="H206" s="388" t="s">
        <v>1081</v>
      </c>
      <c r="I206" s="388"/>
      <c r="J206" s="388"/>
      <c r="K206" s="312"/>
    </row>
    <row r="207" spans="2:11" s="1" customFormat="1" ht="15" customHeight="1">
      <c r="B207" s="289"/>
      <c r="C207" s="266"/>
      <c r="D207" s="266"/>
      <c r="E207" s="266"/>
      <c r="F207" s="287"/>
      <c r="G207" s="266"/>
      <c r="H207" s="266"/>
      <c r="I207" s="266"/>
      <c r="J207" s="266"/>
      <c r="K207" s="312"/>
    </row>
    <row r="208" spans="2:11" s="1" customFormat="1" ht="15" customHeight="1">
      <c r="B208" s="289"/>
      <c r="C208" s="266" t="s">
        <v>1022</v>
      </c>
      <c r="D208" s="266"/>
      <c r="E208" s="266"/>
      <c r="F208" s="287" t="s">
        <v>83</v>
      </c>
      <c r="G208" s="266"/>
      <c r="H208" s="388" t="s">
        <v>1082</v>
      </c>
      <c r="I208" s="388"/>
      <c r="J208" s="388"/>
      <c r="K208" s="312"/>
    </row>
    <row r="209" spans="2:11" s="1" customFormat="1" ht="15" customHeight="1">
      <c r="B209" s="289"/>
      <c r="C209" s="266"/>
      <c r="D209" s="266"/>
      <c r="E209" s="266"/>
      <c r="F209" s="287" t="s">
        <v>918</v>
      </c>
      <c r="G209" s="266"/>
      <c r="H209" s="388" t="s">
        <v>919</v>
      </c>
      <c r="I209" s="388"/>
      <c r="J209" s="388"/>
      <c r="K209" s="312"/>
    </row>
    <row r="210" spans="2:11" s="1" customFormat="1" ht="15" customHeight="1">
      <c r="B210" s="289"/>
      <c r="C210" s="266"/>
      <c r="D210" s="266"/>
      <c r="E210" s="266"/>
      <c r="F210" s="287" t="s">
        <v>916</v>
      </c>
      <c r="G210" s="266"/>
      <c r="H210" s="388" t="s">
        <v>1083</v>
      </c>
      <c r="I210" s="388"/>
      <c r="J210" s="388"/>
      <c r="K210" s="312"/>
    </row>
    <row r="211" spans="2:11" s="1" customFormat="1" ht="15" customHeight="1">
      <c r="B211" s="330"/>
      <c r="C211" s="266"/>
      <c r="D211" s="266"/>
      <c r="E211" s="266"/>
      <c r="F211" s="287" t="s">
        <v>95</v>
      </c>
      <c r="G211" s="325"/>
      <c r="H211" s="389" t="s">
        <v>920</v>
      </c>
      <c r="I211" s="389"/>
      <c r="J211" s="389"/>
      <c r="K211" s="331"/>
    </row>
    <row r="212" spans="2:11" s="1" customFormat="1" ht="15" customHeight="1">
      <c r="B212" s="330"/>
      <c r="C212" s="266"/>
      <c r="D212" s="266"/>
      <c r="E212" s="266"/>
      <c r="F212" s="287" t="s">
        <v>921</v>
      </c>
      <c r="G212" s="325"/>
      <c r="H212" s="389" t="s">
        <v>1084</v>
      </c>
      <c r="I212" s="389"/>
      <c r="J212" s="389"/>
      <c r="K212" s="331"/>
    </row>
    <row r="213" spans="2:11" s="1" customFormat="1" ht="15" customHeight="1">
      <c r="B213" s="330"/>
      <c r="C213" s="266"/>
      <c r="D213" s="266"/>
      <c r="E213" s="266"/>
      <c r="F213" s="287"/>
      <c r="G213" s="325"/>
      <c r="H213" s="316"/>
      <c r="I213" s="316"/>
      <c r="J213" s="316"/>
      <c r="K213" s="331"/>
    </row>
    <row r="214" spans="2:11" s="1" customFormat="1" ht="15" customHeight="1">
      <c r="B214" s="330"/>
      <c r="C214" s="266" t="s">
        <v>1046</v>
      </c>
      <c r="D214" s="266"/>
      <c r="E214" s="266"/>
      <c r="F214" s="287">
        <v>1</v>
      </c>
      <c r="G214" s="325"/>
      <c r="H214" s="389" t="s">
        <v>1085</v>
      </c>
      <c r="I214" s="389"/>
      <c r="J214" s="389"/>
      <c r="K214" s="331"/>
    </row>
    <row r="215" spans="2:11" s="1" customFormat="1" ht="15" customHeight="1">
      <c r="B215" s="330"/>
      <c r="C215" s="266"/>
      <c r="D215" s="266"/>
      <c r="E215" s="266"/>
      <c r="F215" s="287">
        <v>2</v>
      </c>
      <c r="G215" s="325"/>
      <c r="H215" s="389" t="s">
        <v>1086</v>
      </c>
      <c r="I215" s="389"/>
      <c r="J215" s="389"/>
      <c r="K215" s="331"/>
    </row>
    <row r="216" spans="2:11" s="1" customFormat="1" ht="15" customHeight="1">
      <c r="B216" s="330"/>
      <c r="C216" s="266"/>
      <c r="D216" s="266"/>
      <c r="E216" s="266"/>
      <c r="F216" s="287">
        <v>3</v>
      </c>
      <c r="G216" s="325"/>
      <c r="H216" s="389" t="s">
        <v>1087</v>
      </c>
      <c r="I216" s="389"/>
      <c r="J216" s="389"/>
      <c r="K216" s="331"/>
    </row>
    <row r="217" spans="2:11" s="1" customFormat="1" ht="15" customHeight="1">
      <c r="B217" s="330"/>
      <c r="C217" s="266"/>
      <c r="D217" s="266"/>
      <c r="E217" s="266"/>
      <c r="F217" s="287">
        <v>4</v>
      </c>
      <c r="G217" s="325"/>
      <c r="H217" s="389" t="s">
        <v>1088</v>
      </c>
      <c r="I217" s="389"/>
      <c r="J217" s="389"/>
      <c r="K217" s="331"/>
    </row>
    <row r="218" spans="2:11" s="1" customFormat="1" ht="12.75" customHeight="1">
      <c r="B218" s="332"/>
      <c r="C218" s="333"/>
      <c r="D218" s="333"/>
      <c r="E218" s="333"/>
      <c r="F218" s="333"/>
      <c r="G218" s="333"/>
      <c r="H218" s="333"/>
      <c r="I218" s="333"/>
      <c r="J218" s="333"/>
      <c r="K218" s="334"/>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Václav Pastirik</dc:creator>
  <cp:keywords/>
  <dc:description/>
  <cp:lastModifiedBy>Václav Pastirik</cp:lastModifiedBy>
  <dcterms:created xsi:type="dcterms:W3CDTF">2021-05-18T23:20:30Z</dcterms:created>
  <dcterms:modified xsi:type="dcterms:W3CDTF">2021-05-18T23:22:38Z</dcterms:modified>
  <cp:category/>
  <cp:version/>
  <cp:contentType/>
  <cp:contentStatus/>
</cp:coreProperties>
</file>