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70 - DÝŠINA - REKONSTRU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'0170 - DÝŠINA - REKONSTRU...'!$C$82:$K$343</definedName>
    <definedName name="_xlnm.Print_Area" localSheetId="1">'0170 - DÝŠINA - REKONSTRU...'!$C$4:$J$37,'0170 - DÝŠINA - REKONSTRU...'!$C$43:$J$66,'0170 - DÝŠINA - REKONSTRU...'!$C$72:$K$343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'0170 - DÝŠINA - REKONSTRU...'!$82:$82</definedName>
  </definedNames>
  <calcPr fullCalcOnLoad="1"/>
</workbook>
</file>

<file path=xl/sharedStrings.xml><?xml version="1.0" encoding="utf-8"?>
<sst xmlns="http://schemas.openxmlformats.org/spreadsheetml/2006/main" count="3118" uniqueCount="677">
  <si>
    <t>Export Komplet</t>
  </si>
  <si>
    <t>VZ</t>
  </si>
  <si>
    <t>2.0</t>
  </si>
  <si>
    <t>ZAMOK</t>
  </si>
  <si>
    <t>False</t>
  </si>
  <si>
    <t>{21a6180d-700e-44ca-9782-4497353995bc}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</si>
  <si>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</si>
  <si>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</si>
  <si>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</si>
  <si>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</si>
  <si>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</si>
  <si>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</si>
  <si>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</si>
  <si>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</si>
  <si>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</si>
  <si>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</si>
  <si>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</si>
  <si>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DÝŠINA - REKONSTRUKCE ULICE KE STRŽI</t>
  </si>
  <si>
    <t>KSO:</t>
  </si>
  <si>
    <t/>
  </si>
  <si>
    <t>CC-CZ:</t>
  </si>
  <si>
    <t>Místo:</t>
  </si>
  <si>
    <t xml:space="preserve"> </t>
  </si>
  <si>
    <t>Datum:</t>
  </si>
  <si>
    <t>9. 11. 2020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</si>
  <si>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</si>
  <si>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</si>
  <si>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</si>
  <si>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</si>
  <si>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</si>
  <si>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</si>
  <si>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</si>
  <si>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</si>
  <si>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</si>
  <si>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</si>
  <si>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</si>
  <si>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</si>
  <si>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</si>
  <si>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</si>
  <si>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</si>
  <si>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</si>
  <si>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</si>
  <si>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</si>
  <si>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</si>
  <si>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</si>
  <si>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</si>
  <si>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</si>
  <si>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</si>
  <si>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</si>
  <si>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</si>
  <si>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</si>
  <si>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</si>
  <si>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</si>
  <si>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</si>
  <si>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</si>
  <si>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</si>
  <si>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</si>
  <si>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</si>
  <si>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</si>
  <si>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</si>
  <si>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</si>
  <si>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</si>
  <si>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</si>
  <si>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</si>
  <si>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</si>
  <si>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</si>
  <si>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</si>
  <si>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</si>
  <si>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</si>
  <si>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</si>
  <si>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</si>
  <si>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</si>
  <si>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</si>
  <si>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</si>
  <si>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</si>
  <si>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</si>
  <si>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</si>
  <si>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</si>
  <si>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</si>
  <si>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</si>
  <si>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</si>
  <si>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</si>
  <si>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</si>
  <si>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</si>
  <si>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</si>
  <si>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</si>
  <si>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</si>
  <si>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</si>
  <si>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</si>
  <si>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</si>
  <si>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</si>
  <si>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</si>
  <si>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</si>
  <si>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</si>
  <si>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</si>
  <si>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</si>
  <si>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</si>
  <si>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</si>
  <si>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</si>
  <si>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</si>
  <si>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</si>
  <si>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</si>
  <si>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</si>
  <si>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</si>
  <si>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</si>
  <si>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</si>
  <si>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</si>
  <si>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</si>
  <si>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</si>
  <si>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</si>
  <si>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</si>
  <si>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</si>
  <si>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</si>
  <si>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2020 01</t>
  </si>
  <si>
    <t>4</t>
  </si>
  <si>
    <t>-2007910315</t>
  </si>
  <si>
    <t>PP</t>
  </si>
  <si>
    <t>Rozebrání dlažeb a dílců vozovek a ploch s přemístěním hmot na skládku na vzdálenost do 3 m nebo s naložením na dopravní prostředek, s jakoukoliv výplní spár ručně ze zámkové dlažby s ložem z kameniva</t>
  </si>
  <si>
    <t>122252204</t>
  </si>
  <si>
    <t>Odkopávky a prokopávky nezapažené pro silnice a dálnice v hornině třídy těžitelnosti I objem do 500 m3 strojně</t>
  </si>
  <si>
    <t>m3</t>
  </si>
  <si>
    <t>-1842691911</t>
  </si>
  <si>
    <t>Odkopávky a prokopávky nezapažené pro silnice a dálnice strojně v hornině třídy těžitelnosti I přes 100 do 500 m3</t>
  </si>
  <si>
    <t>VV</t>
  </si>
  <si>
    <t>535*0,45</t>
  </si>
  <si>
    <t>233*0,32</t>
  </si>
  <si>
    <t>20*0,25</t>
  </si>
  <si>
    <t>Součet</t>
  </si>
  <si>
    <t>3</t>
  </si>
  <si>
    <t>132112111</t>
  </si>
  <si>
    <t>Hloubení rýh š do 800 mm v soudržných horninách třídy těžitelnosti I, skupiny 1 a 2 ručně</t>
  </si>
  <si>
    <t>-855109835</t>
  </si>
  <si>
    <t>Hloubení rýh šířky do 800 mm ručně zapažených i nezapažených, s urovnáním dna do předepsaného profilu a spádu v hornině třídy těžitelnosti I skupiny 1 a 2 soudržných</t>
  </si>
  <si>
    <t>P</t>
  </si>
  <si>
    <t>Poznámka k položce:
obnažení telefonního kabelu pro dodatečnou ochranu</t>
  </si>
  <si>
    <t>8*0,8*1</t>
  </si>
  <si>
    <t>162751117</t>
  </si>
  <si>
    <t>Vodorovné přemístění do 10000 m výkopku/sypaniny z horniny třídy těžitelnosti I, skupiny 1 až 3</t>
  </si>
  <si>
    <t>1142521183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</si>
  <si>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</si>
  <si>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320,13+6,4</t>
  </si>
  <si>
    <t>5</t>
  </si>
  <si>
    <t>162751119</t>
  </si>
  <si>
    <t>Příplatek k vodorovnému přemístění výkopku/sypaniny z horniny třídy těžitelnosti I, skupiny 1 až 3 ZKD 1000 m přes 10000 m</t>
  </si>
  <si>
    <t>-1803831481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</si>
  <si>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</si>
  <si>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Poznámka k položce:
SKLÁDKA DO 20 KM</t>
  </si>
  <si>
    <t>326,53*10 'Přepočtené koeficientem množství</t>
  </si>
  <si>
    <t>6</t>
  </si>
  <si>
    <t>175151101</t>
  </si>
  <si>
    <t>Obsypání potrubí strojně sypaninou bez prohození, uloženou do 3 m</t>
  </si>
  <si>
    <t>-27962984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</si>
  <si>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</si>
  <si>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8*0,5*0,8</t>
  </si>
  <si>
    <t>7</t>
  </si>
  <si>
    <t>M</t>
  </si>
  <si>
    <t>58344197</t>
  </si>
  <si>
    <t>štěrkodrť frakce 0/63</t>
  </si>
  <si>
    <t>t</t>
  </si>
  <si>
    <t>8</t>
  </si>
  <si>
    <t>293021308</t>
  </si>
  <si>
    <t>3,2*2 'Přepočtené koeficientem množství</t>
  </si>
  <si>
    <t>181311103</t>
  </si>
  <si>
    <t>Rozprostření ornice tl vrstvy do 200 mm v rovině nebo ve svahu do 1:5 ručně</t>
  </si>
  <si>
    <t>1412410774</t>
  </si>
  <si>
    <t>Rozprostření a urovnání ornice v rovině nebo ve svahu sklonu do 1:5 ručně při souvislé ploše, tl. vrstvy do 200 mm</t>
  </si>
  <si>
    <t>9</t>
  </si>
  <si>
    <t>10364101</t>
  </si>
  <si>
    <t>zemina pro terénní úpravy -  ornice</t>
  </si>
  <si>
    <t>569559054</t>
  </si>
  <si>
    <t>26,7*2 'Přepočtené koeficientem množství</t>
  </si>
  <si>
    <t>10</t>
  </si>
  <si>
    <t>181411131</t>
  </si>
  <si>
    <t>Založení parkového trávníku výsevem plochy do 1000 m2 v rovině a ve svahu do 1:5</t>
  </si>
  <si>
    <t>175885409</t>
  </si>
  <si>
    <t>Založení trávníku na půdě předem připravené plochy do 1000 m2 výsevem včetně utažení parkového v rovině nebo na svahu do 1:5</t>
  </si>
  <si>
    <t>11</t>
  </si>
  <si>
    <t>00572410</t>
  </si>
  <si>
    <t>osivo směs travní parková</t>
  </si>
  <si>
    <t>kg</t>
  </si>
  <si>
    <t>2038001165</t>
  </si>
  <si>
    <t>267*0,015 'Přepočtené koeficientem množství</t>
  </si>
  <si>
    <t>12</t>
  </si>
  <si>
    <t>181951111</t>
  </si>
  <si>
    <t>Úprava pláně v hornině třídy těžitelnosti I, skupiny 1 až 3 bez zhutnění</t>
  </si>
  <si>
    <t>1920805395</t>
  </si>
  <si>
    <t>Úprava pláně vyrovnáním výškových rozdílů strojně v hornině třídy těžitelnosti I, skupiny 1 až 3 bez zhutnění</t>
  </si>
  <si>
    <t>13</t>
  </si>
  <si>
    <t>181951112</t>
  </si>
  <si>
    <t>Úprava pláně v hornině třídy těžitelnosti I, skupiny 1 až 3 se zhutněním</t>
  </si>
  <si>
    <t>959092720</t>
  </si>
  <si>
    <t>Úprava pláně vyrovnáním výškových rozdílů strojně v hornině třídy těžitelnosti I, skupiny 1 až 3 se zhutněním</t>
  </si>
  <si>
    <t>24+11+14+45+535+100+45+69</t>
  </si>
  <si>
    <t>14</t>
  </si>
  <si>
    <t>999100100</t>
  </si>
  <si>
    <t xml:space="preserve">Sanace - Výměna nevhodné podložní zeminy (odkop zeminy, odvoz, skládkovné, dovoz vhodného materiálu - LOMOVÝ KÁMEN 0-125   TL. MIN 300mm  </t>
  </si>
  <si>
    <t>vl. položka</t>
  </si>
  <si>
    <t>1355888821</t>
  </si>
  <si>
    <t>Sanace - Výměna nevhodné podložní zeminy (odkop zeminy, odvoz, skládkovné, dovoz vhodného materiálu - LOMOVÝ KÁMEN 0-125   TL. MIN 300mm  
 vč. nákupu, pokládka se zhutněním)</t>
  </si>
  <si>
    <t>535+145+69</t>
  </si>
  <si>
    <t>749*0,3 'Přepočtené koeficientem množství</t>
  </si>
  <si>
    <t>Zakládání</t>
  </si>
  <si>
    <t>213141111</t>
  </si>
  <si>
    <t>Zřízení vrstvy z geotextilie v rovině nebo ve sklonu do 1:5 š do 3 m</t>
  </si>
  <si>
    <t>-2142775897</t>
  </si>
  <si>
    <t>Zřízení vrstvy z geotextilie filtrační, separační, odvodňovací, ochranné, výztužné nebo protierozní v rovině nebo ve sklonu do 1:5, šířky do 3 m</t>
  </si>
  <si>
    <t>16</t>
  </si>
  <si>
    <t>69311199</t>
  </si>
  <si>
    <t>geotextilie netkaná PES+PP 300 g/m2</t>
  </si>
  <si>
    <t>-418454981</t>
  </si>
  <si>
    <t>749*1,1 'Přepočtené koeficientem množství</t>
  </si>
  <si>
    <t>Komunikace pozemní</t>
  </si>
  <si>
    <t>17</t>
  </si>
  <si>
    <t>564831111</t>
  </si>
  <si>
    <t>Podklad ze štěrkodrtě ŠD tl 100 mm</t>
  </si>
  <si>
    <t>-690282546</t>
  </si>
  <si>
    <t>Podklad ze štěrkodrti ŠD s rozprostřením a zhutněním, po zhutnění tl. 100 mm</t>
  </si>
  <si>
    <t>PĚŠINA</t>
  </si>
  <si>
    <t>100</t>
  </si>
  <si>
    <t>18</t>
  </si>
  <si>
    <t>564851111</t>
  </si>
  <si>
    <t>Podklad ze štěrkodrtě ŠD tl 150 mm</t>
  </si>
  <si>
    <t>1421628129</t>
  </si>
  <si>
    <t>Podklad ze štěrkodrti ŠD s rozprostřením a zhutněním, po zhutnění tl. 150 mm</t>
  </si>
  <si>
    <t>19</t>
  </si>
  <si>
    <t>564861111</t>
  </si>
  <si>
    <t>Podklad ze štěrkodrtě ŠD tl 200 mm</t>
  </si>
  <si>
    <t>1014236525</t>
  </si>
  <si>
    <t>Podklad ze štěrkodrti ŠD s rozprostřením a zhutněním, po zhutnění tl. 200 mm</t>
  </si>
  <si>
    <t>VOZOVKA</t>
  </si>
  <si>
    <t>535</t>
  </si>
  <si>
    <t>CHODNÍKOVÝ PŘEJEZD</t>
  </si>
  <si>
    <t>PARKOVIŠTĚ</t>
  </si>
  <si>
    <t>146+13</t>
  </si>
  <si>
    <t>VJEZDY</t>
  </si>
  <si>
    <t>69</t>
  </si>
  <si>
    <t>20</t>
  </si>
  <si>
    <t>564932111</t>
  </si>
  <si>
    <t>Podklad z mechanicky zpevněného kameniva MZK tl 100 mm</t>
  </si>
  <si>
    <t>-278745264</t>
  </si>
  <si>
    <t>Podklad z mechanicky zpevněného kameniva MZK (minerální beton) s rozprostřením a s hutněním, po zhutnění tl. 100 mm</t>
  </si>
  <si>
    <t>565155101</t>
  </si>
  <si>
    <t>Asfaltový beton vrstva podkladní ACP 16 (obalované kamenivo OKS) tl 70 mm š do 1,5 m</t>
  </si>
  <si>
    <t>-1663247236</t>
  </si>
  <si>
    <t>Asfaltový beton vrstva podkladní ACP 16 (obalované kamenivo střednězrnné - OKS) s rozprostřením a zhutněním v pruhu šířky do 1,5 m, po zhutnění tl. 70 mm</t>
  </si>
  <si>
    <t>22</t>
  </si>
  <si>
    <t>567122112</t>
  </si>
  <si>
    <t>Podklad ze směsi stmelené cementem SC C 8/10 (KSC I) tl 130 mm</t>
  </si>
  <si>
    <t>-483340854</t>
  </si>
  <si>
    <t>Podklad ze směsi stmelené cementem SC bez dilatačních spár, s rozprostřením a zhutněním SC C 8/10 (KSC I), po zhutnění tl. 130 mm</t>
  </si>
  <si>
    <t>23</t>
  </si>
  <si>
    <t>577144111</t>
  </si>
  <si>
    <t>Asfaltový beton vrstva obrusná ACO 11 (ABS) tř. I tl 50 mm š do 3 m z nemodifikovaného asfaltu</t>
  </si>
  <si>
    <t>1342187169</t>
  </si>
  <si>
    <t>Asfaltový beton vrstva obrusná ACO 11 (ABS) s rozprostřením a se zhutněním z nemodifikovaného asfaltu v pruhu šířky do 3 m tř. I, po zhutnění tl. 50 mm</t>
  </si>
  <si>
    <t>24</t>
  </si>
  <si>
    <t>596211110</t>
  </si>
  <si>
    <t>Kladení zámkové dlažby komunikací pro pěší tl 60 mm skupiny A pl do 50 m2</t>
  </si>
  <si>
    <t>-1295494545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</si>
  <si>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</si>
  <si>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CHODNÍK</t>
  </si>
  <si>
    <t>ODSTUP</t>
  </si>
  <si>
    <t>3,5</t>
  </si>
  <si>
    <t>25</t>
  </si>
  <si>
    <t>59245018</t>
  </si>
  <si>
    <t>dlažba tvar obdélník betonová 200x100x60mm přírodní</t>
  </si>
  <si>
    <t>520391350</t>
  </si>
  <si>
    <t>26</t>
  </si>
  <si>
    <t>596212212</t>
  </si>
  <si>
    <t>Kladení zámkové dlažby pozemních komunikací tl 80 mm skupiny A pl do 300 m2</t>
  </si>
  <si>
    <t>726548868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</si>
  <si>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</si>
  <si>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CHODNÍKOVÝ PŘEJEZD - POUŽITA ROZEBRANÁ DLAŽBA</t>
  </si>
  <si>
    <t>VAROVNÉ A SIGNÁLNÍ PÁSY</t>
  </si>
  <si>
    <t>145+13</t>
  </si>
  <si>
    <t>27</t>
  </si>
  <si>
    <t>59245226</t>
  </si>
  <si>
    <t>dlažba tvar obdélník betonová pro nevidomé 200x100x80mm barevná</t>
  </si>
  <si>
    <t>-580319717</t>
  </si>
  <si>
    <t>28</t>
  </si>
  <si>
    <t>59245213</t>
  </si>
  <si>
    <t>dlažba zámková tvaru I 196x161x80mm přírodní</t>
  </si>
  <si>
    <t>-1693200326</t>
  </si>
  <si>
    <t>-POUŽITO PO ROZEBRÁNÍ STÁ. CHODNÍKOVÉ PŘEJEZDU</t>
  </si>
  <si>
    <t>Trubní vedení</t>
  </si>
  <si>
    <t>29</t>
  </si>
  <si>
    <t>895941111</t>
  </si>
  <si>
    <t>Zřízení vpusti kanalizační uliční z betonových dílců typ UV-50 normální</t>
  </si>
  <si>
    <t>kus</t>
  </si>
  <si>
    <t>1801927965</t>
  </si>
  <si>
    <t>30</t>
  </si>
  <si>
    <t>59223852</t>
  </si>
  <si>
    <t>dno pro uliční vpusť s kalovou prohlubní betonové 450x300x50mm</t>
  </si>
  <si>
    <t>666765993</t>
  </si>
  <si>
    <t>31</t>
  </si>
  <si>
    <t>59223858</t>
  </si>
  <si>
    <t>skruž pro uliční vpusť horní betonová 450x570x50mm</t>
  </si>
  <si>
    <t>625452017</t>
  </si>
  <si>
    <t>32</t>
  </si>
  <si>
    <t>59223854</t>
  </si>
  <si>
    <t>skruž pro uliční vpusť s výtokovým otvorem PVC betonová 450x350x50mm</t>
  </si>
  <si>
    <t>774514482</t>
  </si>
  <si>
    <t>skruž pro uliční vpusť s výtokovým otvorem PVC betonová 450x350x50mm-BEZ SIFONU</t>
  </si>
  <si>
    <t>33</t>
  </si>
  <si>
    <t>59223864</t>
  </si>
  <si>
    <t>prstenec pro uliční vpusť vyrovnávací betonový 390x60x130mm</t>
  </si>
  <si>
    <t>1448087423</t>
  </si>
  <si>
    <t>34</t>
  </si>
  <si>
    <t>899204112</t>
  </si>
  <si>
    <t>Osazení mříží litinových včetně rámů a košů na bahno pro třídu zatížení D400, E600</t>
  </si>
  <si>
    <t>201307888</t>
  </si>
  <si>
    <t>35</t>
  </si>
  <si>
    <t>55242320</t>
  </si>
  <si>
    <t>mříž vtoková litinová plochá 500x500mm</t>
  </si>
  <si>
    <t>-2122275009</t>
  </si>
  <si>
    <t>36</t>
  </si>
  <si>
    <t>59223871</t>
  </si>
  <si>
    <t>koš vysoký pro uliční vpusti žárově Pz plech pro rám 500/500mm</t>
  </si>
  <si>
    <t>-1400901526</t>
  </si>
  <si>
    <t>37</t>
  </si>
  <si>
    <t>899231111</t>
  </si>
  <si>
    <t>Výšková úprava uličního vstupu nebo vpusti do 200 mm zvýšením mříže</t>
  </si>
  <si>
    <t>1458888679</t>
  </si>
  <si>
    <t>Ostatní konstrukce a práce, bourání</t>
  </si>
  <si>
    <t>38</t>
  </si>
  <si>
    <t>899914112</t>
  </si>
  <si>
    <t>Montáž dělené chráničky kabel Cetin včetně dodávky chráničky četně rezervní DN160</t>
  </si>
  <si>
    <t>m</t>
  </si>
  <si>
    <t>29134496</t>
  </si>
  <si>
    <t>Montáž dělené chráničky kabel Cetin včetně dodávky chráničky včetně rezervní DN160</t>
  </si>
  <si>
    <t>39</t>
  </si>
  <si>
    <t>914111111</t>
  </si>
  <si>
    <t>Montáž svislé dopravní značky do velikosti 1 m2 objímkami na sloupek nebo konzolu</t>
  </si>
  <si>
    <t>-9478442</t>
  </si>
  <si>
    <t>Montáž svislé dopravní značky základní velikosti do 1 m2 objímkami na sloupky nebo konzoly</t>
  </si>
  <si>
    <t>IZ5b</t>
  </si>
  <si>
    <t>IZ5a</t>
  </si>
  <si>
    <t>IP10a</t>
  </si>
  <si>
    <t>40</t>
  </si>
  <si>
    <t>40445621</t>
  </si>
  <si>
    <t>informativní značky provozní IP1-IP3, IP4b-IP7, IP10a, b 500x500mm</t>
  </si>
  <si>
    <t>1097898780</t>
  </si>
  <si>
    <t>41</t>
  </si>
  <si>
    <t>40445626</t>
  </si>
  <si>
    <t>informativní značky provozní IP14-IP29, IP31 750x1000mm</t>
  </si>
  <si>
    <t>-1977273574</t>
  </si>
  <si>
    <t>42</t>
  </si>
  <si>
    <t>914511112</t>
  </si>
  <si>
    <t>Montáž sloupku dopravních značek délky do 3,5 m s betonovým základem a patkou</t>
  </si>
  <si>
    <t>-589204477</t>
  </si>
  <si>
    <t>Montáž sloupku dopravních značek délky do 3,5 m do hliníkové patky</t>
  </si>
  <si>
    <t>43</t>
  </si>
  <si>
    <t>40445225</t>
  </si>
  <si>
    <t>sloupek pro dopravní značku Zn D 60mm v 3,5m</t>
  </si>
  <si>
    <t>917930715</t>
  </si>
  <si>
    <t>44</t>
  </si>
  <si>
    <t>40445240</t>
  </si>
  <si>
    <t>patka pro sloupek Al D 60mm</t>
  </si>
  <si>
    <t>-1733376698</t>
  </si>
  <si>
    <t>45</t>
  </si>
  <si>
    <t>916111123</t>
  </si>
  <si>
    <t>Osazení obruby z drobných kostek s boční opěrou do lože z betonu prostého</t>
  </si>
  <si>
    <t>1466044853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</si>
  <si>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</si>
  <si>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PŘÍDLAŽBA</t>
  </si>
  <si>
    <t>120</t>
  </si>
  <si>
    <t>46</t>
  </si>
  <si>
    <t>59245020</t>
  </si>
  <si>
    <t>dlažba tvar obdélník betonová 200x100x80mm přírodní</t>
  </si>
  <si>
    <t>-1786661035</t>
  </si>
  <si>
    <t>120*0,1 'Přepočtené koeficientem množství</t>
  </si>
  <si>
    <t>47</t>
  </si>
  <si>
    <t>916131213</t>
  </si>
  <si>
    <t>Osazení silničního obrubníku betonového stojatého s boční opěrou do lože z betonu prostého</t>
  </si>
  <si>
    <t>1238792977</t>
  </si>
  <si>
    <t>Osazení silničního obrubníku betonového se zřízením lože, s vyplněním a zatřením spár cementovou maltou stojatého s boční opěrou z betonu prostého, do lože z betonu prostého</t>
  </si>
  <si>
    <t xml:space="preserve">ROVNÉ </t>
  </si>
  <si>
    <t>187,5</t>
  </si>
  <si>
    <t>R0,5</t>
  </si>
  <si>
    <t>4,6</t>
  </si>
  <si>
    <t>R1</t>
  </si>
  <si>
    <t>13,6</t>
  </si>
  <si>
    <t>R2</t>
  </si>
  <si>
    <t>13,3</t>
  </si>
  <si>
    <t>48</t>
  </si>
  <si>
    <t>59217023</t>
  </si>
  <si>
    <t>obrubník betonový chodníkový 1000x150x250mm</t>
  </si>
  <si>
    <t>334785093</t>
  </si>
  <si>
    <t>49</t>
  </si>
  <si>
    <t>59217035</t>
  </si>
  <si>
    <t>obrubník betonový obloukový vnější 780x150x250mm</t>
  </si>
  <si>
    <t>-1401950176</t>
  </si>
  <si>
    <t>50</t>
  </si>
  <si>
    <t>916231213</t>
  </si>
  <si>
    <t>Osazení chodníkového obrubníku betonového stojatého s boční opěrou do lože z betonu prostého</t>
  </si>
  <si>
    <t>1424406970</t>
  </si>
  <si>
    <t>Osazení chodníkového obrubníku betonového se zřízením lože, s vyplněním a zatřením spár cementovou maltou stojatého s boční opěrou z betonu prostého, do lože z betonu prostého</t>
  </si>
  <si>
    <t>OBRUBNÍK 500/200/50</t>
  </si>
  <si>
    <t>OBRUBNÍK 500/80/50</t>
  </si>
  <si>
    <t>112+7</t>
  </si>
  <si>
    <t>51</t>
  </si>
  <si>
    <t>59217036</t>
  </si>
  <si>
    <t>obrubník betonový parkový přírodní 500x80x250mm</t>
  </si>
  <si>
    <t>-391271122</t>
  </si>
  <si>
    <t>52</t>
  </si>
  <si>
    <t>59217039</t>
  </si>
  <si>
    <t>obrubník betonový parkový barevný 500x50x200mm</t>
  </si>
  <si>
    <t>2089131372</t>
  </si>
  <si>
    <t>53</t>
  </si>
  <si>
    <t>919535555</t>
  </si>
  <si>
    <t>Obetonování dělené chráničky betonem prostým tř. C 12/15</t>
  </si>
  <si>
    <t>1783863090</t>
  </si>
  <si>
    <t xml:space="preserve">Obetonování dělené chráničky betonem prostým tř. C 12/15
</t>
  </si>
  <si>
    <t>0,065*8</t>
  </si>
  <si>
    <t>54</t>
  </si>
  <si>
    <t>935113212</t>
  </si>
  <si>
    <t>Osazení odvodňovacího betonového žlabu s krycím roštem šířky přes 200 mm</t>
  </si>
  <si>
    <t>-39649697</t>
  </si>
  <si>
    <t>Osazení odvodňovacího žlabu s krycím roštem betonového šířky přes 200 mm</t>
  </si>
  <si>
    <t>2X ŽLAB DÉLKY 4,5m</t>
  </si>
  <si>
    <t>55</t>
  </si>
  <si>
    <t>00003</t>
  </si>
  <si>
    <t>vl.položka</t>
  </si>
  <si>
    <t>1046294143</t>
  </si>
  <si>
    <t>Žlab pro vysoké zatížení SV G 
s.š. 400, č. 0, s litin. zárubní, bez spádu délka 0,5m</t>
  </si>
  <si>
    <t>vpust - napojení na kanál</t>
  </si>
  <si>
    <t>56</t>
  </si>
  <si>
    <t>000004</t>
  </si>
  <si>
    <t>-56517258</t>
  </si>
  <si>
    <t>Žlab pro vysoké zatížení SV G 
s.š. 400, č. 0, s litin. zárubní, bez spádu délka 0,5</t>
  </si>
  <si>
    <t>ČISTÍCÍ KUS</t>
  </si>
  <si>
    <t>57</t>
  </si>
  <si>
    <t>00005</t>
  </si>
  <si>
    <t>ks</t>
  </si>
  <si>
    <t>756175381</t>
  </si>
  <si>
    <t>Rošt litinový NW 400, 500/447/25, SW 
18/130, Kl. D 400 kN, 4.spoj mat.</t>
  </si>
  <si>
    <t>58</t>
  </si>
  <si>
    <t>000006</t>
  </si>
  <si>
    <t>-230030964</t>
  </si>
  <si>
    <t>Čelní a koncová deska s.š. 400, bez nátrubku, pozink (BGZ-S SV)</t>
  </si>
  <si>
    <t>59</t>
  </si>
  <si>
    <t>00007</t>
  </si>
  <si>
    <t>Spojovací materiál žlab</t>
  </si>
  <si>
    <t>563128433</t>
  </si>
  <si>
    <t xml:space="preserve">Speciální matka M10, </t>
  </si>
  <si>
    <t>25x 22 x 10 mm, pozink</t>
  </si>
  <si>
    <t xml:space="preserve">Šestihranný šroub M 10 x 40 </t>
  </si>
  <si>
    <t>mm, černý/pozink</t>
  </si>
  <si>
    <t>60</t>
  </si>
  <si>
    <t>000001</t>
  </si>
  <si>
    <t>2099699761</t>
  </si>
  <si>
    <t>Žlab pro vysoké zatížení SV G 
s.š. 400, č. 0, s litin. zárubní, bez spádu</t>
  </si>
  <si>
    <t>61</t>
  </si>
  <si>
    <t>000002</t>
  </si>
  <si>
    <t>-621277558</t>
  </si>
  <si>
    <t>Žlab pro vysoké zatížení SV G
s.š. 401, č. 0, s litin. zárubní, se spod.
odtokem, bez spádu</t>
  </si>
  <si>
    <t>997</t>
  </si>
  <si>
    <t>Přesun sutě</t>
  </si>
  <si>
    <t>62</t>
  </si>
  <si>
    <t>997221655</t>
  </si>
  <si>
    <t>Poplatek za uložení na skládce (skládkovné) zeminy a kamení kód odpadu 17 05 04</t>
  </si>
  <si>
    <t>812130317</t>
  </si>
  <si>
    <t>Poplatek za uložení stavebního odpadu na skládce (skládkovné) zeminy a kamení zatříděného do Katalogu odpadů pod kódem 17 05 04</t>
  </si>
  <si>
    <t>326,53*1,8 'Přepočtené koeficientem množství</t>
  </si>
  <si>
    <t>VRN</t>
  </si>
  <si>
    <t>Vedlejší rozpočtové náklady</t>
  </si>
  <si>
    <t>VRN1</t>
  </si>
  <si>
    <t>Průzkumné, geodetické a projektové práce</t>
  </si>
  <si>
    <t>63</t>
  </si>
  <si>
    <t>012103000</t>
  </si>
  <si>
    <t>Geodetické práce před výstavbou</t>
  </si>
  <si>
    <t>1024</t>
  </si>
  <si>
    <t>30117019</t>
  </si>
  <si>
    <t>Geodetické práce před výstavbou-vytyčení stavby</t>
  </si>
  <si>
    <t>64</t>
  </si>
  <si>
    <t>012303000</t>
  </si>
  <si>
    <t>Geodetické práce po výstavbě</t>
  </si>
  <si>
    <t>110996167</t>
  </si>
  <si>
    <t>Geodetické práce po výstavbě-skutečné provedení</t>
  </si>
  <si>
    <t>65</t>
  </si>
  <si>
    <t>013254000</t>
  </si>
  <si>
    <t>Dokumentace skutečného provedení stavby</t>
  </si>
  <si>
    <t>-24821896</t>
  </si>
  <si>
    <t>VRN3</t>
  </si>
  <si>
    <t>Zařízení staveniště</t>
  </si>
  <si>
    <t>66</t>
  </si>
  <si>
    <t>034303000</t>
  </si>
  <si>
    <t>Dopravní značení na staveništi-DIO</t>
  </si>
  <si>
    <t>kpl</t>
  </si>
  <si>
    <t>1891485449</t>
  </si>
  <si>
    <t>Dopravní značení na staveništi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</si>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</sst>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0170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DÝŠINA - REKONSTRUKCE ULICE KE STRŽI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9. 11. 2020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68</v>
      </c>
      <c r="BT54" s="110" t="s">
        <v>69</v>
      </c>
      <c r="BV54" s="110" t="s">
        <v>70</v>
      </c>
      <c r="BW54" s="110" t="s">
        <v>5</v>
      </c>
      <c r="BX54" s="110" t="s">
        <v>71</v>
      </c>
      <c r="CL54" s="110" t="s">
        <v>19</v>
      </c>
    </row>
    <row r="55" spans="1:90" s="7" customFormat="1" ht="24.75" customHeight="1">
      <c r="A55" s="111" t="s">
        <v>72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'0170 - DÝŠINA - REKONSTRU...'!J28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73</v>
      </c>
      <c r="AR55" s="118"/>
      <c r="AS55" s="119">
        <v>0</v>
      </c>
      <c r="AT55" s="120">
        <f>ROUND(SUM(AV55:AW55),2)</f>
        <v>0</v>
      </c>
      <c r="AU55" s="121">
        <f>'0170 - DÝŠINA - REKONSTRU...'!P83</f>
        <v>0</v>
      </c>
      <c r="AV55" s="120">
        <f>'0170 - DÝŠINA - REKONSTRU...'!J31</f>
        <v>0</v>
      </c>
      <c r="AW55" s="120">
        <f>'0170 - DÝŠINA - REKONSTRU...'!J32</f>
        <v>0</v>
      </c>
      <c r="AX55" s="120">
        <f>'0170 - DÝŠINA - REKONSTRU...'!J33</f>
        <v>0</v>
      </c>
      <c r="AY55" s="120">
        <f>'0170 - DÝŠINA - REKONSTRU...'!J34</f>
        <v>0</v>
      </c>
      <c r="AZ55" s="120">
        <f>'0170 - DÝŠINA - REKONSTRU...'!F31</f>
        <v>0</v>
      </c>
      <c r="BA55" s="120">
        <f>'0170 - DÝŠINA - REKONSTRU...'!F32</f>
        <v>0</v>
      </c>
      <c r="BB55" s="120">
        <f>'0170 - DÝŠINA - REKONSTRU...'!F33</f>
        <v>0</v>
      </c>
      <c r="BC55" s="120">
        <f>'0170 - DÝŠINA - REKONSTRU...'!F34</f>
        <v>0</v>
      </c>
      <c r="BD55" s="122">
        <f>'0170 - DÝŠINA - REKONSTRU...'!F35</f>
        <v>0</v>
      </c>
      <c r="BE55" s="7"/>
      <c r="BT55" s="123" t="s">
        <v>74</v>
      </c>
      <c r="BU55" s="123" t="s">
        <v>75</v>
      </c>
      <c r="BV55" s="123" t="s">
        <v>70</v>
      </c>
      <c r="BW55" s="123" t="s">
        <v>5</v>
      </c>
      <c r="BX55" s="123" t="s">
        <v>71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70 - DÝŠINA - REKONSTR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76</v>
      </c>
    </row>
    <row r="4" spans="2:46" s="1" customFormat="1" ht="24.95" customHeight="1">
      <c r="B4" s="21"/>
      <c r="D4" s="126" t="s">
        <v>77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9. 11. 2020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tr">
        <f>IF('Rekapitulace stavby'!AN10="","",'Rekapitulace stavby'!AN10)</f>
        <v/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tr">
        <f>IF('Rekapitulace stavby'!E11="","",'Rekapitulace stavby'!E11)</f>
        <v xml:space="preserve"> </v>
      </c>
      <c r="F13" s="39"/>
      <c r="G13" s="39"/>
      <c r="H13" s="39"/>
      <c r="I13" s="128" t="s">
        <v>27</v>
      </c>
      <c r="J13" s="131" t="str">
        <f>IF('Rekapitulace stavby'!AN11="","",'Rekapitulace stavby'!AN11)</f>
        <v/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28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27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30</v>
      </c>
      <c r="E18" s="39"/>
      <c r="F18" s="39"/>
      <c r="G18" s="39"/>
      <c r="H18" s="39"/>
      <c r="I18" s="128" t="s">
        <v>26</v>
      </c>
      <c r="J18" s="131" t="str">
        <f>IF('Rekapitulace stavby'!AN16="","",'Rekapitulace stavby'!AN16)</f>
        <v/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tr">
        <f>IF('Rekapitulace stavby'!E17="","",'Rekapitulace stavby'!E17)</f>
        <v xml:space="preserve"> </v>
      </c>
      <c r="F19" s="39"/>
      <c r="G19" s="39"/>
      <c r="H19" s="39"/>
      <c r="I19" s="128" t="s">
        <v>27</v>
      </c>
      <c r="J19" s="131" t="str">
        <f>IF('Rekapitulace stavby'!AN17="","",'Rekapitulace stavby'!AN17)</f>
        <v/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32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27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33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34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35</v>
      </c>
      <c r="E28" s="39"/>
      <c r="F28" s="39"/>
      <c r="G28" s="39"/>
      <c r="H28" s="39"/>
      <c r="I28" s="39"/>
      <c r="J28" s="139">
        <f>ROUND(J83,2)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37</v>
      </c>
      <c r="G30" s="39"/>
      <c r="H30" s="39"/>
      <c r="I30" s="140" t="s">
        <v>36</v>
      </c>
      <c r="J30" s="140" t="s">
        <v>38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39</v>
      </c>
      <c r="E31" s="128" t="s">
        <v>40</v>
      </c>
      <c r="F31" s="142">
        <f>ROUND((SUM(BE83:BE343)),2)</f>
        <v>0</v>
      </c>
      <c r="G31" s="39"/>
      <c r="H31" s="39"/>
      <c r="I31" s="143">
        <v>0.21</v>
      </c>
      <c r="J31" s="142">
        <f>ROUND(((SUM(BE83:BE343))*I31),2)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41</v>
      </c>
      <c r="F32" s="142">
        <f>ROUND((SUM(BF83:BF343)),2)</f>
        <v>0</v>
      </c>
      <c r="G32" s="39"/>
      <c r="H32" s="39"/>
      <c r="I32" s="143">
        <v>0.15</v>
      </c>
      <c r="J32" s="142">
        <f>ROUND(((SUM(BF83:BF343))*I32),2)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42</v>
      </c>
      <c r="F33" s="142">
        <f>ROUND((SUM(BG83:BG343)),2)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43</v>
      </c>
      <c r="F34" s="142">
        <f>ROUND((SUM(BH83:BH343)),2)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44</v>
      </c>
      <c r="F35" s="142">
        <f>ROUND((SUM(BI83:BI343)),2)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45</v>
      </c>
      <c r="E37" s="146"/>
      <c r="F37" s="146"/>
      <c r="G37" s="147" t="s">
        <v>46</v>
      </c>
      <c r="H37" s="148" t="s">
        <v>47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78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DÝŠINA - REKONSTRUKCE ULICE KE STRŽI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 xml:space="preserve"> </v>
      </c>
      <c r="G48" s="41"/>
      <c r="H48" s="41"/>
      <c r="I48" s="33" t="s">
        <v>23</v>
      </c>
      <c r="J48" s="73" t="str">
        <f>IF(J10="","",J10)</f>
        <v>9. 11. 2020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 xml:space="preserve"> </v>
      </c>
      <c r="G50" s="41"/>
      <c r="H50" s="41"/>
      <c r="I50" s="33" t="s">
        <v>30</v>
      </c>
      <c r="J50" s="37" t="str">
        <f>E19</f>
        <v xml:space="preserve"> 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28</v>
      </c>
      <c r="D51" s="41"/>
      <c r="E51" s="41"/>
      <c r="F51" s="28" t="str">
        <f>IF(E16="","",E16)</f>
        <v>Vyplň údaj</v>
      </c>
      <c r="G51" s="41"/>
      <c r="H51" s="41"/>
      <c r="I51" s="33" t="s">
        <v>32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79</v>
      </c>
      <c r="D53" s="156"/>
      <c r="E53" s="156"/>
      <c r="F53" s="156"/>
      <c r="G53" s="156"/>
      <c r="H53" s="156"/>
      <c r="I53" s="156"/>
      <c r="J53" s="157" t="s">
        <v>80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67</v>
      </c>
      <c r="D55" s="41"/>
      <c r="E55" s="41"/>
      <c r="F55" s="41"/>
      <c r="G55" s="41"/>
      <c r="H55" s="41"/>
      <c r="I55" s="41"/>
      <c r="J55" s="103">
        <f>J83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81</v>
      </c>
    </row>
    <row r="56" spans="1:31" s="9" customFormat="1" ht="24.95" customHeight="1">
      <c r="A56" s="9"/>
      <c r="B56" s="159"/>
      <c r="C56" s="160"/>
      <c r="D56" s="161" t="s">
        <v>82</v>
      </c>
      <c r="E56" s="162"/>
      <c r="F56" s="162"/>
      <c r="G56" s="162"/>
      <c r="H56" s="162"/>
      <c r="I56" s="162"/>
      <c r="J56" s="163">
        <f>J84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83</v>
      </c>
      <c r="E57" s="168"/>
      <c r="F57" s="168"/>
      <c r="G57" s="168"/>
      <c r="H57" s="168"/>
      <c r="I57" s="168"/>
      <c r="J57" s="169">
        <f>J85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84</v>
      </c>
      <c r="E58" s="168"/>
      <c r="F58" s="168"/>
      <c r="G58" s="168"/>
      <c r="H58" s="168"/>
      <c r="I58" s="168"/>
      <c r="J58" s="169">
        <f>J131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85</v>
      </c>
      <c r="E59" s="168"/>
      <c r="F59" s="168"/>
      <c r="G59" s="168"/>
      <c r="H59" s="168"/>
      <c r="I59" s="168"/>
      <c r="J59" s="169">
        <f>J138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86</v>
      </c>
      <c r="E60" s="168"/>
      <c r="F60" s="168"/>
      <c r="G60" s="168"/>
      <c r="H60" s="168"/>
      <c r="I60" s="168"/>
      <c r="J60" s="169">
        <f>J207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87</v>
      </c>
      <c r="E61" s="168"/>
      <c r="F61" s="168"/>
      <c r="G61" s="168"/>
      <c r="H61" s="168"/>
      <c r="I61" s="168"/>
      <c r="J61" s="169">
        <f>J226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88</v>
      </c>
      <c r="E62" s="168"/>
      <c r="F62" s="168"/>
      <c r="G62" s="168"/>
      <c r="H62" s="168"/>
      <c r="I62" s="168"/>
      <c r="J62" s="169">
        <f>J328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59"/>
      <c r="C63" s="160"/>
      <c r="D63" s="161" t="s">
        <v>89</v>
      </c>
      <c r="E63" s="162"/>
      <c r="F63" s="162"/>
      <c r="G63" s="162"/>
      <c r="H63" s="162"/>
      <c r="I63" s="162"/>
      <c r="J63" s="163">
        <f>J333</f>
        <v>0</v>
      </c>
      <c r="K63" s="160"/>
      <c r="L63" s="16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5"/>
      <c r="C64" s="166"/>
      <c r="D64" s="167" t="s">
        <v>90</v>
      </c>
      <c r="E64" s="168"/>
      <c r="F64" s="168"/>
      <c r="G64" s="168"/>
      <c r="H64" s="168"/>
      <c r="I64" s="168"/>
      <c r="J64" s="169">
        <f>J334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91</v>
      </c>
      <c r="E65" s="168"/>
      <c r="F65" s="168"/>
      <c r="G65" s="168"/>
      <c r="H65" s="168"/>
      <c r="I65" s="168"/>
      <c r="J65" s="169">
        <f>J341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92</v>
      </c>
      <c r="D72" s="41"/>
      <c r="E72" s="41"/>
      <c r="F72" s="41"/>
      <c r="G72" s="41"/>
      <c r="H72" s="41"/>
      <c r="I72" s="41"/>
      <c r="J72" s="41"/>
      <c r="K72" s="4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E7</f>
        <v>DÝŠINA - REKONSTRUKCE ULICE KE STRŽI</v>
      </c>
      <c r="F75" s="41"/>
      <c r="G75" s="41"/>
      <c r="H75" s="41"/>
      <c r="I75" s="41"/>
      <c r="J75" s="41"/>
      <c r="K75" s="4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F10</f>
        <v xml:space="preserve"> </v>
      </c>
      <c r="G77" s="41"/>
      <c r="H77" s="41"/>
      <c r="I77" s="33" t="s">
        <v>23</v>
      </c>
      <c r="J77" s="73" t="str">
        <f>IF(J10="","",J10)</f>
        <v>9. 11. 2020</v>
      </c>
      <c r="K77" s="41"/>
      <c r="L77" s="12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2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E13</f>
        <v xml:space="preserve"> </v>
      </c>
      <c r="G79" s="41"/>
      <c r="H79" s="41"/>
      <c r="I79" s="33" t="s">
        <v>30</v>
      </c>
      <c r="J79" s="37" t="str">
        <f>E19</f>
        <v xml:space="preserve"> </v>
      </c>
      <c r="K79" s="41"/>
      <c r="L79" s="12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28</v>
      </c>
      <c r="D80" s="41"/>
      <c r="E80" s="41"/>
      <c r="F80" s="28" t="str">
        <f>IF(E16="","",E16)</f>
        <v>Vyplň údaj</v>
      </c>
      <c r="G80" s="41"/>
      <c r="H80" s="41"/>
      <c r="I80" s="33" t="s">
        <v>32</v>
      </c>
      <c r="J80" s="37" t="str">
        <f>E22</f>
        <v xml:space="preserve"> </v>
      </c>
      <c r="K80" s="41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1"/>
      <c r="B82" s="172"/>
      <c r="C82" s="173" t="s">
        <v>93</v>
      </c>
      <c r="D82" s="174" t="s">
        <v>54</v>
      </c>
      <c r="E82" s="174" t="s">
        <v>50</v>
      </c>
      <c r="F82" s="174" t="s">
        <v>51</v>
      </c>
      <c r="G82" s="174" t="s">
        <v>94</v>
      </c>
      <c r="H82" s="174" t="s">
        <v>95</v>
      </c>
      <c r="I82" s="174" t="s">
        <v>96</v>
      </c>
      <c r="J82" s="174" t="s">
        <v>80</v>
      </c>
      <c r="K82" s="175" t="s">
        <v>97</v>
      </c>
      <c r="L82" s="176"/>
      <c r="M82" s="93" t="s">
        <v>19</v>
      </c>
      <c r="N82" s="94" t="s">
        <v>39</v>
      </c>
      <c r="O82" s="94" t="s">
        <v>98</v>
      </c>
      <c r="P82" s="94" t="s">
        <v>99</v>
      </c>
      <c r="Q82" s="94" t="s">
        <v>100</v>
      </c>
      <c r="R82" s="94" t="s">
        <v>101</v>
      </c>
      <c r="S82" s="94" t="s">
        <v>102</v>
      </c>
      <c r="T82" s="95" t="s">
        <v>103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9"/>
      <c r="B83" s="40"/>
      <c r="C83" s="100" t="s">
        <v>104</v>
      </c>
      <c r="D83" s="41"/>
      <c r="E83" s="41"/>
      <c r="F83" s="41"/>
      <c r="G83" s="41"/>
      <c r="H83" s="41"/>
      <c r="I83" s="41"/>
      <c r="J83" s="177">
        <f>BK83</f>
        <v>0</v>
      </c>
      <c r="K83" s="41"/>
      <c r="L83" s="45"/>
      <c r="M83" s="96"/>
      <c r="N83" s="178"/>
      <c r="O83" s="97"/>
      <c r="P83" s="179">
        <f>P84+P333</f>
        <v>0</v>
      </c>
      <c r="Q83" s="97"/>
      <c r="R83" s="179">
        <f>R84+R333</f>
        <v>233.1294744</v>
      </c>
      <c r="S83" s="97"/>
      <c r="T83" s="180">
        <f>T84+T333</f>
        <v>8.85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68</v>
      </c>
      <c r="AU83" s="18" t="s">
        <v>81</v>
      </c>
      <c r="BK83" s="181">
        <f>BK84+BK333</f>
        <v>0</v>
      </c>
    </row>
    <row r="84" spans="1:63" s="12" customFormat="1" ht="25.9" customHeight="1">
      <c r="A84" s="12"/>
      <c r="B84" s="182"/>
      <c r="C84" s="183"/>
      <c r="D84" s="184" t="s">
        <v>68</v>
      </c>
      <c r="E84" s="185" t="s">
        <v>105</v>
      </c>
      <c r="F84" s="185" t="s">
        <v>106</v>
      </c>
      <c r="G84" s="183"/>
      <c r="H84" s="183"/>
      <c r="I84" s="186"/>
      <c r="J84" s="187">
        <f>BK84</f>
        <v>0</v>
      </c>
      <c r="K84" s="183"/>
      <c r="L84" s="188"/>
      <c r="M84" s="189"/>
      <c r="N84" s="190"/>
      <c r="O84" s="190"/>
      <c r="P84" s="191">
        <f>P85+P131+P138+P207+P226+P328</f>
        <v>0</v>
      </c>
      <c r="Q84" s="190"/>
      <c r="R84" s="191">
        <f>R85+R131+R138+R207+R226+R328</f>
        <v>233.1294744</v>
      </c>
      <c r="S84" s="190"/>
      <c r="T84" s="192">
        <f>T85+T131+T138+T207+T226+T328</f>
        <v>8.85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3" t="s">
        <v>74</v>
      </c>
      <c r="AT84" s="194" t="s">
        <v>68</v>
      </c>
      <c r="AU84" s="194" t="s">
        <v>69</v>
      </c>
      <c r="AY84" s="193" t="s">
        <v>107</v>
      </c>
      <c r="BK84" s="195">
        <f>BK85+BK131+BK138+BK207+BK226+BK328</f>
        <v>0</v>
      </c>
    </row>
    <row r="85" spans="1:63" s="12" customFormat="1" ht="22.8" customHeight="1">
      <c r="A85" s="12"/>
      <c r="B85" s="182"/>
      <c r="C85" s="183"/>
      <c r="D85" s="184" t="s">
        <v>68</v>
      </c>
      <c r="E85" s="196" t="s">
        <v>74</v>
      </c>
      <c r="F85" s="196" t="s">
        <v>108</v>
      </c>
      <c r="G85" s="183"/>
      <c r="H85" s="183"/>
      <c r="I85" s="186"/>
      <c r="J85" s="197">
        <f>BK85</f>
        <v>0</v>
      </c>
      <c r="K85" s="183"/>
      <c r="L85" s="188"/>
      <c r="M85" s="189"/>
      <c r="N85" s="190"/>
      <c r="O85" s="190"/>
      <c r="P85" s="191">
        <f>SUM(P86:P130)</f>
        <v>0</v>
      </c>
      <c r="Q85" s="190"/>
      <c r="R85" s="191">
        <f>SUM(R86:R130)</f>
        <v>59.804005</v>
      </c>
      <c r="S85" s="190"/>
      <c r="T85" s="192">
        <f>SUM(T86:T130)</f>
        <v>8.85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3" t="s">
        <v>74</v>
      </c>
      <c r="AT85" s="194" t="s">
        <v>68</v>
      </c>
      <c r="AU85" s="194" t="s">
        <v>74</v>
      </c>
      <c r="AY85" s="193" t="s">
        <v>107</v>
      </c>
      <c r="BK85" s="195">
        <f>SUM(BK86:BK130)</f>
        <v>0</v>
      </c>
    </row>
    <row r="86" spans="1:65" s="2" customFormat="1" ht="16.5" customHeight="1">
      <c r="A86" s="39"/>
      <c r="B86" s="40"/>
      <c r="C86" s="198" t="s">
        <v>74</v>
      </c>
      <c r="D86" s="198" t="s">
        <v>109</v>
      </c>
      <c r="E86" s="199" t="s">
        <v>110</v>
      </c>
      <c r="F86" s="200" t="s">
        <v>111</v>
      </c>
      <c r="G86" s="201" t="s">
        <v>112</v>
      </c>
      <c r="H86" s="202">
        <v>30</v>
      </c>
      <c r="I86" s="203"/>
      <c r="J86" s="204">
        <f>ROUND(I86*H86,2)</f>
        <v>0</v>
      </c>
      <c r="K86" s="200" t="s">
        <v>113</v>
      </c>
      <c r="L86" s="45"/>
      <c r="M86" s="205" t="s">
        <v>19</v>
      </c>
      <c r="N86" s="206" t="s">
        <v>40</v>
      </c>
      <c r="O86" s="85"/>
      <c r="P86" s="207">
        <f>O86*H86</f>
        <v>0</v>
      </c>
      <c r="Q86" s="207">
        <v>0</v>
      </c>
      <c r="R86" s="207">
        <f>Q86*H86</f>
        <v>0</v>
      </c>
      <c r="S86" s="207">
        <v>0.295</v>
      </c>
      <c r="T86" s="208">
        <f>S86*H86</f>
        <v>8.85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09" t="s">
        <v>114</v>
      </c>
      <c r="AT86" s="209" t="s">
        <v>109</v>
      </c>
      <c r="AU86" s="209" t="s">
        <v>76</v>
      </c>
      <c r="AY86" s="18" t="s">
        <v>107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8" t="s">
        <v>74</v>
      </c>
      <c r="BK86" s="210">
        <f>ROUND(I86*H86,2)</f>
        <v>0</v>
      </c>
      <c r="BL86" s="18" t="s">
        <v>114</v>
      </c>
      <c r="BM86" s="209" t="s">
        <v>115</v>
      </c>
    </row>
    <row r="87" spans="1:47" s="2" customFormat="1" ht="12">
      <c r="A87" s="39"/>
      <c r="B87" s="40"/>
      <c r="C87" s="41"/>
      <c r="D87" s="211" t="s">
        <v>116</v>
      </c>
      <c r="E87" s="41"/>
      <c r="F87" s="212" t="s">
        <v>117</v>
      </c>
      <c r="G87" s="41"/>
      <c r="H87" s="41"/>
      <c r="I87" s="213"/>
      <c r="J87" s="41"/>
      <c r="K87" s="41"/>
      <c r="L87" s="45"/>
      <c r="M87" s="214"/>
      <c r="N87" s="215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116</v>
      </c>
      <c r="AU87" s="18" t="s">
        <v>76</v>
      </c>
    </row>
    <row r="88" spans="1:65" s="2" customFormat="1" ht="21.75" customHeight="1">
      <c r="A88" s="39"/>
      <c r="B88" s="40"/>
      <c r="C88" s="198" t="s">
        <v>76</v>
      </c>
      <c r="D88" s="198" t="s">
        <v>109</v>
      </c>
      <c r="E88" s="199" t="s">
        <v>118</v>
      </c>
      <c r="F88" s="200" t="s">
        <v>119</v>
      </c>
      <c r="G88" s="201" t="s">
        <v>120</v>
      </c>
      <c r="H88" s="202">
        <v>320.31</v>
      </c>
      <c r="I88" s="203"/>
      <c r="J88" s="204">
        <f>ROUND(I88*H88,2)</f>
        <v>0</v>
      </c>
      <c r="K88" s="200" t="s">
        <v>113</v>
      </c>
      <c r="L88" s="45"/>
      <c r="M88" s="205" t="s">
        <v>19</v>
      </c>
      <c r="N88" s="206" t="s">
        <v>40</v>
      </c>
      <c r="O88" s="85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09" t="s">
        <v>114</v>
      </c>
      <c r="AT88" s="209" t="s">
        <v>109</v>
      </c>
      <c r="AU88" s="209" t="s">
        <v>76</v>
      </c>
      <c r="AY88" s="18" t="s">
        <v>107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8" t="s">
        <v>74</v>
      </c>
      <c r="BK88" s="210">
        <f>ROUND(I88*H88,2)</f>
        <v>0</v>
      </c>
      <c r="BL88" s="18" t="s">
        <v>114</v>
      </c>
      <c r="BM88" s="209" t="s">
        <v>121</v>
      </c>
    </row>
    <row r="89" spans="1:47" s="2" customFormat="1" ht="12">
      <c r="A89" s="39"/>
      <c r="B89" s="40"/>
      <c r="C89" s="41"/>
      <c r="D89" s="211" t="s">
        <v>116</v>
      </c>
      <c r="E89" s="41"/>
      <c r="F89" s="212" t="s">
        <v>122</v>
      </c>
      <c r="G89" s="41"/>
      <c r="H89" s="41"/>
      <c r="I89" s="213"/>
      <c r="J89" s="41"/>
      <c r="K89" s="41"/>
      <c r="L89" s="45"/>
      <c r="M89" s="214"/>
      <c r="N89" s="215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116</v>
      </c>
      <c r="AU89" s="18" t="s">
        <v>76</v>
      </c>
    </row>
    <row r="90" spans="1:51" s="13" customFormat="1" ht="12">
      <c r="A90" s="13"/>
      <c r="B90" s="216"/>
      <c r="C90" s="217"/>
      <c r="D90" s="211" t="s">
        <v>123</v>
      </c>
      <c r="E90" s="218" t="s">
        <v>19</v>
      </c>
      <c r="F90" s="219" t="s">
        <v>124</v>
      </c>
      <c r="G90" s="217"/>
      <c r="H90" s="220">
        <v>240.75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6" t="s">
        <v>123</v>
      </c>
      <c r="AU90" s="226" t="s">
        <v>76</v>
      </c>
      <c r="AV90" s="13" t="s">
        <v>76</v>
      </c>
      <c r="AW90" s="13" t="s">
        <v>31</v>
      </c>
      <c r="AX90" s="13" t="s">
        <v>69</v>
      </c>
      <c r="AY90" s="226" t="s">
        <v>107</v>
      </c>
    </row>
    <row r="91" spans="1:51" s="13" customFormat="1" ht="12">
      <c r="A91" s="13"/>
      <c r="B91" s="216"/>
      <c r="C91" s="217"/>
      <c r="D91" s="211" t="s">
        <v>123</v>
      </c>
      <c r="E91" s="218" t="s">
        <v>19</v>
      </c>
      <c r="F91" s="219" t="s">
        <v>125</v>
      </c>
      <c r="G91" s="217"/>
      <c r="H91" s="220">
        <v>74.56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6" t="s">
        <v>123</v>
      </c>
      <c r="AU91" s="226" t="s">
        <v>76</v>
      </c>
      <c r="AV91" s="13" t="s">
        <v>76</v>
      </c>
      <c r="AW91" s="13" t="s">
        <v>31</v>
      </c>
      <c r="AX91" s="13" t="s">
        <v>69</v>
      </c>
      <c r="AY91" s="226" t="s">
        <v>107</v>
      </c>
    </row>
    <row r="92" spans="1:51" s="13" customFormat="1" ht="12">
      <c r="A92" s="13"/>
      <c r="B92" s="216"/>
      <c r="C92" s="217"/>
      <c r="D92" s="211" t="s">
        <v>123</v>
      </c>
      <c r="E92" s="218" t="s">
        <v>19</v>
      </c>
      <c r="F92" s="219" t="s">
        <v>126</v>
      </c>
      <c r="G92" s="217"/>
      <c r="H92" s="220">
        <v>5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123</v>
      </c>
      <c r="AU92" s="226" t="s">
        <v>76</v>
      </c>
      <c r="AV92" s="13" t="s">
        <v>76</v>
      </c>
      <c r="AW92" s="13" t="s">
        <v>31</v>
      </c>
      <c r="AX92" s="13" t="s">
        <v>69</v>
      </c>
      <c r="AY92" s="226" t="s">
        <v>107</v>
      </c>
    </row>
    <row r="93" spans="1:51" s="14" customFormat="1" ht="12">
      <c r="A93" s="14"/>
      <c r="B93" s="227"/>
      <c r="C93" s="228"/>
      <c r="D93" s="211" t="s">
        <v>123</v>
      </c>
      <c r="E93" s="229" t="s">
        <v>19</v>
      </c>
      <c r="F93" s="230" t="s">
        <v>127</v>
      </c>
      <c r="G93" s="228"/>
      <c r="H93" s="231">
        <v>320.31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7" t="s">
        <v>123</v>
      </c>
      <c r="AU93" s="237" t="s">
        <v>76</v>
      </c>
      <c r="AV93" s="14" t="s">
        <v>114</v>
      </c>
      <c r="AW93" s="14" t="s">
        <v>31</v>
      </c>
      <c r="AX93" s="14" t="s">
        <v>74</v>
      </c>
      <c r="AY93" s="237" t="s">
        <v>107</v>
      </c>
    </row>
    <row r="94" spans="1:65" s="2" customFormat="1" ht="16.5" customHeight="1">
      <c r="A94" s="39"/>
      <c r="B94" s="40"/>
      <c r="C94" s="198" t="s">
        <v>128</v>
      </c>
      <c r="D94" s="198" t="s">
        <v>109</v>
      </c>
      <c r="E94" s="199" t="s">
        <v>129</v>
      </c>
      <c r="F94" s="200" t="s">
        <v>130</v>
      </c>
      <c r="G94" s="201" t="s">
        <v>120</v>
      </c>
      <c r="H94" s="202">
        <v>6.4</v>
      </c>
      <c r="I94" s="203"/>
      <c r="J94" s="204">
        <f>ROUND(I94*H94,2)</f>
        <v>0</v>
      </c>
      <c r="K94" s="200" t="s">
        <v>113</v>
      </c>
      <c r="L94" s="45"/>
      <c r="M94" s="205" t="s">
        <v>19</v>
      </c>
      <c r="N94" s="206" t="s">
        <v>40</v>
      </c>
      <c r="O94" s="85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09" t="s">
        <v>114</v>
      </c>
      <c r="AT94" s="209" t="s">
        <v>109</v>
      </c>
      <c r="AU94" s="209" t="s">
        <v>76</v>
      </c>
      <c r="AY94" s="18" t="s">
        <v>107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8" t="s">
        <v>74</v>
      </c>
      <c r="BK94" s="210">
        <f>ROUND(I94*H94,2)</f>
        <v>0</v>
      </c>
      <c r="BL94" s="18" t="s">
        <v>114</v>
      </c>
      <c r="BM94" s="209" t="s">
        <v>131</v>
      </c>
    </row>
    <row r="95" spans="1:47" s="2" customFormat="1" ht="12">
      <c r="A95" s="39"/>
      <c r="B95" s="40"/>
      <c r="C95" s="41"/>
      <c r="D95" s="211" t="s">
        <v>116</v>
      </c>
      <c r="E95" s="41"/>
      <c r="F95" s="212" t="s">
        <v>132</v>
      </c>
      <c r="G95" s="41"/>
      <c r="H95" s="41"/>
      <c r="I95" s="213"/>
      <c r="J95" s="41"/>
      <c r="K95" s="41"/>
      <c r="L95" s="45"/>
      <c r="M95" s="214"/>
      <c r="N95" s="215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116</v>
      </c>
      <c r="AU95" s="18" t="s">
        <v>76</v>
      </c>
    </row>
    <row r="96" spans="1:47" s="2" customFormat="1" ht="12">
      <c r="A96" s="39"/>
      <c r="B96" s="40"/>
      <c r="C96" s="41"/>
      <c r="D96" s="211" t="s">
        <v>133</v>
      </c>
      <c r="E96" s="41"/>
      <c r="F96" s="238" t="s">
        <v>134</v>
      </c>
      <c r="G96" s="41"/>
      <c r="H96" s="41"/>
      <c r="I96" s="213"/>
      <c r="J96" s="41"/>
      <c r="K96" s="41"/>
      <c r="L96" s="45"/>
      <c r="M96" s="214"/>
      <c r="N96" s="21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133</v>
      </c>
      <c r="AU96" s="18" t="s">
        <v>76</v>
      </c>
    </row>
    <row r="97" spans="1:51" s="13" customFormat="1" ht="12">
      <c r="A97" s="13"/>
      <c r="B97" s="216"/>
      <c r="C97" s="217"/>
      <c r="D97" s="211" t="s">
        <v>123</v>
      </c>
      <c r="E97" s="218" t="s">
        <v>19</v>
      </c>
      <c r="F97" s="219" t="s">
        <v>135</v>
      </c>
      <c r="G97" s="217"/>
      <c r="H97" s="220">
        <v>6.4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123</v>
      </c>
      <c r="AU97" s="226" t="s">
        <v>76</v>
      </c>
      <c r="AV97" s="13" t="s">
        <v>76</v>
      </c>
      <c r="AW97" s="13" t="s">
        <v>31</v>
      </c>
      <c r="AX97" s="13" t="s">
        <v>74</v>
      </c>
      <c r="AY97" s="226" t="s">
        <v>107</v>
      </c>
    </row>
    <row r="98" spans="1:65" s="2" customFormat="1" ht="16.5" customHeight="1">
      <c r="A98" s="39"/>
      <c r="B98" s="40"/>
      <c r="C98" s="198" t="s">
        <v>114</v>
      </c>
      <c r="D98" s="198" t="s">
        <v>109</v>
      </c>
      <c r="E98" s="199" t="s">
        <v>136</v>
      </c>
      <c r="F98" s="200" t="s">
        <v>137</v>
      </c>
      <c r="G98" s="201" t="s">
        <v>120</v>
      </c>
      <c r="H98" s="202">
        <v>326.53</v>
      </c>
      <c r="I98" s="203"/>
      <c r="J98" s="204">
        <f>ROUND(I98*H98,2)</f>
        <v>0</v>
      </c>
      <c r="K98" s="200" t="s">
        <v>113</v>
      </c>
      <c r="L98" s="45"/>
      <c r="M98" s="205" t="s">
        <v>19</v>
      </c>
      <c r="N98" s="206" t="s">
        <v>40</v>
      </c>
      <c r="O98" s="85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9" t="s">
        <v>114</v>
      </c>
      <c r="AT98" s="209" t="s">
        <v>109</v>
      </c>
      <c r="AU98" s="209" t="s">
        <v>76</v>
      </c>
      <c r="AY98" s="18" t="s">
        <v>107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8" t="s">
        <v>74</v>
      </c>
      <c r="BK98" s="210">
        <f>ROUND(I98*H98,2)</f>
        <v>0</v>
      </c>
      <c r="BL98" s="18" t="s">
        <v>114</v>
      </c>
      <c r="BM98" s="209" t="s">
        <v>138</v>
      </c>
    </row>
    <row r="99" spans="1:47" s="2" customFormat="1" ht="12">
      <c r="A99" s="39"/>
      <c r="B99" s="40"/>
      <c r="C99" s="41"/>
      <c r="D99" s="211" t="s">
        <v>116</v>
      </c>
      <c r="E99" s="41"/>
      <c r="F99" s="212" t="s">
        <v>139</v>
      </c>
      <c r="G99" s="41"/>
      <c r="H99" s="41"/>
      <c r="I99" s="213"/>
      <c r="J99" s="41"/>
      <c r="K99" s="41"/>
      <c r="L99" s="45"/>
      <c r="M99" s="214"/>
      <c r="N99" s="215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116</v>
      </c>
      <c r="AU99" s="18" t="s">
        <v>76</v>
      </c>
    </row>
    <row r="100" spans="1:51" s="13" customFormat="1" ht="12">
      <c r="A100" s="13"/>
      <c r="B100" s="216"/>
      <c r="C100" s="217"/>
      <c r="D100" s="211" t="s">
        <v>123</v>
      </c>
      <c r="E100" s="218" t="s">
        <v>19</v>
      </c>
      <c r="F100" s="219" t="s">
        <v>140</v>
      </c>
      <c r="G100" s="217"/>
      <c r="H100" s="220">
        <v>326.53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6" t="s">
        <v>123</v>
      </c>
      <c r="AU100" s="226" t="s">
        <v>76</v>
      </c>
      <c r="AV100" s="13" t="s">
        <v>76</v>
      </c>
      <c r="AW100" s="13" t="s">
        <v>31</v>
      </c>
      <c r="AX100" s="13" t="s">
        <v>74</v>
      </c>
      <c r="AY100" s="226" t="s">
        <v>107</v>
      </c>
    </row>
    <row r="101" spans="1:65" s="2" customFormat="1" ht="12">
      <c r="A101" s="39"/>
      <c r="B101" s="40"/>
      <c r="C101" s="198" t="s">
        <v>141</v>
      </c>
      <c r="D101" s="198" t="s">
        <v>109</v>
      </c>
      <c r="E101" s="199" t="s">
        <v>142</v>
      </c>
      <c r="F101" s="200" t="s">
        <v>143</v>
      </c>
      <c r="G101" s="201" t="s">
        <v>120</v>
      </c>
      <c r="H101" s="202">
        <v>3265.3</v>
      </c>
      <c r="I101" s="203"/>
      <c r="J101" s="204">
        <f>ROUND(I101*H101,2)</f>
        <v>0</v>
      </c>
      <c r="K101" s="200" t="s">
        <v>113</v>
      </c>
      <c r="L101" s="45"/>
      <c r="M101" s="205" t="s">
        <v>19</v>
      </c>
      <c r="N101" s="206" t="s">
        <v>40</v>
      </c>
      <c r="O101" s="85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114</v>
      </c>
      <c r="AT101" s="209" t="s">
        <v>109</v>
      </c>
      <c r="AU101" s="209" t="s">
        <v>76</v>
      </c>
      <c r="AY101" s="18" t="s">
        <v>107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74</v>
      </c>
      <c r="BK101" s="210">
        <f>ROUND(I101*H101,2)</f>
        <v>0</v>
      </c>
      <c r="BL101" s="18" t="s">
        <v>114</v>
      </c>
      <c r="BM101" s="209" t="s">
        <v>144</v>
      </c>
    </row>
    <row r="102" spans="1:47" s="2" customFormat="1" ht="12">
      <c r="A102" s="39"/>
      <c r="B102" s="40"/>
      <c r="C102" s="41"/>
      <c r="D102" s="211" t="s">
        <v>116</v>
      </c>
      <c r="E102" s="41"/>
      <c r="F102" s="212" t="s">
        <v>145</v>
      </c>
      <c r="G102" s="41"/>
      <c r="H102" s="41"/>
      <c r="I102" s="213"/>
      <c r="J102" s="41"/>
      <c r="K102" s="41"/>
      <c r="L102" s="45"/>
      <c r="M102" s="214"/>
      <c r="N102" s="21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116</v>
      </c>
      <c r="AU102" s="18" t="s">
        <v>76</v>
      </c>
    </row>
    <row r="103" spans="1:47" s="2" customFormat="1" ht="12">
      <c r="A103" s="39"/>
      <c r="B103" s="40"/>
      <c r="C103" s="41"/>
      <c r="D103" s="211" t="s">
        <v>133</v>
      </c>
      <c r="E103" s="41"/>
      <c r="F103" s="238" t="s">
        <v>146</v>
      </c>
      <c r="G103" s="41"/>
      <c r="H103" s="41"/>
      <c r="I103" s="213"/>
      <c r="J103" s="41"/>
      <c r="K103" s="41"/>
      <c r="L103" s="45"/>
      <c r="M103" s="214"/>
      <c r="N103" s="215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76</v>
      </c>
    </row>
    <row r="104" spans="1:51" s="13" customFormat="1" ht="12">
      <c r="A104" s="13"/>
      <c r="B104" s="216"/>
      <c r="C104" s="217"/>
      <c r="D104" s="211" t="s">
        <v>123</v>
      </c>
      <c r="E104" s="218" t="s">
        <v>19</v>
      </c>
      <c r="F104" s="219" t="s">
        <v>140</v>
      </c>
      <c r="G104" s="217"/>
      <c r="H104" s="220">
        <v>326.53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6" t="s">
        <v>123</v>
      </c>
      <c r="AU104" s="226" t="s">
        <v>76</v>
      </c>
      <c r="AV104" s="13" t="s">
        <v>76</v>
      </c>
      <c r="AW104" s="13" t="s">
        <v>31</v>
      </c>
      <c r="AX104" s="13" t="s">
        <v>74</v>
      </c>
      <c r="AY104" s="226" t="s">
        <v>107</v>
      </c>
    </row>
    <row r="105" spans="1:51" s="13" customFormat="1" ht="12">
      <c r="A105" s="13"/>
      <c r="B105" s="216"/>
      <c r="C105" s="217"/>
      <c r="D105" s="211" t="s">
        <v>123</v>
      </c>
      <c r="E105" s="217"/>
      <c r="F105" s="219" t="s">
        <v>147</v>
      </c>
      <c r="G105" s="217"/>
      <c r="H105" s="220">
        <v>3265.3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6" t="s">
        <v>123</v>
      </c>
      <c r="AU105" s="226" t="s">
        <v>76</v>
      </c>
      <c r="AV105" s="13" t="s">
        <v>76</v>
      </c>
      <c r="AW105" s="13" t="s">
        <v>4</v>
      </c>
      <c r="AX105" s="13" t="s">
        <v>74</v>
      </c>
      <c r="AY105" s="226" t="s">
        <v>107</v>
      </c>
    </row>
    <row r="106" spans="1:65" s="2" customFormat="1" ht="16.5" customHeight="1">
      <c r="A106" s="39"/>
      <c r="B106" s="40"/>
      <c r="C106" s="198" t="s">
        <v>148</v>
      </c>
      <c r="D106" s="198" t="s">
        <v>109</v>
      </c>
      <c r="E106" s="199" t="s">
        <v>149</v>
      </c>
      <c r="F106" s="200" t="s">
        <v>150</v>
      </c>
      <c r="G106" s="201" t="s">
        <v>120</v>
      </c>
      <c r="H106" s="202">
        <v>3.2</v>
      </c>
      <c r="I106" s="203"/>
      <c r="J106" s="204">
        <f>ROUND(I106*H106,2)</f>
        <v>0</v>
      </c>
      <c r="K106" s="200" t="s">
        <v>113</v>
      </c>
      <c r="L106" s="45"/>
      <c r="M106" s="205" t="s">
        <v>19</v>
      </c>
      <c r="N106" s="206" t="s">
        <v>40</v>
      </c>
      <c r="O106" s="85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9" t="s">
        <v>114</v>
      </c>
      <c r="AT106" s="209" t="s">
        <v>109</v>
      </c>
      <c r="AU106" s="209" t="s">
        <v>76</v>
      </c>
      <c r="AY106" s="18" t="s">
        <v>107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8" t="s">
        <v>74</v>
      </c>
      <c r="BK106" s="210">
        <f>ROUND(I106*H106,2)</f>
        <v>0</v>
      </c>
      <c r="BL106" s="18" t="s">
        <v>114</v>
      </c>
      <c r="BM106" s="209" t="s">
        <v>151</v>
      </c>
    </row>
    <row r="107" spans="1:47" s="2" customFormat="1" ht="12">
      <c r="A107" s="39"/>
      <c r="B107" s="40"/>
      <c r="C107" s="41"/>
      <c r="D107" s="211" t="s">
        <v>116</v>
      </c>
      <c r="E107" s="41"/>
      <c r="F107" s="212" t="s">
        <v>152</v>
      </c>
      <c r="G107" s="41"/>
      <c r="H107" s="41"/>
      <c r="I107" s="213"/>
      <c r="J107" s="41"/>
      <c r="K107" s="41"/>
      <c r="L107" s="45"/>
      <c r="M107" s="214"/>
      <c r="N107" s="215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116</v>
      </c>
      <c r="AU107" s="18" t="s">
        <v>76</v>
      </c>
    </row>
    <row r="108" spans="1:51" s="13" customFormat="1" ht="12">
      <c r="A108" s="13"/>
      <c r="B108" s="216"/>
      <c r="C108" s="217"/>
      <c r="D108" s="211" t="s">
        <v>123</v>
      </c>
      <c r="E108" s="218" t="s">
        <v>19</v>
      </c>
      <c r="F108" s="219" t="s">
        <v>153</v>
      </c>
      <c r="G108" s="217"/>
      <c r="H108" s="220">
        <v>3.2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6" t="s">
        <v>123</v>
      </c>
      <c r="AU108" s="226" t="s">
        <v>76</v>
      </c>
      <c r="AV108" s="13" t="s">
        <v>76</v>
      </c>
      <c r="AW108" s="13" t="s">
        <v>31</v>
      </c>
      <c r="AX108" s="13" t="s">
        <v>74</v>
      </c>
      <c r="AY108" s="226" t="s">
        <v>107</v>
      </c>
    </row>
    <row r="109" spans="1:65" s="2" customFormat="1" ht="16.5" customHeight="1">
      <c r="A109" s="39"/>
      <c r="B109" s="40"/>
      <c r="C109" s="239" t="s">
        <v>154</v>
      </c>
      <c r="D109" s="239" t="s">
        <v>155</v>
      </c>
      <c r="E109" s="240" t="s">
        <v>156</v>
      </c>
      <c r="F109" s="241" t="s">
        <v>157</v>
      </c>
      <c r="G109" s="242" t="s">
        <v>158</v>
      </c>
      <c r="H109" s="243">
        <v>6.4</v>
      </c>
      <c r="I109" s="244"/>
      <c r="J109" s="245">
        <f>ROUND(I109*H109,2)</f>
        <v>0</v>
      </c>
      <c r="K109" s="241" t="s">
        <v>113</v>
      </c>
      <c r="L109" s="246"/>
      <c r="M109" s="247" t="s">
        <v>19</v>
      </c>
      <c r="N109" s="248" t="s">
        <v>40</v>
      </c>
      <c r="O109" s="85"/>
      <c r="P109" s="207">
        <f>O109*H109</f>
        <v>0</v>
      </c>
      <c r="Q109" s="207">
        <v>1</v>
      </c>
      <c r="R109" s="207">
        <f>Q109*H109</f>
        <v>6.4</v>
      </c>
      <c r="S109" s="207">
        <v>0</v>
      </c>
      <c r="T109" s="20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9" t="s">
        <v>159</v>
      </c>
      <c r="AT109" s="209" t="s">
        <v>155</v>
      </c>
      <c r="AU109" s="209" t="s">
        <v>76</v>
      </c>
      <c r="AY109" s="18" t="s">
        <v>107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8" t="s">
        <v>74</v>
      </c>
      <c r="BK109" s="210">
        <f>ROUND(I109*H109,2)</f>
        <v>0</v>
      </c>
      <c r="BL109" s="18" t="s">
        <v>114</v>
      </c>
      <c r="BM109" s="209" t="s">
        <v>160</v>
      </c>
    </row>
    <row r="110" spans="1:47" s="2" customFormat="1" ht="12">
      <c r="A110" s="39"/>
      <c r="B110" s="40"/>
      <c r="C110" s="41"/>
      <c r="D110" s="211" t="s">
        <v>116</v>
      </c>
      <c r="E110" s="41"/>
      <c r="F110" s="212" t="s">
        <v>157</v>
      </c>
      <c r="G110" s="41"/>
      <c r="H110" s="41"/>
      <c r="I110" s="213"/>
      <c r="J110" s="41"/>
      <c r="K110" s="41"/>
      <c r="L110" s="45"/>
      <c r="M110" s="214"/>
      <c r="N110" s="21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116</v>
      </c>
      <c r="AU110" s="18" t="s">
        <v>76</v>
      </c>
    </row>
    <row r="111" spans="1:51" s="13" customFormat="1" ht="12">
      <c r="A111" s="13"/>
      <c r="B111" s="216"/>
      <c r="C111" s="217"/>
      <c r="D111" s="211" t="s">
        <v>123</v>
      </c>
      <c r="E111" s="217"/>
      <c r="F111" s="219" t="s">
        <v>161</v>
      </c>
      <c r="G111" s="217"/>
      <c r="H111" s="220">
        <v>6.4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6" t="s">
        <v>123</v>
      </c>
      <c r="AU111" s="226" t="s">
        <v>76</v>
      </c>
      <c r="AV111" s="13" t="s">
        <v>76</v>
      </c>
      <c r="AW111" s="13" t="s">
        <v>4</v>
      </c>
      <c r="AX111" s="13" t="s">
        <v>74</v>
      </c>
      <c r="AY111" s="226" t="s">
        <v>107</v>
      </c>
    </row>
    <row r="112" spans="1:65" s="2" customFormat="1" ht="16.5" customHeight="1">
      <c r="A112" s="39"/>
      <c r="B112" s="40"/>
      <c r="C112" s="198" t="s">
        <v>159</v>
      </c>
      <c r="D112" s="198" t="s">
        <v>109</v>
      </c>
      <c r="E112" s="199" t="s">
        <v>162</v>
      </c>
      <c r="F112" s="200" t="s">
        <v>163</v>
      </c>
      <c r="G112" s="201" t="s">
        <v>112</v>
      </c>
      <c r="H112" s="202">
        <v>267</v>
      </c>
      <c r="I112" s="203"/>
      <c r="J112" s="204">
        <f>ROUND(I112*H112,2)</f>
        <v>0</v>
      </c>
      <c r="K112" s="200" t="s">
        <v>113</v>
      </c>
      <c r="L112" s="45"/>
      <c r="M112" s="205" t="s">
        <v>19</v>
      </c>
      <c r="N112" s="206" t="s">
        <v>40</v>
      </c>
      <c r="O112" s="85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9" t="s">
        <v>114</v>
      </c>
      <c r="AT112" s="209" t="s">
        <v>109</v>
      </c>
      <c r="AU112" s="209" t="s">
        <v>76</v>
      </c>
      <c r="AY112" s="18" t="s">
        <v>107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8" t="s">
        <v>74</v>
      </c>
      <c r="BK112" s="210">
        <f>ROUND(I112*H112,2)</f>
        <v>0</v>
      </c>
      <c r="BL112" s="18" t="s">
        <v>114</v>
      </c>
      <c r="BM112" s="209" t="s">
        <v>164</v>
      </c>
    </row>
    <row r="113" spans="1:47" s="2" customFormat="1" ht="12">
      <c r="A113" s="39"/>
      <c r="B113" s="40"/>
      <c r="C113" s="41"/>
      <c r="D113" s="211" t="s">
        <v>116</v>
      </c>
      <c r="E113" s="41"/>
      <c r="F113" s="212" t="s">
        <v>165</v>
      </c>
      <c r="G113" s="41"/>
      <c r="H113" s="41"/>
      <c r="I113" s="213"/>
      <c r="J113" s="41"/>
      <c r="K113" s="41"/>
      <c r="L113" s="45"/>
      <c r="M113" s="214"/>
      <c r="N113" s="21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116</v>
      </c>
      <c r="AU113" s="18" t="s">
        <v>76</v>
      </c>
    </row>
    <row r="114" spans="1:65" s="2" customFormat="1" ht="16.5" customHeight="1">
      <c r="A114" s="39"/>
      <c r="B114" s="40"/>
      <c r="C114" s="239" t="s">
        <v>166</v>
      </c>
      <c r="D114" s="239" t="s">
        <v>155</v>
      </c>
      <c r="E114" s="240" t="s">
        <v>167</v>
      </c>
      <c r="F114" s="241" t="s">
        <v>168</v>
      </c>
      <c r="G114" s="242" t="s">
        <v>158</v>
      </c>
      <c r="H114" s="243">
        <v>53.4</v>
      </c>
      <c r="I114" s="244"/>
      <c r="J114" s="245">
        <f>ROUND(I114*H114,2)</f>
        <v>0</v>
      </c>
      <c r="K114" s="241" t="s">
        <v>113</v>
      </c>
      <c r="L114" s="246"/>
      <c r="M114" s="247" t="s">
        <v>19</v>
      </c>
      <c r="N114" s="248" t="s">
        <v>40</v>
      </c>
      <c r="O114" s="85"/>
      <c r="P114" s="207">
        <f>O114*H114</f>
        <v>0</v>
      </c>
      <c r="Q114" s="207">
        <v>1</v>
      </c>
      <c r="R114" s="207">
        <f>Q114*H114</f>
        <v>53.4</v>
      </c>
      <c r="S114" s="207">
        <v>0</v>
      </c>
      <c r="T114" s="20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9" t="s">
        <v>159</v>
      </c>
      <c r="AT114" s="209" t="s">
        <v>155</v>
      </c>
      <c r="AU114" s="209" t="s">
        <v>76</v>
      </c>
      <c r="AY114" s="18" t="s">
        <v>107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8" t="s">
        <v>74</v>
      </c>
      <c r="BK114" s="210">
        <f>ROUND(I114*H114,2)</f>
        <v>0</v>
      </c>
      <c r="BL114" s="18" t="s">
        <v>114</v>
      </c>
      <c r="BM114" s="209" t="s">
        <v>169</v>
      </c>
    </row>
    <row r="115" spans="1:47" s="2" customFormat="1" ht="12">
      <c r="A115" s="39"/>
      <c r="B115" s="40"/>
      <c r="C115" s="41"/>
      <c r="D115" s="211" t="s">
        <v>116</v>
      </c>
      <c r="E115" s="41"/>
      <c r="F115" s="212" t="s">
        <v>168</v>
      </c>
      <c r="G115" s="41"/>
      <c r="H115" s="41"/>
      <c r="I115" s="213"/>
      <c r="J115" s="41"/>
      <c r="K115" s="41"/>
      <c r="L115" s="45"/>
      <c r="M115" s="214"/>
      <c r="N115" s="21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116</v>
      </c>
      <c r="AU115" s="18" t="s">
        <v>76</v>
      </c>
    </row>
    <row r="116" spans="1:51" s="13" customFormat="1" ht="12">
      <c r="A116" s="13"/>
      <c r="B116" s="216"/>
      <c r="C116" s="217"/>
      <c r="D116" s="211" t="s">
        <v>123</v>
      </c>
      <c r="E116" s="217"/>
      <c r="F116" s="219" t="s">
        <v>170</v>
      </c>
      <c r="G116" s="217"/>
      <c r="H116" s="220">
        <v>53.4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6" t="s">
        <v>123</v>
      </c>
      <c r="AU116" s="226" t="s">
        <v>76</v>
      </c>
      <c r="AV116" s="13" t="s">
        <v>76</v>
      </c>
      <c r="AW116" s="13" t="s">
        <v>4</v>
      </c>
      <c r="AX116" s="13" t="s">
        <v>74</v>
      </c>
      <c r="AY116" s="226" t="s">
        <v>107</v>
      </c>
    </row>
    <row r="117" spans="1:65" s="2" customFormat="1" ht="16.5" customHeight="1">
      <c r="A117" s="39"/>
      <c r="B117" s="40"/>
      <c r="C117" s="198" t="s">
        <v>171</v>
      </c>
      <c r="D117" s="198" t="s">
        <v>109</v>
      </c>
      <c r="E117" s="199" t="s">
        <v>172</v>
      </c>
      <c r="F117" s="200" t="s">
        <v>173</v>
      </c>
      <c r="G117" s="201" t="s">
        <v>112</v>
      </c>
      <c r="H117" s="202">
        <v>267</v>
      </c>
      <c r="I117" s="203"/>
      <c r="J117" s="204">
        <f>ROUND(I117*H117,2)</f>
        <v>0</v>
      </c>
      <c r="K117" s="200" t="s">
        <v>113</v>
      </c>
      <c r="L117" s="45"/>
      <c r="M117" s="205" t="s">
        <v>19</v>
      </c>
      <c r="N117" s="206" t="s">
        <v>40</v>
      </c>
      <c r="O117" s="85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9" t="s">
        <v>114</v>
      </c>
      <c r="AT117" s="209" t="s">
        <v>109</v>
      </c>
      <c r="AU117" s="209" t="s">
        <v>76</v>
      </c>
      <c r="AY117" s="18" t="s">
        <v>107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8" t="s">
        <v>74</v>
      </c>
      <c r="BK117" s="210">
        <f>ROUND(I117*H117,2)</f>
        <v>0</v>
      </c>
      <c r="BL117" s="18" t="s">
        <v>114</v>
      </c>
      <c r="BM117" s="209" t="s">
        <v>174</v>
      </c>
    </row>
    <row r="118" spans="1:47" s="2" customFormat="1" ht="12">
      <c r="A118" s="39"/>
      <c r="B118" s="40"/>
      <c r="C118" s="41"/>
      <c r="D118" s="211" t="s">
        <v>116</v>
      </c>
      <c r="E118" s="41"/>
      <c r="F118" s="212" t="s">
        <v>175</v>
      </c>
      <c r="G118" s="41"/>
      <c r="H118" s="41"/>
      <c r="I118" s="213"/>
      <c r="J118" s="41"/>
      <c r="K118" s="41"/>
      <c r="L118" s="45"/>
      <c r="M118" s="214"/>
      <c r="N118" s="21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116</v>
      </c>
      <c r="AU118" s="18" t="s">
        <v>76</v>
      </c>
    </row>
    <row r="119" spans="1:65" s="2" customFormat="1" ht="16.5" customHeight="1">
      <c r="A119" s="39"/>
      <c r="B119" s="40"/>
      <c r="C119" s="239" t="s">
        <v>176</v>
      </c>
      <c r="D119" s="239" t="s">
        <v>155</v>
      </c>
      <c r="E119" s="240" t="s">
        <v>177</v>
      </c>
      <c r="F119" s="241" t="s">
        <v>178</v>
      </c>
      <c r="G119" s="242" t="s">
        <v>179</v>
      </c>
      <c r="H119" s="243">
        <v>4.005</v>
      </c>
      <c r="I119" s="244"/>
      <c r="J119" s="245">
        <f>ROUND(I119*H119,2)</f>
        <v>0</v>
      </c>
      <c r="K119" s="241" t="s">
        <v>113</v>
      </c>
      <c r="L119" s="246"/>
      <c r="M119" s="247" t="s">
        <v>19</v>
      </c>
      <c r="N119" s="248" t="s">
        <v>40</v>
      </c>
      <c r="O119" s="85"/>
      <c r="P119" s="207">
        <f>O119*H119</f>
        <v>0</v>
      </c>
      <c r="Q119" s="207">
        <v>0.001</v>
      </c>
      <c r="R119" s="207">
        <f>Q119*H119</f>
        <v>0.004005</v>
      </c>
      <c r="S119" s="207">
        <v>0</v>
      </c>
      <c r="T119" s="208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09" t="s">
        <v>159</v>
      </c>
      <c r="AT119" s="209" t="s">
        <v>155</v>
      </c>
      <c r="AU119" s="209" t="s">
        <v>76</v>
      </c>
      <c r="AY119" s="18" t="s">
        <v>107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8" t="s">
        <v>74</v>
      </c>
      <c r="BK119" s="210">
        <f>ROUND(I119*H119,2)</f>
        <v>0</v>
      </c>
      <c r="BL119" s="18" t="s">
        <v>114</v>
      </c>
      <c r="BM119" s="209" t="s">
        <v>180</v>
      </c>
    </row>
    <row r="120" spans="1:47" s="2" customFormat="1" ht="12">
      <c r="A120" s="39"/>
      <c r="B120" s="40"/>
      <c r="C120" s="41"/>
      <c r="D120" s="211" t="s">
        <v>116</v>
      </c>
      <c r="E120" s="41"/>
      <c r="F120" s="212" t="s">
        <v>178</v>
      </c>
      <c r="G120" s="41"/>
      <c r="H120" s="41"/>
      <c r="I120" s="213"/>
      <c r="J120" s="41"/>
      <c r="K120" s="41"/>
      <c r="L120" s="45"/>
      <c r="M120" s="214"/>
      <c r="N120" s="215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116</v>
      </c>
      <c r="AU120" s="18" t="s">
        <v>76</v>
      </c>
    </row>
    <row r="121" spans="1:51" s="13" customFormat="1" ht="12">
      <c r="A121" s="13"/>
      <c r="B121" s="216"/>
      <c r="C121" s="217"/>
      <c r="D121" s="211" t="s">
        <v>123</v>
      </c>
      <c r="E121" s="217"/>
      <c r="F121" s="219" t="s">
        <v>181</v>
      </c>
      <c r="G121" s="217"/>
      <c r="H121" s="220">
        <v>4.005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6" t="s">
        <v>123</v>
      </c>
      <c r="AU121" s="226" t="s">
        <v>76</v>
      </c>
      <c r="AV121" s="13" t="s">
        <v>76</v>
      </c>
      <c r="AW121" s="13" t="s">
        <v>4</v>
      </c>
      <c r="AX121" s="13" t="s">
        <v>74</v>
      </c>
      <c r="AY121" s="226" t="s">
        <v>107</v>
      </c>
    </row>
    <row r="122" spans="1:65" s="2" customFormat="1" ht="16.5" customHeight="1">
      <c r="A122" s="39"/>
      <c r="B122" s="40"/>
      <c r="C122" s="198" t="s">
        <v>182</v>
      </c>
      <c r="D122" s="198" t="s">
        <v>109</v>
      </c>
      <c r="E122" s="199" t="s">
        <v>183</v>
      </c>
      <c r="F122" s="200" t="s">
        <v>184</v>
      </c>
      <c r="G122" s="201" t="s">
        <v>112</v>
      </c>
      <c r="H122" s="202">
        <v>270</v>
      </c>
      <c r="I122" s="203"/>
      <c r="J122" s="204">
        <f>ROUND(I122*H122,2)</f>
        <v>0</v>
      </c>
      <c r="K122" s="200" t="s">
        <v>113</v>
      </c>
      <c r="L122" s="45"/>
      <c r="M122" s="205" t="s">
        <v>19</v>
      </c>
      <c r="N122" s="206" t="s">
        <v>40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114</v>
      </c>
      <c r="AT122" s="209" t="s">
        <v>109</v>
      </c>
      <c r="AU122" s="209" t="s">
        <v>76</v>
      </c>
      <c r="AY122" s="18" t="s">
        <v>107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74</v>
      </c>
      <c r="BK122" s="210">
        <f>ROUND(I122*H122,2)</f>
        <v>0</v>
      </c>
      <c r="BL122" s="18" t="s">
        <v>114</v>
      </c>
      <c r="BM122" s="209" t="s">
        <v>185</v>
      </c>
    </row>
    <row r="123" spans="1:47" s="2" customFormat="1" ht="12">
      <c r="A123" s="39"/>
      <c r="B123" s="40"/>
      <c r="C123" s="41"/>
      <c r="D123" s="211" t="s">
        <v>116</v>
      </c>
      <c r="E123" s="41"/>
      <c r="F123" s="212" t="s">
        <v>186</v>
      </c>
      <c r="G123" s="41"/>
      <c r="H123" s="41"/>
      <c r="I123" s="213"/>
      <c r="J123" s="41"/>
      <c r="K123" s="41"/>
      <c r="L123" s="45"/>
      <c r="M123" s="214"/>
      <c r="N123" s="21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116</v>
      </c>
      <c r="AU123" s="18" t="s">
        <v>76</v>
      </c>
    </row>
    <row r="124" spans="1:65" s="2" customFormat="1" ht="16.5" customHeight="1">
      <c r="A124" s="39"/>
      <c r="B124" s="40"/>
      <c r="C124" s="198" t="s">
        <v>187</v>
      </c>
      <c r="D124" s="198" t="s">
        <v>109</v>
      </c>
      <c r="E124" s="199" t="s">
        <v>188</v>
      </c>
      <c r="F124" s="200" t="s">
        <v>189</v>
      </c>
      <c r="G124" s="201" t="s">
        <v>112</v>
      </c>
      <c r="H124" s="202">
        <v>843</v>
      </c>
      <c r="I124" s="203"/>
      <c r="J124" s="204">
        <f>ROUND(I124*H124,2)</f>
        <v>0</v>
      </c>
      <c r="K124" s="200" t="s">
        <v>113</v>
      </c>
      <c r="L124" s="45"/>
      <c r="M124" s="205" t="s">
        <v>19</v>
      </c>
      <c r="N124" s="206" t="s">
        <v>40</v>
      </c>
      <c r="O124" s="85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9" t="s">
        <v>114</v>
      </c>
      <c r="AT124" s="209" t="s">
        <v>109</v>
      </c>
      <c r="AU124" s="209" t="s">
        <v>76</v>
      </c>
      <c r="AY124" s="18" t="s">
        <v>107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8" t="s">
        <v>74</v>
      </c>
      <c r="BK124" s="210">
        <f>ROUND(I124*H124,2)</f>
        <v>0</v>
      </c>
      <c r="BL124" s="18" t="s">
        <v>114</v>
      </c>
      <c r="BM124" s="209" t="s">
        <v>190</v>
      </c>
    </row>
    <row r="125" spans="1:47" s="2" customFormat="1" ht="12">
      <c r="A125" s="39"/>
      <c r="B125" s="40"/>
      <c r="C125" s="41"/>
      <c r="D125" s="211" t="s">
        <v>116</v>
      </c>
      <c r="E125" s="41"/>
      <c r="F125" s="212" t="s">
        <v>191</v>
      </c>
      <c r="G125" s="41"/>
      <c r="H125" s="41"/>
      <c r="I125" s="213"/>
      <c r="J125" s="41"/>
      <c r="K125" s="41"/>
      <c r="L125" s="45"/>
      <c r="M125" s="214"/>
      <c r="N125" s="21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116</v>
      </c>
      <c r="AU125" s="18" t="s">
        <v>76</v>
      </c>
    </row>
    <row r="126" spans="1:51" s="13" customFormat="1" ht="12">
      <c r="A126" s="13"/>
      <c r="B126" s="216"/>
      <c r="C126" s="217"/>
      <c r="D126" s="211" t="s">
        <v>123</v>
      </c>
      <c r="E126" s="218" t="s">
        <v>19</v>
      </c>
      <c r="F126" s="219" t="s">
        <v>192</v>
      </c>
      <c r="G126" s="217"/>
      <c r="H126" s="220">
        <v>843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6" t="s">
        <v>123</v>
      </c>
      <c r="AU126" s="226" t="s">
        <v>76</v>
      </c>
      <c r="AV126" s="13" t="s">
        <v>76</v>
      </c>
      <c r="AW126" s="13" t="s">
        <v>31</v>
      </c>
      <c r="AX126" s="13" t="s">
        <v>74</v>
      </c>
      <c r="AY126" s="226" t="s">
        <v>107</v>
      </c>
    </row>
    <row r="127" spans="1:65" s="2" customFormat="1" ht="12">
      <c r="A127" s="39"/>
      <c r="B127" s="40"/>
      <c r="C127" s="239" t="s">
        <v>193</v>
      </c>
      <c r="D127" s="239" t="s">
        <v>155</v>
      </c>
      <c r="E127" s="240" t="s">
        <v>194</v>
      </c>
      <c r="F127" s="241" t="s">
        <v>195</v>
      </c>
      <c r="G127" s="242" t="s">
        <v>120</v>
      </c>
      <c r="H127" s="243">
        <v>224.7</v>
      </c>
      <c r="I127" s="244"/>
      <c r="J127" s="245">
        <f>ROUND(I127*H127,2)</f>
        <v>0</v>
      </c>
      <c r="K127" s="241" t="s">
        <v>196</v>
      </c>
      <c r="L127" s="246"/>
      <c r="M127" s="247" t="s">
        <v>19</v>
      </c>
      <c r="N127" s="248" t="s">
        <v>40</v>
      </c>
      <c r="O127" s="85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159</v>
      </c>
      <c r="AT127" s="209" t="s">
        <v>155</v>
      </c>
      <c r="AU127" s="209" t="s">
        <v>76</v>
      </c>
      <c r="AY127" s="18" t="s">
        <v>107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74</v>
      </c>
      <c r="BK127" s="210">
        <f>ROUND(I127*H127,2)</f>
        <v>0</v>
      </c>
      <c r="BL127" s="18" t="s">
        <v>114</v>
      </c>
      <c r="BM127" s="209" t="s">
        <v>197</v>
      </c>
    </row>
    <row r="128" spans="1:47" s="2" customFormat="1" ht="12">
      <c r="A128" s="39"/>
      <c r="B128" s="40"/>
      <c r="C128" s="41"/>
      <c r="D128" s="211" t="s">
        <v>116</v>
      </c>
      <c r="E128" s="41"/>
      <c r="F128" s="212" t="s">
        <v>198</v>
      </c>
      <c r="G128" s="41"/>
      <c r="H128" s="41"/>
      <c r="I128" s="213"/>
      <c r="J128" s="41"/>
      <c r="K128" s="41"/>
      <c r="L128" s="45"/>
      <c r="M128" s="214"/>
      <c r="N128" s="21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116</v>
      </c>
      <c r="AU128" s="18" t="s">
        <v>76</v>
      </c>
    </row>
    <row r="129" spans="1:51" s="13" customFormat="1" ht="12">
      <c r="A129" s="13"/>
      <c r="B129" s="216"/>
      <c r="C129" s="217"/>
      <c r="D129" s="211" t="s">
        <v>123</v>
      </c>
      <c r="E129" s="218" t="s">
        <v>19</v>
      </c>
      <c r="F129" s="219" t="s">
        <v>199</v>
      </c>
      <c r="G129" s="217"/>
      <c r="H129" s="220">
        <v>749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6" t="s">
        <v>123</v>
      </c>
      <c r="AU129" s="226" t="s">
        <v>76</v>
      </c>
      <c r="AV129" s="13" t="s">
        <v>76</v>
      </c>
      <c r="AW129" s="13" t="s">
        <v>31</v>
      </c>
      <c r="AX129" s="13" t="s">
        <v>74</v>
      </c>
      <c r="AY129" s="226" t="s">
        <v>107</v>
      </c>
    </row>
    <row r="130" spans="1:51" s="13" customFormat="1" ht="12">
      <c r="A130" s="13"/>
      <c r="B130" s="216"/>
      <c r="C130" s="217"/>
      <c r="D130" s="211" t="s">
        <v>123</v>
      </c>
      <c r="E130" s="217"/>
      <c r="F130" s="219" t="s">
        <v>200</v>
      </c>
      <c r="G130" s="217"/>
      <c r="H130" s="220">
        <v>224.7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6" t="s">
        <v>123</v>
      </c>
      <c r="AU130" s="226" t="s">
        <v>76</v>
      </c>
      <c r="AV130" s="13" t="s">
        <v>76</v>
      </c>
      <c r="AW130" s="13" t="s">
        <v>4</v>
      </c>
      <c r="AX130" s="13" t="s">
        <v>74</v>
      </c>
      <c r="AY130" s="226" t="s">
        <v>107</v>
      </c>
    </row>
    <row r="131" spans="1:63" s="12" customFormat="1" ht="22.8" customHeight="1">
      <c r="A131" s="12"/>
      <c r="B131" s="182"/>
      <c r="C131" s="183"/>
      <c r="D131" s="184" t="s">
        <v>68</v>
      </c>
      <c r="E131" s="196" t="s">
        <v>76</v>
      </c>
      <c r="F131" s="196" t="s">
        <v>201</v>
      </c>
      <c r="G131" s="183"/>
      <c r="H131" s="183"/>
      <c r="I131" s="186"/>
      <c r="J131" s="197">
        <f>BK131</f>
        <v>0</v>
      </c>
      <c r="K131" s="183"/>
      <c r="L131" s="188"/>
      <c r="M131" s="189"/>
      <c r="N131" s="190"/>
      <c r="O131" s="190"/>
      <c r="P131" s="191">
        <f>SUM(P132:P137)</f>
        <v>0</v>
      </c>
      <c r="Q131" s="190"/>
      <c r="R131" s="191">
        <f>SUM(R132:R137)</f>
        <v>0.32206999999999997</v>
      </c>
      <c r="S131" s="190"/>
      <c r="T131" s="192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3" t="s">
        <v>74</v>
      </c>
      <c r="AT131" s="194" t="s">
        <v>68</v>
      </c>
      <c r="AU131" s="194" t="s">
        <v>74</v>
      </c>
      <c r="AY131" s="193" t="s">
        <v>107</v>
      </c>
      <c r="BK131" s="195">
        <f>SUM(BK132:BK137)</f>
        <v>0</v>
      </c>
    </row>
    <row r="132" spans="1:65" s="2" customFormat="1" ht="16.5" customHeight="1">
      <c r="A132" s="39"/>
      <c r="B132" s="40"/>
      <c r="C132" s="198" t="s">
        <v>8</v>
      </c>
      <c r="D132" s="198" t="s">
        <v>109</v>
      </c>
      <c r="E132" s="199" t="s">
        <v>202</v>
      </c>
      <c r="F132" s="200" t="s">
        <v>203</v>
      </c>
      <c r="G132" s="201" t="s">
        <v>112</v>
      </c>
      <c r="H132" s="202">
        <v>749</v>
      </c>
      <c r="I132" s="203"/>
      <c r="J132" s="204">
        <f>ROUND(I132*H132,2)</f>
        <v>0</v>
      </c>
      <c r="K132" s="200" t="s">
        <v>113</v>
      </c>
      <c r="L132" s="45"/>
      <c r="M132" s="205" t="s">
        <v>19</v>
      </c>
      <c r="N132" s="206" t="s">
        <v>40</v>
      </c>
      <c r="O132" s="85"/>
      <c r="P132" s="207">
        <f>O132*H132</f>
        <v>0</v>
      </c>
      <c r="Q132" s="207">
        <v>0.0001</v>
      </c>
      <c r="R132" s="207">
        <f>Q132*H132</f>
        <v>0.07490000000000001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114</v>
      </c>
      <c r="AT132" s="209" t="s">
        <v>109</v>
      </c>
      <c r="AU132" s="209" t="s">
        <v>76</v>
      </c>
      <c r="AY132" s="18" t="s">
        <v>107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74</v>
      </c>
      <c r="BK132" s="210">
        <f>ROUND(I132*H132,2)</f>
        <v>0</v>
      </c>
      <c r="BL132" s="18" t="s">
        <v>114</v>
      </c>
      <c r="BM132" s="209" t="s">
        <v>204</v>
      </c>
    </row>
    <row r="133" spans="1:47" s="2" customFormat="1" ht="12">
      <c r="A133" s="39"/>
      <c r="B133" s="40"/>
      <c r="C133" s="41"/>
      <c r="D133" s="211" t="s">
        <v>116</v>
      </c>
      <c r="E133" s="41"/>
      <c r="F133" s="212" t="s">
        <v>205</v>
      </c>
      <c r="G133" s="41"/>
      <c r="H133" s="41"/>
      <c r="I133" s="213"/>
      <c r="J133" s="41"/>
      <c r="K133" s="41"/>
      <c r="L133" s="45"/>
      <c r="M133" s="214"/>
      <c r="N133" s="21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116</v>
      </c>
      <c r="AU133" s="18" t="s">
        <v>76</v>
      </c>
    </row>
    <row r="134" spans="1:51" s="13" customFormat="1" ht="12">
      <c r="A134" s="13"/>
      <c r="B134" s="216"/>
      <c r="C134" s="217"/>
      <c r="D134" s="211" t="s">
        <v>123</v>
      </c>
      <c r="E134" s="218" t="s">
        <v>19</v>
      </c>
      <c r="F134" s="219" t="s">
        <v>199</v>
      </c>
      <c r="G134" s="217"/>
      <c r="H134" s="220">
        <v>749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6" t="s">
        <v>123</v>
      </c>
      <c r="AU134" s="226" t="s">
        <v>76</v>
      </c>
      <c r="AV134" s="13" t="s">
        <v>76</v>
      </c>
      <c r="AW134" s="13" t="s">
        <v>31</v>
      </c>
      <c r="AX134" s="13" t="s">
        <v>74</v>
      </c>
      <c r="AY134" s="226" t="s">
        <v>107</v>
      </c>
    </row>
    <row r="135" spans="1:65" s="2" customFormat="1" ht="16.5" customHeight="1">
      <c r="A135" s="39"/>
      <c r="B135" s="40"/>
      <c r="C135" s="239" t="s">
        <v>206</v>
      </c>
      <c r="D135" s="239" t="s">
        <v>155</v>
      </c>
      <c r="E135" s="240" t="s">
        <v>207</v>
      </c>
      <c r="F135" s="241" t="s">
        <v>208</v>
      </c>
      <c r="G135" s="242" t="s">
        <v>112</v>
      </c>
      <c r="H135" s="243">
        <v>823.9</v>
      </c>
      <c r="I135" s="244"/>
      <c r="J135" s="245">
        <f>ROUND(I135*H135,2)</f>
        <v>0</v>
      </c>
      <c r="K135" s="241" t="s">
        <v>113</v>
      </c>
      <c r="L135" s="246"/>
      <c r="M135" s="247" t="s">
        <v>19</v>
      </c>
      <c r="N135" s="248" t="s">
        <v>40</v>
      </c>
      <c r="O135" s="85"/>
      <c r="P135" s="207">
        <f>O135*H135</f>
        <v>0</v>
      </c>
      <c r="Q135" s="207">
        <v>0.0003</v>
      </c>
      <c r="R135" s="207">
        <f>Q135*H135</f>
        <v>0.24716999999999997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159</v>
      </c>
      <c r="AT135" s="209" t="s">
        <v>155</v>
      </c>
      <c r="AU135" s="209" t="s">
        <v>76</v>
      </c>
      <c r="AY135" s="18" t="s">
        <v>107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74</v>
      </c>
      <c r="BK135" s="210">
        <f>ROUND(I135*H135,2)</f>
        <v>0</v>
      </c>
      <c r="BL135" s="18" t="s">
        <v>114</v>
      </c>
      <c r="BM135" s="209" t="s">
        <v>209</v>
      </c>
    </row>
    <row r="136" spans="1:47" s="2" customFormat="1" ht="12">
      <c r="A136" s="39"/>
      <c r="B136" s="40"/>
      <c r="C136" s="41"/>
      <c r="D136" s="211" t="s">
        <v>116</v>
      </c>
      <c r="E136" s="41"/>
      <c r="F136" s="212" t="s">
        <v>208</v>
      </c>
      <c r="G136" s="41"/>
      <c r="H136" s="41"/>
      <c r="I136" s="213"/>
      <c r="J136" s="41"/>
      <c r="K136" s="41"/>
      <c r="L136" s="45"/>
      <c r="M136" s="214"/>
      <c r="N136" s="21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116</v>
      </c>
      <c r="AU136" s="18" t="s">
        <v>76</v>
      </c>
    </row>
    <row r="137" spans="1:51" s="13" customFormat="1" ht="12">
      <c r="A137" s="13"/>
      <c r="B137" s="216"/>
      <c r="C137" s="217"/>
      <c r="D137" s="211" t="s">
        <v>123</v>
      </c>
      <c r="E137" s="217"/>
      <c r="F137" s="219" t="s">
        <v>210</v>
      </c>
      <c r="G137" s="217"/>
      <c r="H137" s="220">
        <v>823.9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6" t="s">
        <v>123</v>
      </c>
      <c r="AU137" s="226" t="s">
        <v>76</v>
      </c>
      <c r="AV137" s="13" t="s">
        <v>76</v>
      </c>
      <c r="AW137" s="13" t="s">
        <v>4</v>
      </c>
      <c r="AX137" s="13" t="s">
        <v>74</v>
      </c>
      <c r="AY137" s="226" t="s">
        <v>107</v>
      </c>
    </row>
    <row r="138" spans="1:63" s="12" customFormat="1" ht="22.8" customHeight="1">
      <c r="A138" s="12"/>
      <c r="B138" s="182"/>
      <c r="C138" s="183"/>
      <c r="D138" s="184" t="s">
        <v>68</v>
      </c>
      <c r="E138" s="196" t="s">
        <v>141</v>
      </c>
      <c r="F138" s="196" t="s">
        <v>211</v>
      </c>
      <c r="G138" s="183"/>
      <c r="H138" s="183"/>
      <c r="I138" s="186"/>
      <c r="J138" s="197">
        <f>BK138</f>
        <v>0</v>
      </c>
      <c r="K138" s="183"/>
      <c r="L138" s="188"/>
      <c r="M138" s="189"/>
      <c r="N138" s="190"/>
      <c r="O138" s="190"/>
      <c r="P138" s="191">
        <f>SUM(P139:P206)</f>
        <v>0</v>
      </c>
      <c r="Q138" s="190"/>
      <c r="R138" s="191">
        <f>SUM(R139:R206)</f>
        <v>73.572615</v>
      </c>
      <c r="S138" s="190"/>
      <c r="T138" s="192">
        <f>SUM(T139:T206)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3" t="s">
        <v>74</v>
      </c>
      <c r="AT138" s="194" t="s">
        <v>68</v>
      </c>
      <c r="AU138" s="194" t="s">
        <v>74</v>
      </c>
      <c r="AY138" s="193" t="s">
        <v>107</v>
      </c>
      <c r="BK138" s="195">
        <f>SUM(BK139:BK206)</f>
        <v>0</v>
      </c>
    </row>
    <row r="139" spans="1:65" s="2" customFormat="1" ht="16.5" customHeight="1">
      <c r="A139" s="39"/>
      <c r="B139" s="40"/>
      <c r="C139" s="198" t="s">
        <v>212</v>
      </c>
      <c r="D139" s="198" t="s">
        <v>109</v>
      </c>
      <c r="E139" s="199" t="s">
        <v>213</v>
      </c>
      <c r="F139" s="200" t="s">
        <v>214</v>
      </c>
      <c r="G139" s="201" t="s">
        <v>112</v>
      </c>
      <c r="H139" s="202">
        <v>100</v>
      </c>
      <c r="I139" s="203"/>
      <c r="J139" s="204">
        <f>ROUND(I139*H139,2)</f>
        <v>0</v>
      </c>
      <c r="K139" s="200" t="s">
        <v>113</v>
      </c>
      <c r="L139" s="45"/>
      <c r="M139" s="205" t="s">
        <v>19</v>
      </c>
      <c r="N139" s="206" t="s">
        <v>40</v>
      </c>
      <c r="O139" s="85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9" t="s">
        <v>114</v>
      </c>
      <c r="AT139" s="209" t="s">
        <v>109</v>
      </c>
      <c r="AU139" s="209" t="s">
        <v>76</v>
      </c>
      <c r="AY139" s="18" t="s">
        <v>107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8" t="s">
        <v>74</v>
      </c>
      <c r="BK139" s="210">
        <f>ROUND(I139*H139,2)</f>
        <v>0</v>
      </c>
      <c r="BL139" s="18" t="s">
        <v>114</v>
      </c>
      <c r="BM139" s="209" t="s">
        <v>215</v>
      </c>
    </row>
    <row r="140" spans="1:47" s="2" customFormat="1" ht="12">
      <c r="A140" s="39"/>
      <c r="B140" s="40"/>
      <c r="C140" s="41"/>
      <c r="D140" s="211" t="s">
        <v>116</v>
      </c>
      <c r="E140" s="41"/>
      <c r="F140" s="212" t="s">
        <v>216</v>
      </c>
      <c r="G140" s="41"/>
      <c r="H140" s="41"/>
      <c r="I140" s="213"/>
      <c r="J140" s="41"/>
      <c r="K140" s="41"/>
      <c r="L140" s="45"/>
      <c r="M140" s="214"/>
      <c r="N140" s="215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116</v>
      </c>
      <c r="AU140" s="18" t="s">
        <v>76</v>
      </c>
    </row>
    <row r="141" spans="1:51" s="15" customFormat="1" ht="12">
      <c r="A141" s="15"/>
      <c r="B141" s="249"/>
      <c r="C141" s="250"/>
      <c r="D141" s="211" t="s">
        <v>123</v>
      </c>
      <c r="E141" s="251" t="s">
        <v>19</v>
      </c>
      <c r="F141" s="252" t="s">
        <v>217</v>
      </c>
      <c r="G141" s="250"/>
      <c r="H141" s="251" t="s">
        <v>19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8" t="s">
        <v>123</v>
      </c>
      <c r="AU141" s="258" t="s">
        <v>76</v>
      </c>
      <c r="AV141" s="15" t="s">
        <v>74</v>
      </c>
      <c r="AW141" s="15" t="s">
        <v>31</v>
      </c>
      <c r="AX141" s="15" t="s">
        <v>69</v>
      </c>
      <c r="AY141" s="258" t="s">
        <v>107</v>
      </c>
    </row>
    <row r="142" spans="1:51" s="13" customFormat="1" ht="12">
      <c r="A142" s="13"/>
      <c r="B142" s="216"/>
      <c r="C142" s="217"/>
      <c r="D142" s="211" t="s">
        <v>123</v>
      </c>
      <c r="E142" s="218" t="s">
        <v>19</v>
      </c>
      <c r="F142" s="219" t="s">
        <v>218</v>
      </c>
      <c r="G142" s="217"/>
      <c r="H142" s="220">
        <v>100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6" t="s">
        <v>123</v>
      </c>
      <c r="AU142" s="226" t="s">
        <v>76</v>
      </c>
      <c r="AV142" s="13" t="s">
        <v>76</v>
      </c>
      <c r="AW142" s="13" t="s">
        <v>31</v>
      </c>
      <c r="AX142" s="13" t="s">
        <v>74</v>
      </c>
      <c r="AY142" s="226" t="s">
        <v>107</v>
      </c>
    </row>
    <row r="143" spans="1:65" s="2" customFormat="1" ht="16.5" customHeight="1">
      <c r="A143" s="39"/>
      <c r="B143" s="40"/>
      <c r="C143" s="198" t="s">
        <v>219</v>
      </c>
      <c r="D143" s="198" t="s">
        <v>109</v>
      </c>
      <c r="E143" s="199" t="s">
        <v>220</v>
      </c>
      <c r="F143" s="200" t="s">
        <v>221</v>
      </c>
      <c r="G143" s="201" t="s">
        <v>112</v>
      </c>
      <c r="H143" s="202">
        <v>23.5</v>
      </c>
      <c r="I143" s="203"/>
      <c r="J143" s="204">
        <f>ROUND(I143*H143,2)</f>
        <v>0</v>
      </c>
      <c r="K143" s="200" t="s">
        <v>113</v>
      </c>
      <c r="L143" s="45"/>
      <c r="M143" s="205" t="s">
        <v>19</v>
      </c>
      <c r="N143" s="206" t="s">
        <v>40</v>
      </c>
      <c r="O143" s="85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9" t="s">
        <v>114</v>
      </c>
      <c r="AT143" s="209" t="s">
        <v>109</v>
      </c>
      <c r="AU143" s="209" t="s">
        <v>76</v>
      </c>
      <c r="AY143" s="18" t="s">
        <v>107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8" t="s">
        <v>74</v>
      </c>
      <c r="BK143" s="210">
        <f>ROUND(I143*H143,2)</f>
        <v>0</v>
      </c>
      <c r="BL143" s="18" t="s">
        <v>114</v>
      </c>
      <c r="BM143" s="209" t="s">
        <v>222</v>
      </c>
    </row>
    <row r="144" spans="1:47" s="2" customFormat="1" ht="12">
      <c r="A144" s="39"/>
      <c r="B144" s="40"/>
      <c r="C144" s="41"/>
      <c r="D144" s="211" t="s">
        <v>116</v>
      </c>
      <c r="E144" s="41"/>
      <c r="F144" s="212" t="s">
        <v>223</v>
      </c>
      <c r="G144" s="41"/>
      <c r="H144" s="41"/>
      <c r="I144" s="213"/>
      <c r="J144" s="41"/>
      <c r="K144" s="41"/>
      <c r="L144" s="45"/>
      <c r="M144" s="214"/>
      <c r="N144" s="215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116</v>
      </c>
      <c r="AU144" s="18" t="s">
        <v>76</v>
      </c>
    </row>
    <row r="145" spans="1:65" s="2" customFormat="1" ht="16.5" customHeight="1">
      <c r="A145" s="39"/>
      <c r="B145" s="40"/>
      <c r="C145" s="198" t="s">
        <v>224</v>
      </c>
      <c r="D145" s="198" t="s">
        <v>109</v>
      </c>
      <c r="E145" s="199" t="s">
        <v>225</v>
      </c>
      <c r="F145" s="200" t="s">
        <v>226</v>
      </c>
      <c r="G145" s="201" t="s">
        <v>112</v>
      </c>
      <c r="H145" s="202">
        <v>774</v>
      </c>
      <c r="I145" s="203"/>
      <c r="J145" s="204">
        <f>ROUND(I145*H145,2)</f>
        <v>0</v>
      </c>
      <c r="K145" s="200" t="s">
        <v>113</v>
      </c>
      <c r="L145" s="45"/>
      <c r="M145" s="205" t="s">
        <v>19</v>
      </c>
      <c r="N145" s="206" t="s">
        <v>40</v>
      </c>
      <c r="O145" s="85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114</v>
      </c>
      <c r="AT145" s="209" t="s">
        <v>109</v>
      </c>
      <c r="AU145" s="209" t="s">
        <v>76</v>
      </c>
      <c r="AY145" s="18" t="s">
        <v>107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74</v>
      </c>
      <c r="BK145" s="210">
        <f>ROUND(I145*H145,2)</f>
        <v>0</v>
      </c>
      <c r="BL145" s="18" t="s">
        <v>114</v>
      </c>
      <c r="BM145" s="209" t="s">
        <v>227</v>
      </c>
    </row>
    <row r="146" spans="1:47" s="2" customFormat="1" ht="12">
      <c r="A146" s="39"/>
      <c r="B146" s="40"/>
      <c r="C146" s="41"/>
      <c r="D146" s="211" t="s">
        <v>116</v>
      </c>
      <c r="E146" s="41"/>
      <c r="F146" s="212" t="s">
        <v>228</v>
      </c>
      <c r="G146" s="41"/>
      <c r="H146" s="41"/>
      <c r="I146" s="213"/>
      <c r="J146" s="41"/>
      <c r="K146" s="41"/>
      <c r="L146" s="45"/>
      <c r="M146" s="214"/>
      <c r="N146" s="21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116</v>
      </c>
      <c r="AU146" s="18" t="s">
        <v>76</v>
      </c>
    </row>
    <row r="147" spans="1:51" s="15" customFormat="1" ht="12">
      <c r="A147" s="15"/>
      <c r="B147" s="249"/>
      <c r="C147" s="250"/>
      <c r="D147" s="211" t="s">
        <v>123</v>
      </c>
      <c r="E147" s="251" t="s">
        <v>19</v>
      </c>
      <c r="F147" s="252" t="s">
        <v>229</v>
      </c>
      <c r="G147" s="250"/>
      <c r="H147" s="251" t="s">
        <v>19</v>
      </c>
      <c r="I147" s="253"/>
      <c r="J147" s="250"/>
      <c r="K147" s="250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123</v>
      </c>
      <c r="AU147" s="258" t="s">
        <v>76</v>
      </c>
      <c r="AV147" s="15" t="s">
        <v>74</v>
      </c>
      <c r="AW147" s="15" t="s">
        <v>31</v>
      </c>
      <c r="AX147" s="15" t="s">
        <v>69</v>
      </c>
      <c r="AY147" s="258" t="s">
        <v>107</v>
      </c>
    </row>
    <row r="148" spans="1:51" s="13" customFormat="1" ht="12">
      <c r="A148" s="13"/>
      <c r="B148" s="216"/>
      <c r="C148" s="217"/>
      <c r="D148" s="211" t="s">
        <v>123</v>
      </c>
      <c r="E148" s="218" t="s">
        <v>19</v>
      </c>
      <c r="F148" s="219" t="s">
        <v>230</v>
      </c>
      <c r="G148" s="217"/>
      <c r="H148" s="220">
        <v>535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6" t="s">
        <v>123</v>
      </c>
      <c r="AU148" s="226" t="s">
        <v>76</v>
      </c>
      <c r="AV148" s="13" t="s">
        <v>76</v>
      </c>
      <c r="AW148" s="13" t="s">
        <v>31</v>
      </c>
      <c r="AX148" s="13" t="s">
        <v>69</v>
      </c>
      <c r="AY148" s="226" t="s">
        <v>107</v>
      </c>
    </row>
    <row r="149" spans="1:51" s="15" customFormat="1" ht="12">
      <c r="A149" s="15"/>
      <c r="B149" s="249"/>
      <c r="C149" s="250"/>
      <c r="D149" s="211" t="s">
        <v>123</v>
      </c>
      <c r="E149" s="251" t="s">
        <v>19</v>
      </c>
      <c r="F149" s="252" t="s">
        <v>231</v>
      </c>
      <c r="G149" s="250"/>
      <c r="H149" s="251" t="s">
        <v>19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8" t="s">
        <v>123</v>
      </c>
      <c r="AU149" s="258" t="s">
        <v>76</v>
      </c>
      <c r="AV149" s="15" t="s">
        <v>74</v>
      </c>
      <c r="AW149" s="15" t="s">
        <v>31</v>
      </c>
      <c r="AX149" s="15" t="s">
        <v>69</v>
      </c>
      <c r="AY149" s="258" t="s">
        <v>107</v>
      </c>
    </row>
    <row r="150" spans="1:51" s="13" customFormat="1" ht="12">
      <c r="A150" s="13"/>
      <c r="B150" s="216"/>
      <c r="C150" s="217"/>
      <c r="D150" s="211" t="s">
        <v>123</v>
      </c>
      <c r="E150" s="218" t="s">
        <v>19</v>
      </c>
      <c r="F150" s="219" t="s">
        <v>176</v>
      </c>
      <c r="G150" s="217"/>
      <c r="H150" s="220">
        <v>11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6" t="s">
        <v>123</v>
      </c>
      <c r="AU150" s="226" t="s">
        <v>76</v>
      </c>
      <c r="AV150" s="13" t="s">
        <v>76</v>
      </c>
      <c r="AW150" s="13" t="s">
        <v>31</v>
      </c>
      <c r="AX150" s="13" t="s">
        <v>69</v>
      </c>
      <c r="AY150" s="226" t="s">
        <v>107</v>
      </c>
    </row>
    <row r="151" spans="1:51" s="15" customFormat="1" ht="12">
      <c r="A151" s="15"/>
      <c r="B151" s="249"/>
      <c r="C151" s="250"/>
      <c r="D151" s="211" t="s">
        <v>123</v>
      </c>
      <c r="E151" s="251" t="s">
        <v>19</v>
      </c>
      <c r="F151" s="252" t="s">
        <v>232</v>
      </c>
      <c r="G151" s="250"/>
      <c r="H151" s="251" t="s">
        <v>19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123</v>
      </c>
      <c r="AU151" s="258" t="s">
        <v>76</v>
      </c>
      <c r="AV151" s="15" t="s">
        <v>74</v>
      </c>
      <c r="AW151" s="15" t="s">
        <v>31</v>
      </c>
      <c r="AX151" s="15" t="s">
        <v>69</v>
      </c>
      <c r="AY151" s="258" t="s">
        <v>107</v>
      </c>
    </row>
    <row r="152" spans="1:51" s="13" customFormat="1" ht="12">
      <c r="A152" s="13"/>
      <c r="B152" s="216"/>
      <c r="C152" s="217"/>
      <c r="D152" s="211" t="s">
        <v>123</v>
      </c>
      <c r="E152" s="218" t="s">
        <v>19</v>
      </c>
      <c r="F152" s="219" t="s">
        <v>233</v>
      </c>
      <c r="G152" s="217"/>
      <c r="H152" s="220">
        <v>159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6" t="s">
        <v>123</v>
      </c>
      <c r="AU152" s="226" t="s">
        <v>76</v>
      </c>
      <c r="AV152" s="13" t="s">
        <v>76</v>
      </c>
      <c r="AW152" s="13" t="s">
        <v>31</v>
      </c>
      <c r="AX152" s="13" t="s">
        <v>69</v>
      </c>
      <c r="AY152" s="226" t="s">
        <v>107</v>
      </c>
    </row>
    <row r="153" spans="1:51" s="15" customFormat="1" ht="12">
      <c r="A153" s="15"/>
      <c r="B153" s="249"/>
      <c r="C153" s="250"/>
      <c r="D153" s="211" t="s">
        <v>123</v>
      </c>
      <c r="E153" s="251" t="s">
        <v>19</v>
      </c>
      <c r="F153" s="252" t="s">
        <v>234</v>
      </c>
      <c r="G153" s="250"/>
      <c r="H153" s="251" t="s">
        <v>19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8" t="s">
        <v>123</v>
      </c>
      <c r="AU153" s="258" t="s">
        <v>76</v>
      </c>
      <c r="AV153" s="15" t="s">
        <v>74</v>
      </c>
      <c r="AW153" s="15" t="s">
        <v>31</v>
      </c>
      <c r="AX153" s="15" t="s">
        <v>69</v>
      </c>
      <c r="AY153" s="258" t="s">
        <v>107</v>
      </c>
    </row>
    <row r="154" spans="1:51" s="13" customFormat="1" ht="12">
      <c r="A154" s="13"/>
      <c r="B154" s="216"/>
      <c r="C154" s="217"/>
      <c r="D154" s="211" t="s">
        <v>123</v>
      </c>
      <c r="E154" s="218" t="s">
        <v>19</v>
      </c>
      <c r="F154" s="219" t="s">
        <v>235</v>
      </c>
      <c r="G154" s="217"/>
      <c r="H154" s="220">
        <v>69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6" t="s">
        <v>123</v>
      </c>
      <c r="AU154" s="226" t="s">
        <v>76</v>
      </c>
      <c r="AV154" s="13" t="s">
        <v>76</v>
      </c>
      <c r="AW154" s="13" t="s">
        <v>31</v>
      </c>
      <c r="AX154" s="13" t="s">
        <v>69</v>
      </c>
      <c r="AY154" s="226" t="s">
        <v>107</v>
      </c>
    </row>
    <row r="155" spans="1:51" s="14" customFormat="1" ht="12">
      <c r="A155" s="14"/>
      <c r="B155" s="227"/>
      <c r="C155" s="228"/>
      <c r="D155" s="211" t="s">
        <v>123</v>
      </c>
      <c r="E155" s="229" t="s">
        <v>19</v>
      </c>
      <c r="F155" s="230" t="s">
        <v>127</v>
      </c>
      <c r="G155" s="228"/>
      <c r="H155" s="231">
        <v>774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7" t="s">
        <v>123</v>
      </c>
      <c r="AU155" s="237" t="s">
        <v>76</v>
      </c>
      <c r="AV155" s="14" t="s">
        <v>114</v>
      </c>
      <c r="AW155" s="14" t="s">
        <v>31</v>
      </c>
      <c r="AX155" s="14" t="s">
        <v>74</v>
      </c>
      <c r="AY155" s="237" t="s">
        <v>107</v>
      </c>
    </row>
    <row r="156" spans="1:65" s="2" customFormat="1" ht="16.5" customHeight="1">
      <c r="A156" s="39"/>
      <c r="B156" s="40"/>
      <c r="C156" s="198" t="s">
        <v>236</v>
      </c>
      <c r="D156" s="198" t="s">
        <v>109</v>
      </c>
      <c r="E156" s="199" t="s">
        <v>237</v>
      </c>
      <c r="F156" s="200" t="s">
        <v>238</v>
      </c>
      <c r="G156" s="201" t="s">
        <v>112</v>
      </c>
      <c r="H156" s="202">
        <v>100</v>
      </c>
      <c r="I156" s="203"/>
      <c r="J156" s="204">
        <f>ROUND(I156*H156,2)</f>
        <v>0</v>
      </c>
      <c r="K156" s="200" t="s">
        <v>113</v>
      </c>
      <c r="L156" s="45"/>
      <c r="M156" s="205" t="s">
        <v>19</v>
      </c>
      <c r="N156" s="206" t="s">
        <v>40</v>
      </c>
      <c r="O156" s="85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9" t="s">
        <v>114</v>
      </c>
      <c r="AT156" s="209" t="s">
        <v>109</v>
      </c>
      <c r="AU156" s="209" t="s">
        <v>76</v>
      </c>
      <c r="AY156" s="18" t="s">
        <v>107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8" t="s">
        <v>74</v>
      </c>
      <c r="BK156" s="210">
        <f>ROUND(I156*H156,2)</f>
        <v>0</v>
      </c>
      <c r="BL156" s="18" t="s">
        <v>114</v>
      </c>
      <c r="BM156" s="209" t="s">
        <v>239</v>
      </c>
    </row>
    <row r="157" spans="1:47" s="2" customFormat="1" ht="12">
      <c r="A157" s="39"/>
      <c r="B157" s="40"/>
      <c r="C157" s="41"/>
      <c r="D157" s="211" t="s">
        <v>116</v>
      </c>
      <c r="E157" s="41"/>
      <c r="F157" s="212" t="s">
        <v>240</v>
      </c>
      <c r="G157" s="41"/>
      <c r="H157" s="41"/>
      <c r="I157" s="213"/>
      <c r="J157" s="41"/>
      <c r="K157" s="41"/>
      <c r="L157" s="45"/>
      <c r="M157" s="214"/>
      <c r="N157" s="21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116</v>
      </c>
      <c r="AU157" s="18" t="s">
        <v>76</v>
      </c>
    </row>
    <row r="158" spans="1:51" s="15" customFormat="1" ht="12">
      <c r="A158" s="15"/>
      <c r="B158" s="249"/>
      <c r="C158" s="250"/>
      <c r="D158" s="211" t="s">
        <v>123</v>
      </c>
      <c r="E158" s="251" t="s">
        <v>19</v>
      </c>
      <c r="F158" s="252" t="s">
        <v>217</v>
      </c>
      <c r="G158" s="250"/>
      <c r="H158" s="251" t="s">
        <v>19</v>
      </c>
      <c r="I158" s="253"/>
      <c r="J158" s="250"/>
      <c r="K158" s="250"/>
      <c r="L158" s="254"/>
      <c r="M158" s="255"/>
      <c r="N158" s="256"/>
      <c r="O158" s="256"/>
      <c r="P158" s="256"/>
      <c r="Q158" s="256"/>
      <c r="R158" s="256"/>
      <c r="S158" s="256"/>
      <c r="T158" s="25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8" t="s">
        <v>123</v>
      </c>
      <c r="AU158" s="258" t="s">
        <v>76</v>
      </c>
      <c r="AV158" s="15" t="s">
        <v>74</v>
      </c>
      <c r="AW158" s="15" t="s">
        <v>31</v>
      </c>
      <c r="AX158" s="15" t="s">
        <v>69</v>
      </c>
      <c r="AY158" s="258" t="s">
        <v>107</v>
      </c>
    </row>
    <row r="159" spans="1:51" s="13" customFormat="1" ht="12">
      <c r="A159" s="13"/>
      <c r="B159" s="216"/>
      <c r="C159" s="217"/>
      <c r="D159" s="211" t="s">
        <v>123</v>
      </c>
      <c r="E159" s="218" t="s">
        <v>19</v>
      </c>
      <c r="F159" s="219" t="s">
        <v>218</v>
      </c>
      <c r="G159" s="217"/>
      <c r="H159" s="220">
        <v>100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6" t="s">
        <v>123</v>
      </c>
      <c r="AU159" s="226" t="s">
        <v>76</v>
      </c>
      <c r="AV159" s="13" t="s">
        <v>76</v>
      </c>
      <c r="AW159" s="13" t="s">
        <v>31</v>
      </c>
      <c r="AX159" s="13" t="s">
        <v>74</v>
      </c>
      <c r="AY159" s="226" t="s">
        <v>107</v>
      </c>
    </row>
    <row r="160" spans="1:65" s="2" customFormat="1" ht="16.5" customHeight="1">
      <c r="A160" s="39"/>
      <c r="B160" s="40"/>
      <c r="C160" s="198" t="s">
        <v>7</v>
      </c>
      <c r="D160" s="198" t="s">
        <v>109</v>
      </c>
      <c r="E160" s="199" t="s">
        <v>241</v>
      </c>
      <c r="F160" s="200" t="s">
        <v>242</v>
      </c>
      <c r="G160" s="201" t="s">
        <v>112</v>
      </c>
      <c r="H160" s="202">
        <v>535</v>
      </c>
      <c r="I160" s="203"/>
      <c r="J160" s="204">
        <f>ROUND(I160*H160,2)</f>
        <v>0</v>
      </c>
      <c r="K160" s="200" t="s">
        <v>113</v>
      </c>
      <c r="L160" s="45"/>
      <c r="M160" s="205" t="s">
        <v>19</v>
      </c>
      <c r="N160" s="206" t="s">
        <v>40</v>
      </c>
      <c r="O160" s="85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9" t="s">
        <v>114</v>
      </c>
      <c r="AT160" s="209" t="s">
        <v>109</v>
      </c>
      <c r="AU160" s="209" t="s">
        <v>76</v>
      </c>
      <c r="AY160" s="18" t="s">
        <v>107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8" t="s">
        <v>74</v>
      </c>
      <c r="BK160" s="210">
        <f>ROUND(I160*H160,2)</f>
        <v>0</v>
      </c>
      <c r="BL160" s="18" t="s">
        <v>114</v>
      </c>
      <c r="BM160" s="209" t="s">
        <v>243</v>
      </c>
    </row>
    <row r="161" spans="1:47" s="2" customFormat="1" ht="12">
      <c r="A161" s="39"/>
      <c r="B161" s="40"/>
      <c r="C161" s="41"/>
      <c r="D161" s="211" t="s">
        <v>116</v>
      </c>
      <c r="E161" s="41"/>
      <c r="F161" s="212" t="s">
        <v>244</v>
      </c>
      <c r="G161" s="41"/>
      <c r="H161" s="41"/>
      <c r="I161" s="213"/>
      <c r="J161" s="41"/>
      <c r="K161" s="41"/>
      <c r="L161" s="45"/>
      <c r="M161" s="214"/>
      <c r="N161" s="21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116</v>
      </c>
      <c r="AU161" s="18" t="s">
        <v>76</v>
      </c>
    </row>
    <row r="162" spans="1:65" s="2" customFormat="1" ht="16.5" customHeight="1">
      <c r="A162" s="39"/>
      <c r="B162" s="40"/>
      <c r="C162" s="198" t="s">
        <v>245</v>
      </c>
      <c r="D162" s="198" t="s">
        <v>109</v>
      </c>
      <c r="E162" s="199" t="s">
        <v>246</v>
      </c>
      <c r="F162" s="200" t="s">
        <v>247</v>
      </c>
      <c r="G162" s="201" t="s">
        <v>112</v>
      </c>
      <c r="H162" s="202">
        <v>546</v>
      </c>
      <c r="I162" s="203"/>
      <c r="J162" s="204">
        <f>ROUND(I162*H162,2)</f>
        <v>0</v>
      </c>
      <c r="K162" s="200" t="s">
        <v>113</v>
      </c>
      <c r="L162" s="45"/>
      <c r="M162" s="205" t="s">
        <v>19</v>
      </c>
      <c r="N162" s="206" t="s">
        <v>40</v>
      </c>
      <c r="O162" s="85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09" t="s">
        <v>114</v>
      </c>
      <c r="AT162" s="209" t="s">
        <v>109</v>
      </c>
      <c r="AU162" s="209" t="s">
        <v>76</v>
      </c>
      <c r="AY162" s="18" t="s">
        <v>107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8" t="s">
        <v>74</v>
      </c>
      <c r="BK162" s="210">
        <f>ROUND(I162*H162,2)</f>
        <v>0</v>
      </c>
      <c r="BL162" s="18" t="s">
        <v>114</v>
      </c>
      <c r="BM162" s="209" t="s">
        <v>248</v>
      </c>
    </row>
    <row r="163" spans="1:47" s="2" customFormat="1" ht="12">
      <c r="A163" s="39"/>
      <c r="B163" s="40"/>
      <c r="C163" s="41"/>
      <c r="D163" s="211" t="s">
        <v>116</v>
      </c>
      <c r="E163" s="41"/>
      <c r="F163" s="212" t="s">
        <v>249</v>
      </c>
      <c r="G163" s="41"/>
      <c r="H163" s="41"/>
      <c r="I163" s="213"/>
      <c r="J163" s="41"/>
      <c r="K163" s="41"/>
      <c r="L163" s="45"/>
      <c r="M163" s="214"/>
      <c r="N163" s="215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116</v>
      </c>
      <c r="AU163" s="18" t="s">
        <v>76</v>
      </c>
    </row>
    <row r="164" spans="1:51" s="15" customFormat="1" ht="12">
      <c r="A164" s="15"/>
      <c r="B164" s="249"/>
      <c r="C164" s="250"/>
      <c r="D164" s="211" t="s">
        <v>123</v>
      </c>
      <c r="E164" s="251" t="s">
        <v>19</v>
      </c>
      <c r="F164" s="252" t="s">
        <v>229</v>
      </c>
      <c r="G164" s="250"/>
      <c r="H164" s="251" t="s">
        <v>19</v>
      </c>
      <c r="I164" s="253"/>
      <c r="J164" s="250"/>
      <c r="K164" s="250"/>
      <c r="L164" s="254"/>
      <c r="M164" s="255"/>
      <c r="N164" s="256"/>
      <c r="O164" s="256"/>
      <c r="P164" s="256"/>
      <c r="Q164" s="256"/>
      <c r="R164" s="256"/>
      <c r="S164" s="256"/>
      <c r="T164" s="25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8" t="s">
        <v>123</v>
      </c>
      <c r="AU164" s="258" t="s">
        <v>76</v>
      </c>
      <c r="AV164" s="15" t="s">
        <v>74</v>
      </c>
      <c r="AW164" s="15" t="s">
        <v>31</v>
      </c>
      <c r="AX164" s="15" t="s">
        <v>69</v>
      </c>
      <c r="AY164" s="258" t="s">
        <v>107</v>
      </c>
    </row>
    <row r="165" spans="1:51" s="13" customFormat="1" ht="12">
      <c r="A165" s="13"/>
      <c r="B165" s="216"/>
      <c r="C165" s="217"/>
      <c r="D165" s="211" t="s">
        <v>123</v>
      </c>
      <c r="E165" s="218" t="s">
        <v>19</v>
      </c>
      <c r="F165" s="219" t="s">
        <v>230</v>
      </c>
      <c r="G165" s="217"/>
      <c r="H165" s="220">
        <v>535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6" t="s">
        <v>123</v>
      </c>
      <c r="AU165" s="226" t="s">
        <v>76</v>
      </c>
      <c r="AV165" s="13" t="s">
        <v>76</v>
      </c>
      <c r="AW165" s="13" t="s">
        <v>31</v>
      </c>
      <c r="AX165" s="13" t="s">
        <v>69</v>
      </c>
      <c r="AY165" s="226" t="s">
        <v>107</v>
      </c>
    </row>
    <row r="166" spans="1:51" s="15" customFormat="1" ht="12">
      <c r="A166" s="15"/>
      <c r="B166" s="249"/>
      <c r="C166" s="250"/>
      <c r="D166" s="211" t="s">
        <v>123</v>
      </c>
      <c r="E166" s="251" t="s">
        <v>19</v>
      </c>
      <c r="F166" s="252" t="s">
        <v>231</v>
      </c>
      <c r="G166" s="250"/>
      <c r="H166" s="251" t="s">
        <v>19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123</v>
      </c>
      <c r="AU166" s="258" t="s">
        <v>76</v>
      </c>
      <c r="AV166" s="15" t="s">
        <v>74</v>
      </c>
      <c r="AW166" s="15" t="s">
        <v>31</v>
      </c>
      <c r="AX166" s="15" t="s">
        <v>69</v>
      </c>
      <c r="AY166" s="258" t="s">
        <v>107</v>
      </c>
    </row>
    <row r="167" spans="1:51" s="13" customFormat="1" ht="12">
      <c r="A167" s="13"/>
      <c r="B167" s="216"/>
      <c r="C167" s="217"/>
      <c r="D167" s="211" t="s">
        <v>123</v>
      </c>
      <c r="E167" s="218" t="s">
        <v>19</v>
      </c>
      <c r="F167" s="219" t="s">
        <v>176</v>
      </c>
      <c r="G167" s="217"/>
      <c r="H167" s="220">
        <v>11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6" t="s">
        <v>123</v>
      </c>
      <c r="AU167" s="226" t="s">
        <v>76</v>
      </c>
      <c r="AV167" s="13" t="s">
        <v>76</v>
      </c>
      <c r="AW167" s="13" t="s">
        <v>31</v>
      </c>
      <c r="AX167" s="13" t="s">
        <v>69</v>
      </c>
      <c r="AY167" s="226" t="s">
        <v>107</v>
      </c>
    </row>
    <row r="168" spans="1:51" s="14" customFormat="1" ht="12">
      <c r="A168" s="14"/>
      <c r="B168" s="227"/>
      <c r="C168" s="228"/>
      <c r="D168" s="211" t="s">
        <v>123</v>
      </c>
      <c r="E168" s="229" t="s">
        <v>19</v>
      </c>
      <c r="F168" s="230" t="s">
        <v>127</v>
      </c>
      <c r="G168" s="228"/>
      <c r="H168" s="231">
        <v>546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7" t="s">
        <v>123</v>
      </c>
      <c r="AU168" s="237" t="s">
        <v>76</v>
      </c>
      <c r="AV168" s="14" t="s">
        <v>114</v>
      </c>
      <c r="AW168" s="14" t="s">
        <v>31</v>
      </c>
      <c r="AX168" s="14" t="s">
        <v>74</v>
      </c>
      <c r="AY168" s="237" t="s">
        <v>107</v>
      </c>
    </row>
    <row r="169" spans="1:65" s="2" customFormat="1" ht="21.75" customHeight="1">
      <c r="A169" s="39"/>
      <c r="B169" s="40"/>
      <c r="C169" s="198" t="s">
        <v>250</v>
      </c>
      <c r="D169" s="198" t="s">
        <v>109</v>
      </c>
      <c r="E169" s="199" t="s">
        <v>251</v>
      </c>
      <c r="F169" s="200" t="s">
        <v>252</v>
      </c>
      <c r="G169" s="201" t="s">
        <v>112</v>
      </c>
      <c r="H169" s="202">
        <v>535</v>
      </c>
      <c r="I169" s="203"/>
      <c r="J169" s="204">
        <f>ROUND(I169*H169,2)</f>
        <v>0</v>
      </c>
      <c r="K169" s="200" t="s">
        <v>113</v>
      </c>
      <c r="L169" s="45"/>
      <c r="M169" s="205" t="s">
        <v>19</v>
      </c>
      <c r="N169" s="206" t="s">
        <v>40</v>
      </c>
      <c r="O169" s="85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9" t="s">
        <v>114</v>
      </c>
      <c r="AT169" s="209" t="s">
        <v>109</v>
      </c>
      <c r="AU169" s="209" t="s">
        <v>76</v>
      </c>
      <c r="AY169" s="18" t="s">
        <v>107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8" t="s">
        <v>74</v>
      </c>
      <c r="BK169" s="210">
        <f>ROUND(I169*H169,2)</f>
        <v>0</v>
      </c>
      <c r="BL169" s="18" t="s">
        <v>114</v>
      </c>
      <c r="BM169" s="209" t="s">
        <v>253</v>
      </c>
    </row>
    <row r="170" spans="1:47" s="2" customFormat="1" ht="12">
      <c r="A170" s="39"/>
      <c r="B170" s="40"/>
      <c r="C170" s="41"/>
      <c r="D170" s="211" t="s">
        <v>116</v>
      </c>
      <c r="E170" s="41"/>
      <c r="F170" s="212" t="s">
        <v>254</v>
      </c>
      <c r="G170" s="41"/>
      <c r="H170" s="41"/>
      <c r="I170" s="213"/>
      <c r="J170" s="41"/>
      <c r="K170" s="41"/>
      <c r="L170" s="45"/>
      <c r="M170" s="214"/>
      <c r="N170" s="21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116</v>
      </c>
      <c r="AU170" s="18" t="s">
        <v>76</v>
      </c>
    </row>
    <row r="171" spans="1:65" s="2" customFormat="1" ht="16.5" customHeight="1">
      <c r="A171" s="39"/>
      <c r="B171" s="40"/>
      <c r="C171" s="198" t="s">
        <v>255</v>
      </c>
      <c r="D171" s="198" t="s">
        <v>109</v>
      </c>
      <c r="E171" s="199" t="s">
        <v>256</v>
      </c>
      <c r="F171" s="200" t="s">
        <v>257</v>
      </c>
      <c r="G171" s="201" t="s">
        <v>112</v>
      </c>
      <c r="H171" s="202">
        <v>23.5</v>
      </c>
      <c r="I171" s="203"/>
      <c r="J171" s="204">
        <f>ROUND(I171*H171,2)</f>
        <v>0</v>
      </c>
      <c r="K171" s="200" t="s">
        <v>113</v>
      </c>
      <c r="L171" s="45"/>
      <c r="M171" s="205" t="s">
        <v>19</v>
      </c>
      <c r="N171" s="206" t="s">
        <v>40</v>
      </c>
      <c r="O171" s="85"/>
      <c r="P171" s="207">
        <f>O171*H171</f>
        <v>0</v>
      </c>
      <c r="Q171" s="207">
        <v>0.08425</v>
      </c>
      <c r="R171" s="207">
        <f>Q171*H171</f>
        <v>1.979875</v>
      </c>
      <c r="S171" s="207">
        <v>0</v>
      </c>
      <c r="T171" s="20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9" t="s">
        <v>114</v>
      </c>
      <c r="AT171" s="209" t="s">
        <v>109</v>
      </c>
      <c r="AU171" s="209" t="s">
        <v>76</v>
      </c>
      <c r="AY171" s="18" t="s">
        <v>107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8" t="s">
        <v>74</v>
      </c>
      <c r="BK171" s="210">
        <f>ROUND(I171*H171,2)</f>
        <v>0</v>
      </c>
      <c r="BL171" s="18" t="s">
        <v>114</v>
      </c>
      <c r="BM171" s="209" t="s">
        <v>258</v>
      </c>
    </row>
    <row r="172" spans="1:47" s="2" customFormat="1" ht="12">
      <c r="A172" s="39"/>
      <c r="B172" s="40"/>
      <c r="C172" s="41"/>
      <c r="D172" s="211" t="s">
        <v>116</v>
      </c>
      <c r="E172" s="41"/>
      <c r="F172" s="212" t="s">
        <v>259</v>
      </c>
      <c r="G172" s="41"/>
      <c r="H172" s="41"/>
      <c r="I172" s="213"/>
      <c r="J172" s="41"/>
      <c r="K172" s="41"/>
      <c r="L172" s="45"/>
      <c r="M172" s="214"/>
      <c r="N172" s="215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116</v>
      </c>
      <c r="AU172" s="18" t="s">
        <v>76</v>
      </c>
    </row>
    <row r="173" spans="1:51" s="15" customFormat="1" ht="12">
      <c r="A173" s="15"/>
      <c r="B173" s="249"/>
      <c r="C173" s="250"/>
      <c r="D173" s="211" t="s">
        <v>123</v>
      </c>
      <c r="E173" s="251" t="s">
        <v>19</v>
      </c>
      <c r="F173" s="252" t="s">
        <v>260</v>
      </c>
      <c r="G173" s="250"/>
      <c r="H173" s="251" t="s">
        <v>19</v>
      </c>
      <c r="I173" s="253"/>
      <c r="J173" s="250"/>
      <c r="K173" s="250"/>
      <c r="L173" s="254"/>
      <c r="M173" s="255"/>
      <c r="N173" s="256"/>
      <c r="O173" s="256"/>
      <c r="P173" s="256"/>
      <c r="Q173" s="256"/>
      <c r="R173" s="256"/>
      <c r="S173" s="256"/>
      <c r="T173" s="25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8" t="s">
        <v>123</v>
      </c>
      <c r="AU173" s="258" t="s">
        <v>76</v>
      </c>
      <c r="AV173" s="15" t="s">
        <v>74</v>
      </c>
      <c r="AW173" s="15" t="s">
        <v>31</v>
      </c>
      <c r="AX173" s="15" t="s">
        <v>69</v>
      </c>
      <c r="AY173" s="258" t="s">
        <v>107</v>
      </c>
    </row>
    <row r="174" spans="1:51" s="13" customFormat="1" ht="12">
      <c r="A174" s="13"/>
      <c r="B174" s="216"/>
      <c r="C174" s="217"/>
      <c r="D174" s="211" t="s">
        <v>123</v>
      </c>
      <c r="E174" s="218" t="s">
        <v>19</v>
      </c>
      <c r="F174" s="219" t="s">
        <v>236</v>
      </c>
      <c r="G174" s="217"/>
      <c r="H174" s="220">
        <v>20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6" t="s">
        <v>123</v>
      </c>
      <c r="AU174" s="226" t="s">
        <v>76</v>
      </c>
      <c r="AV174" s="13" t="s">
        <v>76</v>
      </c>
      <c r="AW174" s="13" t="s">
        <v>31</v>
      </c>
      <c r="AX174" s="13" t="s">
        <v>69</v>
      </c>
      <c r="AY174" s="226" t="s">
        <v>107</v>
      </c>
    </row>
    <row r="175" spans="1:51" s="15" customFormat="1" ht="12">
      <c r="A175" s="15"/>
      <c r="B175" s="249"/>
      <c r="C175" s="250"/>
      <c r="D175" s="211" t="s">
        <v>123</v>
      </c>
      <c r="E175" s="251" t="s">
        <v>19</v>
      </c>
      <c r="F175" s="252" t="s">
        <v>261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123</v>
      </c>
      <c r="AU175" s="258" t="s">
        <v>76</v>
      </c>
      <c r="AV175" s="15" t="s">
        <v>74</v>
      </c>
      <c r="AW175" s="15" t="s">
        <v>31</v>
      </c>
      <c r="AX175" s="15" t="s">
        <v>69</v>
      </c>
      <c r="AY175" s="258" t="s">
        <v>107</v>
      </c>
    </row>
    <row r="176" spans="1:51" s="13" customFormat="1" ht="12">
      <c r="A176" s="13"/>
      <c r="B176" s="216"/>
      <c r="C176" s="217"/>
      <c r="D176" s="211" t="s">
        <v>123</v>
      </c>
      <c r="E176" s="218" t="s">
        <v>19</v>
      </c>
      <c r="F176" s="219" t="s">
        <v>262</v>
      </c>
      <c r="G176" s="217"/>
      <c r="H176" s="220">
        <v>3.5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6" t="s">
        <v>123</v>
      </c>
      <c r="AU176" s="226" t="s">
        <v>76</v>
      </c>
      <c r="AV176" s="13" t="s">
        <v>76</v>
      </c>
      <c r="AW176" s="13" t="s">
        <v>31</v>
      </c>
      <c r="AX176" s="13" t="s">
        <v>69</v>
      </c>
      <c r="AY176" s="226" t="s">
        <v>107</v>
      </c>
    </row>
    <row r="177" spans="1:51" s="14" customFormat="1" ht="12">
      <c r="A177" s="14"/>
      <c r="B177" s="227"/>
      <c r="C177" s="228"/>
      <c r="D177" s="211" t="s">
        <v>123</v>
      </c>
      <c r="E177" s="229" t="s">
        <v>19</v>
      </c>
      <c r="F177" s="230" t="s">
        <v>127</v>
      </c>
      <c r="G177" s="228"/>
      <c r="H177" s="231">
        <v>23.5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7" t="s">
        <v>123</v>
      </c>
      <c r="AU177" s="237" t="s">
        <v>76</v>
      </c>
      <c r="AV177" s="14" t="s">
        <v>114</v>
      </c>
      <c r="AW177" s="14" t="s">
        <v>31</v>
      </c>
      <c r="AX177" s="14" t="s">
        <v>74</v>
      </c>
      <c r="AY177" s="237" t="s">
        <v>107</v>
      </c>
    </row>
    <row r="178" spans="1:65" s="2" customFormat="1" ht="16.5" customHeight="1">
      <c r="A178" s="39"/>
      <c r="B178" s="40"/>
      <c r="C178" s="239" t="s">
        <v>263</v>
      </c>
      <c r="D178" s="239" t="s">
        <v>155</v>
      </c>
      <c r="E178" s="240" t="s">
        <v>264</v>
      </c>
      <c r="F178" s="241" t="s">
        <v>265</v>
      </c>
      <c r="G178" s="242" t="s">
        <v>112</v>
      </c>
      <c r="H178" s="243">
        <v>23.5</v>
      </c>
      <c r="I178" s="244"/>
      <c r="J178" s="245">
        <f>ROUND(I178*H178,2)</f>
        <v>0</v>
      </c>
      <c r="K178" s="241" t="s">
        <v>113</v>
      </c>
      <c r="L178" s="246"/>
      <c r="M178" s="247" t="s">
        <v>19</v>
      </c>
      <c r="N178" s="248" t="s">
        <v>40</v>
      </c>
      <c r="O178" s="85"/>
      <c r="P178" s="207">
        <f>O178*H178</f>
        <v>0</v>
      </c>
      <c r="Q178" s="207">
        <v>0.131</v>
      </c>
      <c r="R178" s="207">
        <f>Q178*H178</f>
        <v>3.0785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159</v>
      </c>
      <c r="AT178" s="209" t="s">
        <v>155</v>
      </c>
      <c r="AU178" s="209" t="s">
        <v>76</v>
      </c>
      <c r="AY178" s="18" t="s">
        <v>107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74</v>
      </c>
      <c r="BK178" s="210">
        <f>ROUND(I178*H178,2)</f>
        <v>0</v>
      </c>
      <c r="BL178" s="18" t="s">
        <v>114</v>
      </c>
      <c r="BM178" s="209" t="s">
        <v>266</v>
      </c>
    </row>
    <row r="179" spans="1:47" s="2" customFormat="1" ht="12">
      <c r="A179" s="39"/>
      <c r="B179" s="40"/>
      <c r="C179" s="41"/>
      <c r="D179" s="211" t="s">
        <v>116</v>
      </c>
      <c r="E179" s="41"/>
      <c r="F179" s="212" t="s">
        <v>265</v>
      </c>
      <c r="G179" s="41"/>
      <c r="H179" s="41"/>
      <c r="I179" s="213"/>
      <c r="J179" s="41"/>
      <c r="K179" s="41"/>
      <c r="L179" s="45"/>
      <c r="M179" s="214"/>
      <c r="N179" s="21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116</v>
      </c>
      <c r="AU179" s="18" t="s">
        <v>76</v>
      </c>
    </row>
    <row r="180" spans="1:51" s="15" customFormat="1" ht="12">
      <c r="A180" s="15"/>
      <c r="B180" s="249"/>
      <c r="C180" s="250"/>
      <c r="D180" s="211" t="s">
        <v>123</v>
      </c>
      <c r="E180" s="251" t="s">
        <v>19</v>
      </c>
      <c r="F180" s="252" t="s">
        <v>260</v>
      </c>
      <c r="G180" s="250"/>
      <c r="H180" s="251" t="s">
        <v>19</v>
      </c>
      <c r="I180" s="253"/>
      <c r="J180" s="250"/>
      <c r="K180" s="250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123</v>
      </c>
      <c r="AU180" s="258" t="s">
        <v>76</v>
      </c>
      <c r="AV180" s="15" t="s">
        <v>74</v>
      </c>
      <c r="AW180" s="15" t="s">
        <v>31</v>
      </c>
      <c r="AX180" s="15" t="s">
        <v>69</v>
      </c>
      <c r="AY180" s="258" t="s">
        <v>107</v>
      </c>
    </row>
    <row r="181" spans="1:51" s="13" customFormat="1" ht="12">
      <c r="A181" s="13"/>
      <c r="B181" s="216"/>
      <c r="C181" s="217"/>
      <c r="D181" s="211" t="s">
        <v>123</v>
      </c>
      <c r="E181" s="218" t="s">
        <v>19</v>
      </c>
      <c r="F181" s="219" t="s">
        <v>236</v>
      </c>
      <c r="G181" s="217"/>
      <c r="H181" s="220">
        <v>20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6" t="s">
        <v>123</v>
      </c>
      <c r="AU181" s="226" t="s">
        <v>76</v>
      </c>
      <c r="AV181" s="13" t="s">
        <v>76</v>
      </c>
      <c r="AW181" s="13" t="s">
        <v>31</v>
      </c>
      <c r="AX181" s="13" t="s">
        <v>69</v>
      </c>
      <c r="AY181" s="226" t="s">
        <v>107</v>
      </c>
    </row>
    <row r="182" spans="1:51" s="15" customFormat="1" ht="12">
      <c r="A182" s="15"/>
      <c r="B182" s="249"/>
      <c r="C182" s="250"/>
      <c r="D182" s="211" t="s">
        <v>123</v>
      </c>
      <c r="E182" s="251" t="s">
        <v>19</v>
      </c>
      <c r="F182" s="252" t="s">
        <v>261</v>
      </c>
      <c r="G182" s="250"/>
      <c r="H182" s="251" t="s">
        <v>19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8" t="s">
        <v>123</v>
      </c>
      <c r="AU182" s="258" t="s">
        <v>76</v>
      </c>
      <c r="AV182" s="15" t="s">
        <v>74</v>
      </c>
      <c r="AW182" s="15" t="s">
        <v>31</v>
      </c>
      <c r="AX182" s="15" t="s">
        <v>69</v>
      </c>
      <c r="AY182" s="258" t="s">
        <v>107</v>
      </c>
    </row>
    <row r="183" spans="1:51" s="13" customFormat="1" ht="12">
      <c r="A183" s="13"/>
      <c r="B183" s="216"/>
      <c r="C183" s="217"/>
      <c r="D183" s="211" t="s">
        <v>123</v>
      </c>
      <c r="E183" s="218" t="s">
        <v>19</v>
      </c>
      <c r="F183" s="219" t="s">
        <v>262</v>
      </c>
      <c r="G183" s="217"/>
      <c r="H183" s="220">
        <v>3.5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6" t="s">
        <v>123</v>
      </c>
      <c r="AU183" s="226" t="s">
        <v>76</v>
      </c>
      <c r="AV183" s="13" t="s">
        <v>76</v>
      </c>
      <c r="AW183" s="13" t="s">
        <v>31</v>
      </c>
      <c r="AX183" s="13" t="s">
        <v>69</v>
      </c>
      <c r="AY183" s="226" t="s">
        <v>107</v>
      </c>
    </row>
    <row r="184" spans="1:51" s="14" customFormat="1" ht="12">
      <c r="A184" s="14"/>
      <c r="B184" s="227"/>
      <c r="C184" s="228"/>
      <c r="D184" s="211" t="s">
        <v>123</v>
      </c>
      <c r="E184" s="229" t="s">
        <v>19</v>
      </c>
      <c r="F184" s="230" t="s">
        <v>127</v>
      </c>
      <c r="G184" s="228"/>
      <c r="H184" s="231">
        <v>23.5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7" t="s">
        <v>123</v>
      </c>
      <c r="AU184" s="237" t="s">
        <v>76</v>
      </c>
      <c r="AV184" s="14" t="s">
        <v>114</v>
      </c>
      <c r="AW184" s="14" t="s">
        <v>31</v>
      </c>
      <c r="AX184" s="14" t="s">
        <v>74</v>
      </c>
      <c r="AY184" s="237" t="s">
        <v>107</v>
      </c>
    </row>
    <row r="185" spans="1:65" s="2" customFormat="1" ht="16.5" customHeight="1">
      <c r="A185" s="39"/>
      <c r="B185" s="40"/>
      <c r="C185" s="198" t="s">
        <v>267</v>
      </c>
      <c r="D185" s="198" t="s">
        <v>109</v>
      </c>
      <c r="E185" s="199" t="s">
        <v>268</v>
      </c>
      <c r="F185" s="200" t="s">
        <v>269</v>
      </c>
      <c r="G185" s="201" t="s">
        <v>112</v>
      </c>
      <c r="H185" s="202">
        <v>252</v>
      </c>
      <c r="I185" s="203"/>
      <c r="J185" s="204">
        <f>ROUND(I185*H185,2)</f>
        <v>0</v>
      </c>
      <c r="K185" s="200" t="s">
        <v>113</v>
      </c>
      <c r="L185" s="45"/>
      <c r="M185" s="205" t="s">
        <v>19</v>
      </c>
      <c r="N185" s="206" t="s">
        <v>40</v>
      </c>
      <c r="O185" s="85"/>
      <c r="P185" s="207">
        <f>O185*H185</f>
        <v>0</v>
      </c>
      <c r="Q185" s="207">
        <v>0.10362</v>
      </c>
      <c r="R185" s="207">
        <f>Q185*H185</f>
        <v>26.11224</v>
      </c>
      <c r="S185" s="207">
        <v>0</v>
      </c>
      <c r="T185" s="20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114</v>
      </c>
      <c r="AT185" s="209" t="s">
        <v>109</v>
      </c>
      <c r="AU185" s="209" t="s">
        <v>76</v>
      </c>
      <c r="AY185" s="18" t="s">
        <v>107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74</v>
      </c>
      <c r="BK185" s="210">
        <f>ROUND(I185*H185,2)</f>
        <v>0</v>
      </c>
      <c r="BL185" s="18" t="s">
        <v>114</v>
      </c>
      <c r="BM185" s="209" t="s">
        <v>270</v>
      </c>
    </row>
    <row r="186" spans="1:47" s="2" customFormat="1" ht="12">
      <c r="A186" s="39"/>
      <c r="B186" s="40"/>
      <c r="C186" s="41"/>
      <c r="D186" s="211" t="s">
        <v>116</v>
      </c>
      <c r="E186" s="41"/>
      <c r="F186" s="212" t="s">
        <v>271</v>
      </c>
      <c r="G186" s="41"/>
      <c r="H186" s="41"/>
      <c r="I186" s="213"/>
      <c r="J186" s="41"/>
      <c r="K186" s="41"/>
      <c r="L186" s="45"/>
      <c r="M186" s="214"/>
      <c r="N186" s="21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116</v>
      </c>
      <c r="AU186" s="18" t="s">
        <v>76</v>
      </c>
    </row>
    <row r="187" spans="1:51" s="15" customFormat="1" ht="12">
      <c r="A187" s="15"/>
      <c r="B187" s="249"/>
      <c r="C187" s="250"/>
      <c r="D187" s="211" t="s">
        <v>123</v>
      </c>
      <c r="E187" s="251" t="s">
        <v>19</v>
      </c>
      <c r="F187" s="252" t="s">
        <v>272</v>
      </c>
      <c r="G187" s="250"/>
      <c r="H187" s="251" t="s">
        <v>19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8" t="s">
        <v>123</v>
      </c>
      <c r="AU187" s="258" t="s">
        <v>76</v>
      </c>
      <c r="AV187" s="15" t="s">
        <v>74</v>
      </c>
      <c r="AW187" s="15" t="s">
        <v>31</v>
      </c>
      <c r="AX187" s="15" t="s">
        <v>69</v>
      </c>
      <c r="AY187" s="258" t="s">
        <v>107</v>
      </c>
    </row>
    <row r="188" spans="1:51" s="13" customFormat="1" ht="12">
      <c r="A188" s="13"/>
      <c r="B188" s="216"/>
      <c r="C188" s="217"/>
      <c r="D188" s="211" t="s">
        <v>123</v>
      </c>
      <c r="E188" s="218" t="s">
        <v>19</v>
      </c>
      <c r="F188" s="219" t="s">
        <v>176</v>
      </c>
      <c r="G188" s="217"/>
      <c r="H188" s="220">
        <v>11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6" t="s">
        <v>123</v>
      </c>
      <c r="AU188" s="226" t="s">
        <v>76</v>
      </c>
      <c r="AV188" s="13" t="s">
        <v>76</v>
      </c>
      <c r="AW188" s="13" t="s">
        <v>31</v>
      </c>
      <c r="AX188" s="13" t="s">
        <v>69</v>
      </c>
      <c r="AY188" s="226" t="s">
        <v>107</v>
      </c>
    </row>
    <row r="189" spans="1:51" s="15" customFormat="1" ht="12">
      <c r="A189" s="15"/>
      <c r="B189" s="249"/>
      <c r="C189" s="250"/>
      <c r="D189" s="211" t="s">
        <v>123</v>
      </c>
      <c r="E189" s="251" t="s">
        <v>19</v>
      </c>
      <c r="F189" s="252" t="s">
        <v>273</v>
      </c>
      <c r="G189" s="250"/>
      <c r="H189" s="251" t="s">
        <v>19</v>
      </c>
      <c r="I189" s="253"/>
      <c r="J189" s="250"/>
      <c r="K189" s="250"/>
      <c r="L189" s="254"/>
      <c r="M189" s="255"/>
      <c r="N189" s="256"/>
      <c r="O189" s="256"/>
      <c r="P189" s="256"/>
      <c r="Q189" s="256"/>
      <c r="R189" s="256"/>
      <c r="S189" s="256"/>
      <c r="T189" s="25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8" t="s">
        <v>123</v>
      </c>
      <c r="AU189" s="258" t="s">
        <v>76</v>
      </c>
      <c r="AV189" s="15" t="s">
        <v>74</v>
      </c>
      <c r="AW189" s="15" t="s">
        <v>31</v>
      </c>
      <c r="AX189" s="15" t="s">
        <v>69</v>
      </c>
      <c r="AY189" s="258" t="s">
        <v>107</v>
      </c>
    </row>
    <row r="190" spans="1:51" s="13" customFormat="1" ht="12">
      <c r="A190" s="13"/>
      <c r="B190" s="216"/>
      <c r="C190" s="217"/>
      <c r="D190" s="211" t="s">
        <v>123</v>
      </c>
      <c r="E190" s="218" t="s">
        <v>19</v>
      </c>
      <c r="F190" s="219" t="s">
        <v>193</v>
      </c>
      <c r="G190" s="217"/>
      <c r="H190" s="220">
        <v>14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6" t="s">
        <v>123</v>
      </c>
      <c r="AU190" s="226" t="s">
        <v>76</v>
      </c>
      <c r="AV190" s="13" t="s">
        <v>76</v>
      </c>
      <c r="AW190" s="13" t="s">
        <v>31</v>
      </c>
      <c r="AX190" s="13" t="s">
        <v>69</v>
      </c>
      <c r="AY190" s="226" t="s">
        <v>107</v>
      </c>
    </row>
    <row r="191" spans="1:51" s="15" customFormat="1" ht="12">
      <c r="A191" s="15"/>
      <c r="B191" s="249"/>
      <c r="C191" s="250"/>
      <c r="D191" s="211" t="s">
        <v>123</v>
      </c>
      <c r="E191" s="251" t="s">
        <v>19</v>
      </c>
      <c r="F191" s="252" t="s">
        <v>234</v>
      </c>
      <c r="G191" s="250"/>
      <c r="H191" s="251" t="s">
        <v>19</v>
      </c>
      <c r="I191" s="253"/>
      <c r="J191" s="250"/>
      <c r="K191" s="250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123</v>
      </c>
      <c r="AU191" s="258" t="s">
        <v>76</v>
      </c>
      <c r="AV191" s="15" t="s">
        <v>74</v>
      </c>
      <c r="AW191" s="15" t="s">
        <v>31</v>
      </c>
      <c r="AX191" s="15" t="s">
        <v>69</v>
      </c>
      <c r="AY191" s="258" t="s">
        <v>107</v>
      </c>
    </row>
    <row r="192" spans="1:51" s="13" customFormat="1" ht="12">
      <c r="A192" s="13"/>
      <c r="B192" s="216"/>
      <c r="C192" s="217"/>
      <c r="D192" s="211" t="s">
        <v>123</v>
      </c>
      <c r="E192" s="218" t="s">
        <v>19</v>
      </c>
      <c r="F192" s="219" t="s">
        <v>235</v>
      </c>
      <c r="G192" s="217"/>
      <c r="H192" s="220">
        <v>69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6" t="s">
        <v>123</v>
      </c>
      <c r="AU192" s="226" t="s">
        <v>76</v>
      </c>
      <c r="AV192" s="13" t="s">
        <v>76</v>
      </c>
      <c r="AW192" s="13" t="s">
        <v>31</v>
      </c>
      <c r="AX192" s="13" t="s">
        <v>69</v>
      </c>
      <c r="AY192" s="226" t="s">
        <v>107</v>
      </c>
    </row>
    <row r="193" spans="1:51" s="15" customFormat="1" ht="12">
      <c r="A193" s="15"/>
      <c r="B193" s="249"/>
      <c r="C193" s="250"/>
      <c r="D193" s="211" t="s">
        <v>123</v>
      </c>
      <c r="E193" s="251" t="s">
        <v>19</v>
      </c>
      <c r="F193" s="252" t="s">
        <v>232</v>
      </c>
      <c r="G193" s="250"/>
      <c r="H193" s="251" t="s">
        <v>19</v>
      </c>
      <c r="I193" s="253"/>
      <c r="J193" s="250"/>
      <c r="K193" s="250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123</v>
      </c>
      <c r="AU193" s="258" t="s">
        <v>76</v>
      </c>
      <c r="AV193" s="15" t="s">
        <v>74</v>
      </c>
      <c r="AW193" s="15" t="s">
        <v>31</v>
      </c>
      <c r="AX193" s="15" t="s">
        <v>69</v>
      </c>
      <c r="AY193" s="258" t="s">
        <v>107</v>
      </c>
    </row>
    <row r="194" spans="1:51" s="13" customFormat="1" ht="12">
      <c r="A194" s="13"/>
      <c r="B194" s="216"/>
      <c r="C194" s="217"/>
      <c r="D194" s="211" t="s">
        <v>123</v>
      </c>
      <c r="E194" s="218" t="s">
        <v>19</v>
      </c>
      <c r="F194" s="219" t="s">
        <v>274</v>
      </c>
      <c r="G194" s="217"/>
      <c r="H194" s="220">
        <v>158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6" t="s">
        <v>123</v>
      </c>
      <c r="AU194" s="226" t="s">
        <v>76</v>
      </c>
      <c r="AV194" s="13" t="s">
        <v>76</v>
      </c>
      <c r="AW194" s="13" t="s">
        <v>31</v>
      </c>
      <c r="AX194" s="13" t="s">
        <v>69</v>
      </c>
      <c r="AY194" s="226" t="s">
        <v>107</v>
      </c>
    </row>
    <row r="195" spans="1:51" s="14" customFormat="1" ht="12">
      <c r="A195" s="14"/>
      <c r="B195" s="227"/>
      <c r="C195" s="228"/>
      <c r="D195" s="211" t="s">
        <v>123</v>
      </c>
      <c r="E195" s="229" t="s">
        <v>19</v>
      </c>
      <c r="F195" s="230" t="s">
        <v>127</v>
      </c>
      <c r="G195" s="228"/>
      <c r="H195" s="231">
        <v>252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7" t="s">
        <v>123</v>
      </c>
      <c r="AU195" s="237" t="s">
        <v>76</v>
      </c>
      <c r="AV195" s="14" t="s">
        <v>114</v>
      </c>
      <c r="AW195" s="14" t="s">
        <v>31</v>
      </c>
      <c r="AX195" s="14" t="s">
        <v>74</v>
      </c>
      <c r="AY195" s="237" t="s">
        <v>107</v>
      </c>
    </row>
    <row r="196" spans="1:65" s="2" customFormat="1" ht="16.5" customHeight="1">
      <c r="A196" s="39"/>
      <c r="B196" s="40"/>
      <c r="C196" s="239" t="s">
        <v>275</v>
      </c>
      <c r="D196" s="239" t="s">
        <v>155</v>
      </c>
      <c r="E196" s="240" t="s">
        <v>276</v>
      </c>
      <c r="F196" s="241" t="s">
        <v>277</v>
      </c>
      <c r="G196" s="242" t="s">
        <v>112</v>
      </c>
      <c r="H196" s="243">
        <v>14</v>
      </c>
      <c r="I196" s="244"/>
      <c r="J196" s="245">
        <f>ROUND(I196*H196,2)</f>
        <v>0</v>
      </c>
      <c r="K196" s="241" t="s">
        <v>113</v>
      </c>
      <c r="L196" s="246"/>
      <c r="M196" s="247" t="s">
        <v>19</v>
      </c>
      <c r="N196" s="248" t="s">
        <v>40</v>
      </c>
      <c r="O196" s="85"/>
      <c r="P196" s="207">
        <f>O196*H196</f>
        <v>0</v>
      </c>
      <c r="Q196" s="207">
        <v>0.175</v>
      </c>
      <c r="R196" s="207">
        <f>Q196*H196</f>
        <v>2.4499999999999997</v>
      </c>
      <c r="S196" s="207">
        <v>0</v>
      </c>
      <c r="T196" s="20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9" t="s">
        <v>159</v>
      </c>
      <c r="AT196" s="209" t="s">
        <v>155</v>
      </c>
      <c r="AU196" s="209" t="s">
        <v>76</v>
      </c>
      <c r="AY196" s="18" t="s">
        <v>107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8" t="s">
        <v>74</v>
      </c>
      <c r="BK196" s="210">
        <f>ROUND(I196*H196,2)</f>
        <v>0</v>
      </c>
      <c r="BL196" s="18" t="s">
        <v>114</v>
      </c>
      <c r="BM196" s="209" t="s">
        <v>278</v>
      </c>
    </row>
    <row r="197" spans="1:47" s="2" customFormat="1" ht="12">
      <c r="A197" s="39"/>
      <c r="B197" s="40"/>
      <c r="C197" s="41"/>
      <c r="D197" s="211" t="s">
        <v>116</v>
      </c>
      <c r="E197" s="41"/>
      <c r="F197" s="212" t="s">
        <v>277</v>
      </c>
      <c r="G197" s="41"/>
      <c r="H197" s="41"/>
      <c r="I197" s="213"/>
      <c r="J197" s="41"/>
      <c r="K197" s="41"/>
      <c r="L197" s="45"/>
      <c r="M197" s="214"/>
      <c r="N197" s="21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116</v>
      </c>
      <c r="AU197" s="18" t="s">
        <v>76</v>
      </c>
    </row>
    <row r="198" spans="1:65" s="2" customFormat="1" ht="16.5" customHeight="1">
      <c r="A198" s="39"/>
      <c r="B198" s="40"/>
      <c r="C198" s="239" t="s">
        <v>279</v>
      </c>
      <c r="D198" s="239" t="s">
        <v>155</v>
      </c>
      <c r="E198" s="240" t="s">
        <v>280</v>
      </c>
      <c r="F198" s="241" t="s">
        <v>281</v>
      </c>
      <c r="G198" s="242" t="s">
        <v>112</v>
      </c>
      <c r="H198" s="243">
        <v>227</v>
      </c>
      <c r="I198" s="244"/>
      <c r="J198" s="245">
        <f>ROUND(I198*H198,2)</f>
        <v>0</v>
      </c>
      <c r="K198" s="241" t="s">
        <v>113</v>
      </c>
      <c r="L198" s="246"/>
      <c r="M198" s="247" t="s">
        <v>19</v>
      </c>
      <c r="N198" s="248" t="s">
        <v>40</v>
      </c>
      <c r="O198" s="85"/>
      <c r="P198" s="207">
        <f>O198*H198</f>
        <v>0</v>
      </c>
      <c r="Q198" s="207">
        <v>0.176</v>
      </c>
      <c r="R198" s="207">
        <f>Q198*H198</f>
        <v>39.952</v>
      </c>
      <c r="S198" s="207">
        <v>0</v>
      </c>
      <c r="T198" s="20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9" t="s">
        <v>159</v>
      </c>
      <c r="AT198" s="209" t="s">
        <v>155</v>
      </c>
      <c r="AU198" s="209" t="s">
        <v>76</v>
      </c>
      <c r="AY198" s="18" t="s">
        <v>107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8" t="s">
        <v>74</v>
      </c>
      <c r="BK198" s="210">
        <f>ROUND(I198*H198,2)</f>
        <v>0</v>
      </c>
      <c r="BL198" s="18" t="s">
        <v>114</v>
      </c>
      <c r="BM198" s="209" t="s">
        <v>282</v>
      </c>
    </row>
    <row r="199" spans="1:47" s="2" customFormat="1" ht="12">
      <c r="A199" s="39"/>
      <c r="B199" s="40"/>
      <c r="C199" s="41"/>
      <c r="D199" s="211" t="s">
        <v>116</v>
      </c>
      <c r="E199" s="41"/>
      <c r="F199" s="212" t="s">
        <v>281</v>
      </c>
      <c r="G199" s="41"/>
      <c r="H199" s="41"/>
      <c r="I199" s="213"/>
      <c r="J199" s="41"/>
      <c r="K199" s="41"/>
      <c r="L199" s="45"/>
      <c r="M199" s="214"/>
      <c r="N199" s="215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116</v>
      </c>
      <c r="AU199" s="18" t="s">
        <v>76</v>
      </c>
    </row>
    <row r="200" spans="1:51" s="15" customFormat="1" ht="12">
      <c r="A200" s="15"/>
      <c r="B200" s="249"/>
      <c r="C200" s="250"/>
      <c r="D200" s="211" t="s">
        <v>123</v>
      </c>
      <c r="E200" s="251" t="s">
        <v>19</v>
      </c>
      <c r="F200" s="252" t="s">
        <v>231</v>
      </c>
      <c r="G200" s="250"/>
      <c r="H200" s="251" t="s">
        <v>19</v>
      </c>
      <c r="I200" s="253"/>
      <c r="J200" s="250"/>
      <c r="K200" s="250"/>
      <c r="L200" s="254"/>
      <c r="M200" s="255"/>
      <c r="N200" s="256"/>
      <c r="O200" s="256"/>
      <c r="P200" s="256"/>
      <c r="Q200" s="256"/>
      <c r="R200" s="256"/>
      <c r="S200" s="256"/>
      <c r="T200" s="25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8" t="s">
        <v>123</v>
      </c>
      <c r="AU200" s="258" t="s">
        <v>76</v>
      </c>
      <c r="AV200" s="15" t="s">
        <v>74</v>
      </c>
      <c r="AW200" s="15" t="s">
        <v>31</v>
      </c>
      <c r="AX200" s="15" t="s">
        <v>69</v>
      </c>
      <c r="AY200" s="258" t="s">
        <v>107</v>
      </c>
    </row>
    <row r="201" spans="1:51" s="15" customFormat="1" ht="12">
      <c r="A201" s="15"/>
      <c r="B201" s="249"/>
      <c r="C201" s="250"/>
      <c r="D201" s="211" t="s">
        <v>123</v>
      </c>
      <c r="E201" s="251" t="s">
        <v>19</v>
      </c>
      <c r="F201" s="252" t="s">
        <v>283</v>
      </c>
      <c r="G201" s="250"/>
      <c r="H201" s="251" t="s">
        <v>19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123</v>
      </c>
      <c r="AU201" s="258" t="s">
        <v>76</v>
      </c>
      <c r="AV201" s="15" t="s">
        <v>74</v>
      </c>
      <c r="AW201" s="15" t="s">
        <v>31</v>
      </c>
      <c r="AX201" s="15" t="s">
        <v>69</v>
      </c>
      <c r="AY201" s="258" t="s">
        <v>107</v>
      </c>
    </row>
    <row r="202" spans="1:51" s="15" customFormat="1" ht="12">
      <c r="A202" s="15"/>
      <c r="B202" s="249"/>
      <c r="C202" s="250"/>
      <c r="D202" s="211" t="s">
        <v>123</v>
      </c>
      <c r="E202" s="251" t="s">
        <v>19</v>
      </c>
      <c r="F202" s="252" t="s">
        <v>234</v>
      </c>
      <c r="G202" s="250"/>
      <c r="H202" s="251" t="s">
        <v>19</v>
      </c>
      <c r="I202" s="253"/>
      <c r="J202" s="250"/>
      <c r="K202" s="250"/>
      <c r="L202" s="254"/>
      <c r="M202" s="255"/>
      <c r="N202" s="256"/>
      <c r="O202" s="256"/>
      <c r="P202" s="256"/>
      <c r="Q202" s="256"/>
      <c r="R202" s="256"/>
      <c r="S202" s="256"/>
      <c r="T202" s="25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8" t="s">
        <v>123</v>
      </c>
      <c r="AU202" s="258" t="s">
        <v>76</v>
      </c>
      <c r="AV202" s="15" t="s">
        <v>74</v>
      </c>
      <c r="AW202" s="15" t="s">
        <v>31</v>
      </c>
      <c r="AX202" s="15" t="s">
        <v>69</v>
      </c>
      <c r="AY202" s="258" t="s">
        <v>107</v>
      </c>
    </row>
    <row r="203" spans="1:51" s="13" customFormat="1" ht="12">
      <c r="A203" s="13"/>
      <c r="B203" s="216"/>
      <c r="C203" s="217"/>
      <c r="D203" s="211" t="s">
        <v>123</v>
      </c>
      <c r="E203" s="218" t="s">
        <v>19</v>
      </c>
      <c r="F203" s="219" t="s">
        <v>235</v>
      </c>
      <c r="G203" s="217"/>
      <c r="H203" s="220">
        <v>69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6" t="s">
        <v>123</v>
      </c>
      <c r="AU203" s="226" t="s">
        <v>76</v>
      </c>
      <c r="AV203" s="13" t="s">
        <v>76</v>
      </c>
      <c r="AW203" s="13" t="s">
        <v>31</v>
      </c>
      <c r="AX203" s="13" t="s">
        <v>69</v>
      </c>
      <c r="AY203" s="226" t="s">
        <v>107</v>
      </c>
    </row>
    <row r="204" spans="1:51" s="15" customFormat="1" ht="12">
      <c r="A204" s="15"/>
      <c r="B204" s="249"/>
      <c r="C204" s="250"/>
      <c r="D204" s="211" t="s">
        <v>123</v>
      </c>
      <c r="E204" s="251" t="s">
        <v>19</v>
      </c>
      <c r="F204" s="252" t="s">
        <v>232</v>
      </c>
      <c r="G204" s="250"/>
      <c r="H204" s="251" t="s">
        <v>19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8" t="s">
        <v>123</v>
      </c>
      <c r="AU204" s="258" t="s">
        <v>76</v>
      </c>
      <c r="AV204" s="15" t="s">
        <v>74</v>
      </c>
      <c r="AW204" s="15" t="s">
        <v>31</v>
      </c>
      <c r="AX204" s="15" t="s">
        <v>69</v>
      </c>
      <c r="AY204" s="258" t="s">
        <v>107</v>
      </c>
    </row>
    <row r="205" spans="1:51" s="13" customFormat="1" ht="12">
      <c r="A205" s="13"/>
      <c r="B205" s="216"/>
      <c r="C205" s="217"/>
      <c r="D205" s="211" t="s">
        <v>123</v>
      </c>
      <c r="E205" s="218" t="s">
        <v>19</v>
      </c>
      <c r="F205" s="219" t="s">
        <v>274</v>
      </c>
      <c r="G205" s="217"/>
      <c r="H205" s="220">
        <v>158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6" t="s">
        <v>123</v>
      </c>
      <c r="AU205" s="226" t="s">
        <v>76</v>
      </c>
      <c r="AV205" s="13" t="s">
        <v>76</v>
      </c>
      <c r="AW205" s="13" t="s">
        <v>31</v>
      </c>
      <c r="AX205" s="13" t="s">
        <v>69</v>
      </c>
      <c r="AY205" s="226" t="s">
        <v>107</v>
      </c>
    </row>
    <row r="206" spans="1:51" s="14" customFormat="1" ht="12">
      <c r="A206" s="14"/>
      <c r="B206" s="227"/>
      <c r="C206" s="228"/>
      <c r="D206" s="211" t="s">
        <v>123</v>
      </c>
      <c r="E206" s="229" t="s">
        <v>19</v>
      </c>
      <c r="F206" s="230" t="s">
        <v>127</v>
      </c>
      <c r="G206" s="228"/>
      <c r="H206" s="231">
        <v>227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7" t="s">
        <v>123</v>
      </c>
      <c r="AU206" s="237" t="s">
        <v>76</v>
      </c>
      <c r="AV206" s="14" t="s">
        <v>114</v>
      </c>
      <c r="AW206" s="14" t="s">
        <v>31</v>
      </c>
      <c r="AX206" s="14" t="s">
        <v>74</v>
      </c>
      <c r="AY206" s="237" t="s">
        <v>107</v>
      </c>
    </row>
    <row r="207" spans="1:63" s="12" customFormat="1" ht="22.8" customHeight="1">
      <c r="A207" s="12"/>
      <c r="B207" s="182"/>
      <c r="C207" s="183"/>
      <c r="D207" s="184" t="s">
        <v>68</v>
      </c>
      <c r="E207" s="196" t="s">
        <v>159</v>
      </c>
      <c r="F207" s="196" t="s">
        <v>284</v>
      </c>
      <c r="G207" s="183"/>
      <c r="H207" s="183"/>
      <c r="I207" s="186"/>
      <c r="J207" s="197">
        <f>BK207</f>
        <v>0</v>
      </c>
      <c r="K207" s="183"/>
      <c r="L207" s="188"/>
      <c r="M207" s="189"/>
      <c r="N207" s="190"/>
      <c r="O207" s="190"/>
      <c r="P207" s="191">
        <f>SUM(P208:P225)</f>
        <v>0</v>
      </c>
      <c r="Q207" s="190"/>
      <c r="R207" s="191">
        <f>SUM(R208:R225)</f>
        <v>5.30608</v>
      </c>
      <c r="S207" s="190"/>
      <c r="T207" s="192">
        <f>SUM(T208:T225)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3" t="s">
        <v>74</v>
      </c>
      <c r="AT207" s="194" t="s">
        <v>68</v>
      </c>
      <c r="AU207" s="194" t="s">
        <v>74</v>
      </c>
      <c r="AY207" s="193" t="s">
        <v>107</v>
      </c>
      <c r="BK207" s="195">
        <f>SUM(BK208:BK225)</f>
        <v>0</v>
      </c>
    </row>
    <row r="208" spans="1:65" s="2" customFormat="1" ht="16.5" customHeight="1">
      <c r="A208" s="39"/>
      <c r="B208" s="40"/>
      <c r="C208" s="198" t="s">
        <v>285</v>
      </c>
      <c r="D208" s="198" t="s">
        <v>109</v>
      </c>
      <c r="E208" s="199" t="s">
        <v>286</v>
      </c>
      <c r="F208" s="200" t="s">
        <v>287</v>
      </c>
      <c r="G208" s="201" t="s">
        <v>288</v>
      </c>
      <c r="H208" s="202">
        <v>4</v>
      </c>
      <c r="I208" s="203"/>
      <c r="J208" s="204">
        <f>ROUND(I208*H208,2)</f>
        <v>0</v>
      </c>
      <c r="K208" s="200" t="s">
        <v>113</v>
      </c>
      <c r="L208" s="45"/>
      <c r="M208" s="205" t="s">
        <v>19</v>
      </c>
      <c r="N208" s="206" t="s">
        <v>40</v>
      </c>
      <c r="O208" s="85"/>
      <c r="P208" s="207">
        <f>O208*H208</f>
        <v>0</v>
      </c>
      <c r="Q208" s="207">
        <v>0.3409</v>
      </c>
      <c r="R208" s="207">
        <f>Q208*H208</f>
        <v>1.3636</v>
      </c>
      <c r="S208" s="207">
        <v>0</v>
      </c>
      <c r="T208" s="20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09" t="s">
        <v>114</v>
      </c>
      <c r="AT208" s="209" t="s">
        <v>109</v>
      </c>
      <c r="AU208" s="209" t="s">
        <v>76</v>
      </c>
      <c r="AY208" s="18" t="s">
        <v>107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8" t="s">
        <v>74</v>
      </c>
      <c r="BK208" s="210">
        <f>ROUND(I208*H208,2)</f>
        <v>0</v>
      </c>
      <c r="BL208" s="18" t="s">
        <v>114</v>
      </c>
      <c r="BM208" s="209" t="s">
        <v>289</v>
      </c>
    </row>
    <row r="209" spans="1:47" s="2" customFormat="1" ht="12">
      <c r="A209" s="39"/>
      <c r="B209" s="40"/>
      <c r="C209" s="41"/>
      <c r="D209" s="211" t="s">
        <v>116</v>
      </c>
      <c r="E209" s="41"/>
      <c r="F209" s="212" t="s">
        <v>287</v>
      </c>
      <c r="G209" s="41"/>
      <c r="H209" s="41"/>
      <c r="I209" s="213"/>
      <c r="J209" s="41"/>
      <c r="K209" s="41"/>
      <c r="L209" s="45"/>
      <c r="M209" s="214"/>
      <c r="N209" s="215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116</v>
      </c>
      <c r="AU209" s="18" t="s">
        <v>76</v>
      </c>
    </row>
    <row r="210" spans="1:65" s="2" customFormat="1" ht="16.5" customHeight="1">
      <c r="A210" s="39"/>
      <c r="B210" s="40"/>
      <c r="C210" s="239" t="s">
        <v>290</v>
      </c>
      <c r="D210" s="239" t="s">
        <v>155</v>
      </c>
      <c r="E210" s="240" t="s">
        <v>291</v>
      </c>
      <c r="F210" s="241" t="s">
        <v>292</v>
      </c>
      <c r="G210" s="242" t="s">
        <v>288</v>
      </c>
      <c r="H210" s="243">
        <v>4</v>
      </c>
      <c r="I210" s="244"/>
      <c r="J210" s="245">
        <f>ROUND(I210*H210,2)</f>
        <v>0</v>
      </c>
      <c r="K210" s="241" t="s">
        <v>113</v>
      </c>
      <c r="L210" s="246"/>
      <c r="M210" s="247" t="s">
        <v>19</v>
      </c>
      <c r="N210" s="248" t="s">
        <v>40</v>
      </c>
      <c r="O210" s="85"/>
      <c r="P210" s="207">
        <f>O210*H210</f>
        <v>0</v>
      </c>
      <c r="Q210" s="207">
        <v>0.072</v>
      </c>
      <c r="R210" s="207">
        <f>Q210*H210</f>
        <v>0.288</v>
      </c>
      <c r="S210" s="207">
        <v>0</v>
      </c>
      <c r="T210" s="20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9" t="s">
        <v>159</v>
      </c>
      <c r="AT210" s="209" t="s">
        <v>155</v>
      </c>
      <c r="AU210" s="209" t="s">
        <v>76</v>
      </c>
      <c r="AY210" s="18" t="s">
        <v>107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8" t="s">
        <v>74</v>
      </c>
      <c r="BK210" s="210">
        <f>ROUND(I210*H210,2)</f>
        <v>0</v>
      </c>
      <c r="BL210" s="18" t="s">
        <v>114</v>
      </c>
      <c r="BM210" s="209" t="s">
        <v>293</v>
      </c>
    </row>
    <row r="211" spans="1:47" s="2" customFormat="1" ht="12">
      <c r="A211" s="39"/>
      <c r="B211" s="40"/>
      <c r="C211" s="41"/>
      <c r="D211" s="211" t="s">
        <v>116</v>
      </c>
      <c r="E211" s="41"/>
      <c r="F211" s="212" t="s">
        <v>292</v>
      </c>
      <c r="G211" s="41"/>
      <c r="H211" s="41"/>
      <c r="I211" s="213"/>
      <c r="J211" s="41"/>
      <c r="K211" s="41"/>
      <c r="L211" s="45"/>
      <c r="M211" s="214"/>
      <c r="N211" s="21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116</v>
      </c>
      <c r="AU211" s="18" t="s">
        <v>76</v>
      </c>
    </row>
    <row r="212" spans="1:65" s="2" customFormat="1" ht="16.5" customHeight="1">
      <c r="A212" s="39"/>
      <c r="B212" s="40"/>
      <c r="C212" s="239" t="s">
        <v>294</v>
      </c>
      <c r="D212" s="239" t="s">
        <v>155</v>
      </c>
      <c r="E212" s="240" t="s">
        <v>295</v>
      </c>
      <c r="F212" s="241" t="s">
        <v>296</v>
      </c>
      <c r="G212" s="242" t="s">
        <v>288</v>
      </c>
      <c r="H212" s="243">
        <v>4</v>
      </c>
      <c r="I212" s="244"/>
      <c r="J212" s="245">
        <f>ROUND(I212*H212,2)</f>
        <v>0</v>
      </c>
      <c r="K212" s="241" t="s">
        <v>113</v>
      </c>
      <c r="L212" s="246"/>
      <c r="M212" s="247" t="s">
        <v>19</v>
      </c>
      <c r="N212" s="248" t="s">
        <v>40</v>
      </c>
      <c r="O212" s="85"/>
      <c r="P212" s="207">
        <f>O212*H212</f>
        <v>0</v>
      </c>
      <c r="Q212" s="207">
        <v>0.111</v>
      </c>
      <c r="R212" s="207">
        <f>Q212*H212</f>
        <v>0.444</v>
      </c>
      <c r="S212" s="207">
        <v>0</v>
      </c>
      <c r="T212" s="20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9" t="s">
        <v>159</v>
      </c>
      <c r="AT212" s="209" t="s">
        <v>155</v>
      </c>
      <c r="AU212" s="209" t="s">
        <v>76</v>
      </c>
      <c r="AY212" s="18" t="s">
        <v>107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8" t="s">
        <v>74</v>
      </c>
      <c r="BK212" s="210">
        <f>ROUND(I212*H212,2)</f>
        <v>0</v>
      </c>
      <c r="BL212" s="18" t="s">
        <v>114</v>
      </c>
      <c r="BM212" s="209" t="s">
        <v>297</v>
      </c>
    </row>
    <row r="213" spans="1:47" s="2" customFormat="1" ht="12">
      <c r="A213" s="39"/>
      <c r="B213" s="40"/>
      <c r="C213" s="41"/>
      <c r="D213" s="211" t="s">
        <v>116</v>
      </c>
      <c r="E213" s="41"/>
      <c r="F213" s="212" t="s">
        <v>296</v>
      </c>
      <c r="G213" s="41"/>
      <c r="H213" s="41"/>
      <c r="I213" s="213"/>
      <c r="J213" s="41"/>
      <c r="K213" s="41"/>
      <c r="L213" s="45"/>
      <c r="M213" s="214"/>
      <c r="N213" s="215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116</v>
      </c>
      <c r="AU213" s="18" t="s">
        <v>76</v>
      </c>
    </row>
    <row r="214" spans="1:65" s="2" customFormat="1" ht="16.5" customHeight="1">
      <c r="A214" s="39"/>
      <c r="B214" s="40"/>
      <c r="C214" s="239" t="s">
        <v>298</v>
      </c>
      <c r="D214" s="239" t="s">
        <v>155</v>
      </c>
      <c r="E214" s="240" t="s">
        <v>299</v>
      </c>
      <c r="F214" s="241" t="s">
        <v>300</v>
      </c>
      <c r="G214" s="242" t="s">
        <v>288</v>
      </c>
      <c r="H214" s="243">
        <v>4</v>
      </c>
      <c r="I214" s="244"/>
      <c r="J214" s="245">
        <f>ROUND(I214*H214,2)</f>
        <v>0</v>
      </c>
      <c r="K214" s="241" t="s">
        <v>113</v>
      </c>
      <c r="L214" s="246"/>
      <c r="M214" s="247" t="s">
        <v>19</v>
      </c>
      <c r="N214" s="248" t="s">
        <v>40</v>
      </c>
      <c r="O214" s="85"/>
      <c r="P214" s="207">
        <f>O214*H214</f>
        <v>0</v>
      </c>
      <c r="Q214" s="207">
        <v>0.08</v>
      </c>
      <c r="R214" s="207">
        <f>Q214*H214</f>
        <v>0.32</v>
      </c>
      <c r="S214" s="207">
        <v>0</v>
      </c>
      <c r="T214" s="20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9" t="s">
        <v>159</v>
      </c>
      <c r="AT214" s="209" t="s">
        <v>155</v>
      </c>
      <c r="AU214" s="209" t="s">
        <v>76</v>
      </c>
      <c r="AY214" s="18" t="s">
        <v>107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8" t="s">
        <v>74</v>
      </c>
      <c r="BK214" s="210">
        <f>ROUND(I214*H214,2)</f>
        <v>0</v>
      </c>
      <c r="BL214" s="18" t="s">
        <v>114</v>
      </c>
      <c r="BM214" s="209" t="s">
        <v>301</v>
      </c>
    </row>
    <row r="215" spans="1:47" s="2" customFormat="1" ht="12">
      <c r="A215" s="39"/>
      <c r="B215" s="40"/>
      <c r="C215" s="41"/>
      <c r="D215" s="211" t="s">
        <v>116</v>
      </c>
      <c r="E215" s="41"/>
      <c r="F215" s="212" t="s">
        <v>302</v>
      </c>
      <c r="G215" s="41"/>
      <c r="H215" s="41"/>
      <c r="I215" s="213"/>
      <c r="J215" s="41"/>
      <c r="K215" s="41"/>
      <c r="L215" s="45"/>
      <c r="M215" s="214"/>
      <c r="N215" s="215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116</v>
      </c>
      <c r="AU215" s="18" t="s">
        <v>76</v>
      </c>
    </row>
    <row r="216" spans="1:65" s="2" customFormat="1" ht="16.5" customHeight="1">
      <c r="A216" s="39"/>
      <c r="B216" s="40"/>
      <c r="C216" s="239" t="s">
        <v>303</v>
      </c>
      <c r="D216" s="239" t="s">
        <v>155</v>
      </c>
      <c r="E216" s="240" t="s">
        <v>304</v>
      </c>
      <c r="F216" s="241" t="s">
        <v>305</v>
      </c>
      <c r="G216" s="242" t="s">
        <v>288</v>
      </c>
      <c r="H216" s="243">
        <v>4</v>
      </c>
      <c r="I216" s="244"/>
      <c r="J216" s="245">
        <f>ROUND(I216*H216,2)</f>
        <v>0</v>
      </c>
      <c r="K216" s="241" t="s">
        <v>113</v>
      </c>
      <c r="L216" s="246"/>
      <c r="M216" s="247" t="s">
        <v>19</v>
      </c>
      <c r="N216" s="248" t="s">
        <v>40</v>
      </c>
      <c r="O216" s="85"/>
      <c r="P216" s="207">
        <f>O216*H216</f>
        <v>0</v>
      </c>
      <c r="Q216" s="207">
        <v>0.027</v>
      </c>
      <c r="R216" s="207">
        <f>Q216*H216</f>
        <v>0.108</v>
      </c>
      <c r="S216" s="207">
        <v>0</v>
      </c>
      <c r="T216" s="20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159</v>
      </c>
      <c r="AT216" s="209" t="s">
        <v>155</v>
      </c>
      <c r="AU216" s="209" t="s">
        <v>76</v>
      </c>
      <c r="AY216" s="18" t="s">
        <v>107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74</v>
      </c>
      <c r="BK216" s="210">
        <f>ROUND(I216*H216,2)</f>
        <v>0</v>
      </c>
      <c r="BL216" s="18" t="s">
        <v>114</v>
      </c>
      <c r="BM216" s="209" t="s">
        <v>306</v>
      </c>
    </row>
    <row r="217" spans="1:47" s="2" customFormat="1" ht="12">
      <c r="A217" s="39"/>
      <c r="B217" s="40"/>
      <c r="C217" s="41"/>
      <c r="D217" s="211" t="s">
        <v>116</v>
      </c>
      <c r="E217" s="41"/>
      <c r="F217" s="212" t="s">
        <v>305</v>
      </c>
      <c r="G217" s="41"/>
      <c r="H217" s="41"/>
      <c r="I217" s="213"/>
      <c r="J217" s="41"/>
      <c r="K217" s="41"/>
      <c r="L217" s="45"/>
      <c r="M217" s="214"/>
      <c r="N217" s="21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116</v>
      </c>
      <c r="AU217" s="18" t="s">
        <v>76</v>
      </c>
    </row>
    <row r="218" spans="1:65" s="2" customFormat="1" ht="16.5" customHeight="1">
      <c r="A218" s="39"/>
      <c r="B218" s="40"/>
      <c r="C218" s="198" t="s">
        <v>307</v>
      </c>
      <c r="D218" s="198" t="s">
        <v>109</v>
      </c>
      <c r="E218" s="199" t="s">
        <v>308</v>
      </c>
      <c r="F218" s="200" t="s">
        <v>309</v>
      </c>
      <c r="G218" s="201" t="s">
        <v>288</v>
      </c>
      <c r="H218" s="202">
        <v>4</v>
      </c>
      <c r="I218" s="203"/>
      <c r="J218" s="204">
        <f>ROUND(I218*H218,2)</f>
        <v>0</v>
      </c>
      <c r="K218" s="200" t="s">
        <v>113</v>
      </c>
      <c r="L218" s="45"/>
      <c r="M218" s="205" t="s">
        <v>19</v>
      </c>
      <c r="N218" s="206" t="s">
        <v>40</v>
      </c>
      <c r="O218" s="85"/>
      <c r="P218" s="207">
        <f>O218*H218</f>
        <v>0</v>
      </c>
      <c r="Q218" s="207">
        <v>0.21734</v>
      </c>
      <c r="R218" s="207">
        <f>Q218*H218</f>
        <v>0.86936</v>
      </c>
      <c r="S218" s="207">
        <v>0</v>
      </c>
      <c r="T218" s="20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09" t="s">
        <v>114</v>
      </c>
      <c r="AT218" s="209" t="s">
        <v>109</v>
      </c>
      <c r="AU218" s="209" t="s">
        <v>76</v>
      </c>
      <c r="AY218" s="18" t="s">
        <v>107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8" t="s">
        <v>74</v>
      </c>
      <c r="BK218" s="210">
        <f>ROUND(I218*H218,2)</f>
        <v>0</v>
      </c>
      <c r="BL218" s="18" t="s">
        <v>114</v>
      </c>
      <c r="BM218" s="209" t="s">
        <v>310</v>
      </c>
    </row>
    <row r="219" spans="1:47" s="2" customFormat="1" ht="12">
      <c r="A219" s="39"/>
      <c r="B219" s="40"/>
      <c r="C219" s="41"/>
      <c r="D219" s="211" t="s">
        <v>116</v>
      </c>
      <c r="E219" s="41"/>
      <c r="F219" s="212" t="s">
        <v>309</v>
      </c>
      <c r="G219" s="41"/>
      <c r="H219" s="41"/>
      <c r="I219" s="213"/>
      <c r="J219" s="41"/>
      <c r="K219" s="41"/>
      <c r="L219" s="45"/>
      <c r="M219" s="214"/>
      <c r="N219" s="215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116</v>
      </c>
      <c r="AU219" s="18" t="s">
        <v>76</v>
      </c>
    </row>
    <row r="220" spans="1:65" s="2" customFormat="1" ht="16.5" customHeight="1">
      <c r="A220" s="39"/>
      <c r="B220" s="40"/>
      <c r="C220" s="239" t="s">
        <v>311</v>
      </c>
      <c r="D220" s="239" t="s">
        <v>155</v>
      </c>
      <c r="E220" s="240" t="s">
        <v>312</v>
      </c>
      <c r="F220" s="241" t="s">
        <v>313</v>
      </c>
      <c r="G220" s="242" t="s">
        <v>288</v>
      </c>
      <c r="H220" s="243">
        <v>4</v>
      </c>
      <c r="I220" s="244"/>
      <c r="J220" s="245">
        <f>ROUND(I220*H220,2)</f>
        <v>0</v>
      </c>
      <c r="K220" s="241" t="s">
        <v>113</v>
      </c>
      <c r="L220" s="246"/>
      <c r="M220" s="247" t="s">
        <v>19</v>
      </c>
      <c r="N220" s="248" t="s">
        <v>40</v>
      </c>
      <c r="O220" s="85"/>
      <c r="P220" s="207">
        <f>O220*H220</f>
        <v>0</v>
      </c>
      <c r="Q220" s="207">
        <v>0.0506</v>
      </c>
      <c r="R220" s="207">
        <f>Q220*H220</f>
        <v>0.2024</v>
      </c>
      <c r="S220" s="207">
        <v>0</v>
      </c>
      <c r="T220" s="20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09" t="s">
        <v>159</v>
      </c>
      <c r="AT220" s="209" t="s">
        <v>155</v>
      </c>
      <c r="AU220" s="209" t="s">
        <v>76</v>
      </c>
      <c r="AY220" s="18" t="s">
        <v>107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8" t="s">
        <v>74</v>
      </c>
      <c r="BK220" s="210">
        <f>ROUND(I220*H220,2)</f>
        <v>0</v>
      </c>
      <c r="BL220" s="18" t="s">
        <v>114</v>
      </c>
      <c r="BM220" s="209" t="s">
        <v>314</v>
      </c>
    </row>
    <row r="221" spans="1:47" s="2" customFormat="1" ht="12">
      <c r="A221" s="39"/>
      <c r="B221" s="40"/>
      <c r="C221" s="41"/>
      <c r="D221" s="211" t="s">
        <v>116</v>
      </c>
      <c r="E221" s="41"/>
      <c r="F221" s="212" t="s">
        <v>313</v>
      </c>
      <c r="G221" s="41"/>
      <c r="H221" s="41"/>
      <c r="I221" s="213"/>
      <c r="J221" s="41"/>
      <c r="K221" s="41"/>
      <c r="L221" s="45"/>
      <c r="M221" s="214"/>
      <c r="N221" s="215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116</v>
      </c>
      <c r="AU221" s="18" t="s">
        <v>76</v>
      </c>
    </row>
    <row r="222" spans="1:65" s="2" customFormat="1" ht="16.5" customHeight="1">
      <c r="A222" s="39"/>
      <c r="B222" s="40"/>
      <c r="C222" s="239" t="s">
        <v>315</v>
      </c>
      <c r="D222" s="239" t="s">
        <v>155</v>
      </c>
      <c r="E222" s="240" t="s">
        <v>316</v>
      </c>
      <c r="F222" s="241" t="s">
        <v>317</v>
      </c>
      <c r="G222" s="242" t="s">
        <v>288</v>
      </c>
      <c r="H222" s="243">
        <v>4</v>
      </c>
      <c r="I222" s="244"/>
      <c r="J222" s="245">
        <f>ROUND(I222*H222,2)</f>
        <v>0</v>
      </c>
      <c r="K222" s="241" t="s">
        <v>113</v>
      </c>
      <c r="L222" s="246"/>
      <c r="M222" s="247" t="s">
        <v>19</v>
      </c>
      <c r="N222" s="248" t="s">
        <v>40</v>
      </c>
      <c r="O222" s="85"/>
      <c r="P222" s="207">
        <f>O222*H222</f>
        <v>0</v>
      </c>
      <c r="Q222" s="207">
        <v>0.004</v>
      </c>
      <c r="R222" s="207">
        <f>Q222*H222</f>
        <v>0.016</v>
      </c>
      <c r="S222" s="207">
        <v>0</v>
      </c>
      <c r="T222" s="20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9" t="s">
        <v>159</v>
      </c>
      <c r="AT222" s="209" t="s">
        <v>155</v>
      </c>
      <c r="AU222" s="209" t="s">
        <v>76</v>
      </c>
      <c r="AY222" s="18" t="s">
        <v>107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8" t="s">
        <v>74</v>
      </c>
      <c r="BK222" s="210">
        <f>ROUND(I222*H222,2)</f>
        <v>0</v>
      </c>
      <c r="BL222" s="18" t="s">
        <v>114</v>
      </c>
      <c r="BM222" s="209" t="s">
        <v>318</v>
      </c>
    </row>
    <row r="223" spans="1:47" s="2" customFormat="1" ht="12">
      <c r="A223" s="39"/>
      <c r="B223" s="40"/>
      <c r="C223" s="41"/>
      <c r="D223" s="211" t="s">
        <v>116</v>
      </c>
      <c r="E223" s="41"/>
      <c r="F223" s="212" t="s">
        <v>317</v>
      </c>
      <c r="G223" s="41"/>
      <c r="H223" s="41"/>
      <c r="I223" s="213"/>
      <c r="J223" s="41"/>
      <c r="K223" s="41"/>
      <c r="L223" s="45"/>
      <c r="M223" s="214"/>
      <c r="N223" s="215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116</v>
      </c>
      <c r="AU223" s="18" t="s">
        <v>76</v>
      </c>
    </row>
    <row r="224" spans="1:65" s="2" customFormat="1" ht="16.5" customHeight="1">
      <c r="A224" s="39"/>
      <c r="B224" s="40"/>
      <c r="C224" s="198" t="s">
        <v>319</v>
      </c>
      <c r="D224" s="198" t="s">
        <v>109</v>
      </c>
      <c r="E224" s="199" t="s">
        <v>320</v>
      </c>
      <c r="F224" s="200" t="s">
        <v>321</v>
      </c>
      <c r="G224" s="201" t="s">
        <v>288</v>
      </c>
      <c r="H224" s="202">
        <v>4</v>
      </c>
      <c r="I224" s="203"/>
      <c r="J224" s="204">
        <f>ROUND(I224*H224,2)</f>
        <v>0</v>
      </c>
      <c r="K224" s="200" t="s">
        <v>113</v>
      </c>
      <c r="L224" s="45"/>
      <c r="M224" s="205" t="s">
        <v>19</v>
      </c>
      <c r="N224" s="206" t="s">
        <v>40</v>
      </c>
      <c r="O224" s="85"/>
      <c r="P224" s="207">
        <f>O224*H224</f>
        <v>0</v>
      </c>
      <c r="Q224" s="207">
        <v>0.42368</v>
      </c>
      <c r="R224" s="207">
        <f>Q224*H224</f>
        <v>1.69472</v>
      </c>
      <c r="S224" s="207">
        <v>0</v>
      </c>
      <c r="T224" s="20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09" t="s">
        <v>114</v>
      </c>
      <c r="AT224" s="209" t="s">
        <v>109</v>
      </c>
      <c r="AU224" s="209" t="s">
        <v>76</v>
      </c>
      <c r="AY224" s="18" t="s">
        <v>107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8" t="s">
        <v>74</v>
      </c>
      <c r="BK224" s="210">
        <f>ROUND(I224*H224,2)</f>
        <v>0</v>
      </c>
      <c r="BL224" s="18" t="s">
        <v>114</v>
      </c>
      <c r="BM224" s="209" t="s">
        <v>322</v>
      </c>
    </row>
    <row r="225" spans="1:47" s="2" customFormat="1" ht="12">
      <c r="A225" s="39"/>
      <c r="B225" s="40"/>
      <c r="C225" s="41"/>
      <c r="D225" s="211" t="s">
        <v>116</v>
      </c>
      <c r="E225" s="41"/>
      <c r="F225" s="212" t="s">
        <v>321</v>
      </c>
      <c r="G225" s="41"/>
      <c r="H225" s="41"/>
      <c r="I225" s="213"/>
      <c r="J225" s="41"/>
      <c r="K225" s="41"/>
      <c r="L225" s="45"/>
      <c r="M225" s="214"/>
      <c r="N225" s="215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116</v>
      </c>
      <c r="AU225" s="18" t="s">
        <v>76</v>
      </c>
    </row>
    <row r="226" spans="1:63" s="12" customFormat="1" ht="22.8" customHeight="1">
      <c r="A226" s="12"/>
      <c r="B226" s="182"/>
      <c r="C226" s="183"/>
      <c r="D226" s="184" t="s">
        <v>68</v>
      </c>
      <c r="E226" s="196" t="s">
        <v>166</v>
      </c>
      <c r="F226" s="196" t="s">
        <v>323</v>
      </c>
      <c r="G226" s="183"/>
      <c r="H226" s="183"/>
      <c r="I226" s="186"/>
      <c r="J226" s="197">
        <f>BK226</f>
        <v>0</v>
      </c>
      <c r="K226" s="183"/>
      <c r="L226" s="188"/>
      <c r="M226" s="189"/>
      <c r="N226" s="190"/>
      <c r="O226" s="190"/>
      <c r="P226" s="191">
        <f>SUM(P227:P327)</f>
        <v>0</v>
      </c>
      <c r="Q226" s="190"/>
      <c r="R226" s="191">
        <f>SUM(R227:R327)</f>
        <v>94.12470439999998</v>
      </c>
      <c r="S226" s="190"/>
      <c r="T226" s="192">
        <f>SUM(T227:T327)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93" t="s">
        <v>74</v>
      </c>
      <c r="AT226" s="194" t="s">
        <v>68</v>
      </c>
      <c r="AU226" s="194" t="s">
        <v>74</v>
      </c>
      <c r="AY226" s="193" t="s">
        <v>107</v>
      </c>
      <c r="BK226" s="195">
        <f>SUM(BK227:BK327)</f>
        <v>0</v>
      </c>
    </row>
    <row r="227" spans="1:65" s="2" customFormat="1" ht="16.5" customHeight="1">
      <c r="A227" s="39"/>
      <c r="B227" s="40"/>
      <c r="C227" s="198" t="s">
        <v>324</v>
      </c>
      <c r="D227" s="198" t="s">
        <v>109</v>
      </c>
      <c r="E227" s="199" t="s">
        <v>325</v>
      </c>
      <c r="F227" s="200" t="s">
        <v>326</v>
      </c>
      <c r="G227" s="201" t="s">
        <v>327</v>
      </c>
      <c r="H227" s="202">
        <v>8</v>
      </c>
      <c r="I227" s="203"/>
      <c r="J227" s="204">
        <f>ROUND(I227*H227,2)</f>
        <v>0</v>
      </c>
      <c r="K227" s="200" t="s">
        <v>113</v>
      </c>
      <c r="L227" s="45"/>
      <c r="M227" s="205" t="s">
        <v>19</v>
      </c>
      <c r="N227" s="206" t="s">
        <v>40</v>
      </c>
      <c r="O227" s="85"/>
      <c r="P227" s="207">
        <f>O227*H227</f>
        <v>0</v>
      </c>
      <c r="Q227" s="207">
        <v>0.00052</v>
      </c>
      <c r="R227" s="207">
        <f>Q227*H227</f>
        <v>0.00416</v>
      </c>
      <c r="S227" s="207">
        <v>0</v>
      </c>
      <c r="T227" s="20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9" t="s">
        <v>114</v>
      </c>
      <c r="AT227" s="209" t="s">
        <v>109</v>
      </c>
      <c r="AU227" s="209" t="s">
        <v>76</v>
      </c>
      <c r="AY227" s="18" t="s">
        <v>107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8" t="s">
        <v>74</v>
      </c>
      <c r="BK227" s="210">
        <f>ROUND(I227*H227,2)</f>
        <v>0</v>
      </c>
      <c r="BL227" s="18" t="s">
        <v>114</v>
      </c>
      <c r="BM227" s="209" t="s">
        <v>328</v>
      </c>
    </row>
    <row r="228" spans="1:47" s="2" customFormat="1" ht="12">
      <c r="A228" s="39"/>
      <c r="B228" s="40"/>
      <c r="C228" s="41"/>
      <c r="D228" s="211" t="s">
        <v>116</v>
      </c>
      <c r="E228" s="41"/>
      <c r="F228" s="212" t="s">
        <v>329</v>
      </c>
      <c r="G228" s="41"/>
      <c r="H228" s="41"/>
      <c r="I228" s="213"/>
      <c r="J228" s="41"/>
      <c r="K228" s="41"/>
      <c r="L228" s="45"/>
      <c r="M228" s="214"/>
      <c r="N228" s="21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116</v>
      </c>
      <c r="AU228" s="18" t="s">
        <v>76</v>
      </c>
    </row>
    <row r="229" spans="1:65" s="2" customFormat="1" ht="16.5" customHeight="1">
      <c r="A229" s="39"/>
      <c r="B229" s="40"/>
      <c r="C229" s="198" t="s">
        <v>330</v>
      </c>
      <c r="D229" s="198" t="s">
        <v>109</v>
      </c>
      <c r="E229" s="199" t="s">
        <v>331</v>
      </c>
      <c r="F229" s="200" t="s">
        <v>332</v>
      </c>
      <c r="G229" s="201" t="s">
        <v>288</v>
      </c>
      <c r="H229" s="202">
        <v>5</v>
      </c>
      <c r="I229" s="203"/>
      <c r="J229" s="204">
        <f>ROUND(I229*H229,2)</f>
        <v>0</v>
      </c>
      <c r="K229" s="200" t="s">
        <v>113</v>
      </c>
      <c r="L229" s="45"/>
      <c r="M229" s="205" t="s">
        <v>19</v>
      </c>
      <c r="N229" s="206" t="s">
        <v>40</v>
      </c>
      <c r="O229" s="85"/>
      <c r="P229" s="207">
        <f>O229*H229</f>
        <v>0</v>
      </c>
      <c r="Q229" s="207">
        <v>0.0007</v>
      </c>
      <c r="R229" s="207">
        <f>Q229*H229</f>
        <v>0.0035</v>
      </c>
      <c r="S229" s="207">
        <v>0</v>
      </c>
      <c r="T229" s="20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09" t="s">
        <v>114</v>
      </c>
      <c r="AT229" s="209" t="s">
        <v>109</v>
      </c>
      <c r="AU229" s="209" t="s">
        <v>76</v>
      </c>
      <c r="AY229" s="18" t="s">
        <v>107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8" t="s">
        <v>74</v>
      </c>
      <c r="BK229" s="210">
        <f>ROUND(I229*H229,2)</f>
        <v>0</v>
      </c>
      <c r="BL229" s="18" t="s">
        <v>114</v>
      </c>
      <c r="BM229" s="209" t="s">
        <v>333</v>
      </c>
    </row>
    <row r="230" spans="1:47" s="2" customFormat="1" ht="12">
      <c r="A230" s="39"/>
      <c r="B230" s="40"/>
      <c r="C230" s="41"/>
      <c r="D230" s="211" t="s">
        <v>116</v>
      </c>
      <c r="E230" s="41"/>
      <c r="F230" s="212" t="s">
        <v>334</v>
      </c>
      <c r="G230" s="41"/>
      <c r="H230" s="41"/>
      <c r="I230" s="213"/>
      <c r="J230" s="41"/>
      <c r="K230" s="41"/>
      <c r="L230" s="45"/>
      <c r="M230" s="214"/>
      <c r="N230" s="21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116</v>
      </c>
      <c r="AU230" s="18" t="s">
        <v>76</v>
      </c>
    </row>
    <row r="231" spans="1:51" s="15" customFormat="1" ht="12">
      <c r="A231" s="15"/>
      <c r="B231" s="249"/>
      <c r="C231" s="250"/>
      <c r="D231" s="211" t="s">
        <v>123</v>
      </c>
      <c r="E231" s="251" t="s">
        <v>19</v>
      </c>
      <c r="F231" s="252" t="s">
        <v>335</v>
      </c>
      <c r="G231" s="250"/>
      <c r="H231" s="251" t="s">
        <v>19</v>
      </c>
      <c r="I231" s="253"/>
      <c r="J231" s="250"/>
      <c r="K231" s="250"/>
      <c r="L231" s="254"/>
      <c r="M231" s="255"/>
      <c r="N231" s="256"/>
      <c r="O231" s="256"/>
      <c r="P231" s="256"/>
      <c r="Q231" s="256"/>
      <c r="R231" s="256"/>
      <c r="S231" s="256"/>
      <c r="T231" s="25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8" t="s">
        <v>123</v>
      </c>
      <c r="AU231" s="258" t="s">
        <v>76</v>
      </c>
      <c r="AV231" s="15" t="s">
        <v>74</v>
      </c>
      <c r="AW231" s="15" t="s">
        <v>31</v>
      </c>
      <c r="AX231" s="15" t="s">
        <v>69</v>
      </c>
      <c r="AY231" s="258" t="s">
        <v>107</v>
      </c>
    </row>
    <row r="232" spans="1:51" s="13" customFormat="1" ht="12">
      <c r="A232" s="13"/>
      <c r="B232" s="216"/>
      <c r="C232" s="217"/>
      <c r="D232" s="211" t="s">
        <v>123</v>
      </c>
      <c r="E232" s="218" t="s">
        <v>19</v>
      </c>
      <c r="F232" s="219" t="s">
        <v>76</v>
      </c>
      <c r="G232" s="217"/>
      <c r="H232" s="220">
        <v>2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6" t="s">
        <v>123</v>
      </c>
      <c r="AU232" s="226" t="s">
        <v>76</v>
      </c>
      <c r="AV232" s="13" t="s">
        <v>76</v>
      </c>
      <c r="AW232" s="13" t="s">
        <v>31</v>
      </c>
      <c r="AX232" s="13" t="s">
        <v>69</v>
      </c>
      <c r="AY232" s="226" t="s">
        <v>107</v>
      </c>
    </row>
    <row r="233" spans="1:51" s="15" customFormat="1" ht="12">
      <c r="A233" s="15"/>
      <c r="B233" s="249"/>
      <c r="C233" s="250"/>
      <c r="D233" s="211" t="s">
        <v>123</v>
      </c>
      <c r="E233" s="251" t="s">
        <v>19</v>
      </c>
      <c r="F233" s="252" t="s">
        <v>336</v>
      </c>
      <c r="G233" s="250"/>
      <c r="H233" s="251" t="s">
        <v>19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123</v>
      </c>
      <c r="AU233" s="258" t="s">
        <v>76</v>
      </c>
      <c r="AV233" s="15" t="s">
        <v>74</v>
      </c>
      <c r="AW233" s="15" t="s">
        <v>31</v>
      </c>
      <c r="AX233" s="15" t="s">
        <v>69</v>
      </c>
      <c r="AY233" s="258" t="s">
        <v>107</v>
      </c>
    </row>
    <row r="234" spans="1:51" s="13" customFormat="1" ht="12">
      <c r="A234" s="13"/>
      <c r="B234" s="216"/>
      <c r="C234" s="217"/>
      <c r="D234" s="211" t="s">
        <v>123</v>
      </c>
      <c r="E234" s="218" t="s">
        <v>19</v>
      </c>
      <c r="F234" s="219" t="s">
        <v>76</v>
      </c>
      <c r="G234" s="217"/>
      <c r="H234" s="220">
        <v>2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6" t="s">
        <v>123</v>
      </c>
      <c r="AU234" s="226" t="s">
        <v>76</v>
      </c>
      <c r="AV234" s="13" t="s">
        <v>76</v>
      </c>
      <c r="AW234" s="13" t="s">
        <v>31</v>
      </c>
      <c r="AX234" s="13" t="s">
        <v>69</v>
      </c>
      <c r="AY234" s="226" t="s">
        <v>107</v>
      </c>
    </row>
    <row r="235" spans="1:51" s="15" customFormat="1" ht="12">
      <c r="A235" s="15"/>
      <c r="B235" s="249"/>
      <c r="C235" s="250"/>
      <c r="D235" s="211" t="s">
        <v>123</v>
      </c>
      <c r="E235" s="251" t="s">
        <v>19</v>
      </c>
      <c r="F235" s="252" t="s">
        <v>337</v>
      </c>
      <c r="G235" s="250"/>
      <c r="H235" s="251" t="s">
        <v>19</v>
      </c>
      <c r="I235" s="253"/>
      <c r="J235" s="250"/>
      <c r="K235" s="250"/>
      <c r="L235" s="254"/>
      <c r="M235" s="255"/>
      <c r="N235" s="256"/>
      <c r="O235" s="256"/>
      <c r="P235" s="256"/>
      <c r="Q235" s="256"/>
      <c r="R235" s="256"/>
      <c r="S235" s="256"/>
      <c r="T235" s="25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8" t="s">
        <v>123</v>
      </c>
      <c r="AU235" s="258" t="s">
        <v>76</v>
      </c>
      <c r="AV235" s="15" t="s">
        <v>74</v>
      </c>
      <c r="AW235" s="15" t="s">
        <v>31</v>
      </c>
      <c r="AX235" s="15" t="s">
        <v>69</v>
      </c>
      <c r="AY235" s="258" t="s">
        <v>107</v>
      </c>
    </row>
    <row r="236" spans="1:51" s="13" customFormat="1" ht="12">
      <c r="A236" s="13"/>
      <c r="B236" s="216"/>
      <c r="C236" s="217"/>
      <c r="D236" s="211" t="s">
        <v>123</v>
      </c>
      <c r="E236" s="218" t="s">
        <v>19</v>
      </c>
      <c r="F236" s="219" t="s">
        <v>74</v>
      </c>
      <c r="G236" s="217"/>
      <c r="H236" s="220">
        <v>1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6" t="s">
        <v>123</v>
      </c>
      <c r="AU236" s="226" t="s">
        <v>76</v>
      </c>
      <c r="AV236" s="13" t="s">
        <v>76</v>
      </c>
      <c r="AW236" s="13" t="s">
        <v>31</v>
      </c>
      <c r="AX236" s="13" t="s">
        <v>69</v>
      </c>
      <c r="AY236" s="226" t="s">
        <v>107</v>
      </c>
    </row>
    <row r="237" spans="1:51" s="14" customFormat="1" ht="12">
      <c r="A237" s="14"/>
      <c r="B237" s="227"/>
      <c r="C237" s="228"/>
      <c r="D237" s="211" t="s">
        <v>123</v>
      </c>
      <c r="E237" s="229" t="s">
        <v>19</v>
      </c>
      <c r="F237" s="230" t="s">
        <v>127</v>
      </c>
      <c r="G237" s="228"/>
      <c r="H237" s="231">
        <v>5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7" t="s">
        <v>123</v>
      </c>
      <c r="AU237" s="237" t="s">
        <v>76</v>
      </c>
      <c r="AV237" s="14" t="s">
        <v>114</v>
      </c>
      <c r="AW237" s="14" t="s">
        <v>31</v>
      </c>
      <c r="AX237" s="14" t="s">
        <v>74</v>
      </c>
      <c r="AY237" s="237" t="s">
        <v>107</v>
      </c>
    </row>
    <row r="238" spans="1:65" s="2" customFormat="1" ht="16.5" customHeight="1">
      <c r="A238" s="39"/>
      <c r="B238" s="40"/>
      <c r="C238" s="239" t="s">
        <v>338</v>
      </c>
      <c r="D238" s="239" t="s">
        <v>155</v>
      </c>
      <c r="E238" s="240" t="s">
        <v>339</v>
      </c>
      <c r="F238" s="241" t="s">
        <v>340</v>
      </c>
      <c r="G238" s="242" t="s">
        <v>288</v>
      </c>
      <c r="H238" s="243">
        <v>1</v>
      </c>
      <c r="I238" s="244"/>
      <c r="J238" s="245">
        <f>ROUND(I238*H238,2)</f>
        <v>0</v>
      </c>
      <c r="K238" s="241" t="s">
        <v>113</v>
      </c>
      <c r="L238" s="246"/>
      <c r="M238" s="247" t="s">
        <v>19</v>
      </c>
      <c r="N238" s="248" t="s">
        <v>40</v>
      </c>
      <c r="O238" s="85"/>
      <c r="P238" s="207">
        <f>O238*H238</f>
        <v>0</v>
      </c>
      <c r="Q238" s="207">
        <v>0.0026</v>
      </c>
      <c r="R238" s="207">
        <f>Q238*H238</f>
        <v>0.0026</v>
      </c>
      <c r="S238" s="207">
        <v>0</v>
      </c>
      <c r="T238" s="20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09" t="s">
        <v>159</v>
      </c>
      <c r="AT238" s="209" t="s">
        <v>155</v>
      </c>
      <c r="AU238" s="209" t="s">
        <v>76</v>
      </c>
      <c r="AY238" s="18" t="s">
        <v>107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8" t="s">
        <v>74</v>
      </c>
      <c r="BK238" s="210">
        <f>ROUND(I238*H238,2)</f>
        <v>0</v>
      </c>
      <c r="BL238" s="18" t="s">
        <v>114</v>
      </c>
      <c r="BM238" s="209" t="s">
        <v>341</v>
      </c>
    </row>
    <row r="239" spans="1:47" s="2" customFormat="1" ht="12">
      <c r="A239" s="39"/>
      <c r="B239" s="40"/>
      <c r="C239" s="41"/>
      <c r="D239" s="211" t="s">
        <v>116</v>
      </c>
      <c r="E239" s="41"/>
      <c r="F239" s="212" t="s">
        <v>340</v>
      </c>
      <c r="G239" s="41"/>
      <c r="H239" s="41"/>
      <c r="I239" s="213"/>
      <c r="J239" s="41"/>
      <c r="K239" s="41"/>
      <c r="L239" s="45"/>
      <c r="M239" s="214"/>
      <c r="N239" s="215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116</v>
      </c>
      <c r="AU239" s="18" t="s">
        <v>76</v>
      </c>
    </row>
    <row r="240" spans="1:51" s="15" customFormat="1" ht="12">
      <c r="A240" s="15"/>
      <c r="B240" s="249"/>
      <c r="C240" s="250"/>
      <c r="D240" s="211" t="s">
        <v>123</v>
      </c>
      <c r="E240" s="251" t="s">
        <v>19</v>
      </c>
      <c r="F240" s="252" t="s">
        <v>337</v>
      </c>
      <c r="G240" s="250"/>
      <c r="H240" s="251" t="s">
        <v>19</v>
      </c>
      <c r="I240" s="253"/>
      <c r="J240" s="250"/>
      <c r="K240" s="250"/>
      <c r="L240" s="254"/>
      <c r="M240" s="255"/>
      <c r="N240" s="256"/>
      <c r="O240" s="256"/>
      <c r="P240" s="256"/>
      <c r="Q240" s="256"/>
      <c r="R240" s="256"/>
      <c r="S240" s="256"/>
      <c r="T240" s="25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8" t="s">
        <v>123</v>
      </c>
      <c r="AU240" s="258" t="s">
        <v>76</v>
      </c>
      <c r="AV240" s="15" t="s">
        <v>74</v>
      </c>
      <c r="AW240" s="15" t="s">
        <v>31</v>
      </c>
      <c r="AX240" s="15" t="s">
        <v>69</v>
      </c>
      <c r="AY240" s="258" t="s">
        <v>107</v>
      </c>
    </row>
    <row r="241" spans="1:51" s="13" customFormat="1" ht="12">
      <c r="A241" s="13"/>
      <c r="B241" s="216"/>
      <c r="C241" s="217"/>
      <c r="D241" s="211" t="s">
        <v>123</v>
      </c>
      <c r="E241" s="218" t="s">
        <v>19</v>
      </c>
      <c r="F241" s="219" t="s">
        <v>74</v>
      </c>
      <c r="G241" s="217"/>
      <c r="H241" s="220">
        <v>1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6" t="s">
        <v>123</v>
      </c>
      <c r="AU241" s="226" t="s">
        <v>76</v>
      </c>
      <c r="AV241" s="13" t="s">
        <v>76</v>
      </c>
      <c r="AW241" s="13" t="s">
        <v>31</v>
      </c>
      <c r="AX241" s="13" t="s">
        <v>74</v>
      </c>
      <c r="AY241" s="226" t="s">
        <v>107</v>
      </c>
    </row>
    <row r="242" spans="1:65" s="2" customFormat="1" ht="16.5" customHeight="1">
      <c r="A242" s="39"/>
      <c r="B242" s="40"/>
      <c r="C242" s="239" t="s">
        <v>342</v>
      </c>
      <c r="D242" s="239" t="s">
        <v>155</v>
      </c>
      <c r="E242" s="240" t="s">
        <v>343</v>
      </c>
      <c r="F242" s="241" t="s">
        <v>344</v>
      </c>
      <c r="G242" s="242" t="s">
        <v>288</v>
      </c>
      <c r="H242" s="243">
        <v>4</v>
      </c>
      <c r="I242" s="244"/>
      <c r="J242" s="245">
        <f>ROUND(I242*H242,2)</f>
        <v>0</v>
      </c>
      <c r="K242" s="241" t="s">
        <v>113</v>
      </c>
      <c r="L242" s="246"/>
      <c r="M242" s="247" t="s">
        <v>19</v>
      </c>
      <c r="N242" s="248" t="s">
        <v>40</v>
      </c>
      <c r="O242" s="85"/>
      <c r="P242" s="207">
        <f>O242*H242</f>
        <v>0</v>
      </c>
      <c r="Q242" s="207">
        <v>0.0077</v>
      </c>
      <c r="R242" s="207">
        <f>Q242*H242</f>
        <v>0.0308</v>
      </c>
      <c r="S242" s="207">
        <v>0</v>
      </c>
      <c r="T242" s="20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09" t="s">
        <v>159</v>
      </c>
      <c r="AT242" s="209" t="s">
        <v>155</v>
      </c>
      <c r="AU242" s="209" t="s">
        <v>76</v>
      </c>
      <c r="AY242" s="18" t="s">
        <v>107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8" t="s">
        <v>74</v>
      </c>
      <c r="BK242" s="210">
        <f>ROUND(I242*H242,2)</f>
        <v>0</v>
      </c>
      <c r="BL242" s="18" t="s">
        <v>114</v>
      </c>
      <c r="BM242" s="209" t="s">
        <v>345</v>
      </c>
    </row>
    <row r="243" spans="1:47" s="2" customFormat="1" ht="12">
      <c r="A243" s="39"/>
      <c r="B243" s="40"/>
      <c r="C243" s="41"/>
      <c r="D243" s="211" t="s">
        <v>116</v>
      </c>
      <c r="E243" s="41"/>
      <c r="F243" s="212" t="s">
        <v>344</v>
      </c>
      <c r="G243" s="41"/>
      <c r="H243" s="41"/>
      <c r="I243" s="213"/>
      <c r="J243" s="41"/>
      <c r="K243" s="41"/>
      <c r="L243" s="45"/>
      <c r="M243" s="214"/>
      <c r="N243" s="215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116</v>
      </c>
      <c r="AU243" s="18" t="s">
        <v>76</v>
      </c>
    </row>
    <row r="244" spans="1:51" s="15" customFormat="1" ht="12">
      <c r="A244" s="15"/>
      <c r="B244" s="249"/>
      <c r="C244" s="250"/>
      <c r="D244" s="211" t="s">
        <v>123</v>
      </c>
      <c r="E244" s="251" t="s">
        <v>19</v>
      </c>
      <c r="F244" s="252" t="s">
        <v>335</v>
      </c>
      <c r="G244" s="250"/>
      <c r="H244" s="251" t="s">
        <v>19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8" t="s">
        <v>123</v>
      </c>
      <c r="AU244" s="258" t="s">
        <v>76</v>
      </c>
      <c r="AV244" s="15" t="s">
        <v>74</v>
      </c>
      <c r="AW244" s="15" t="s">
        <v>31</v>
      </c>
      <c r="AX244" s="15" t="s">
        <v>69</v>
      </c>
      <c r="AY244" s="258" t="s">
        <v>107</v>
      </c>
    </row>
    <row r="245" spans="1:51" s="13" customFormat="1" ht="12">
      <c r="A245" s="13"/>
      <c r="B245" s="216"/>
      <c r="C245" s="217"/>
      <c r="D245" s="211" t="s">
        <v>123</v>
      </c>
      <c r="E245" s="218" t="s">
        <v>19</v>
      </c>
      <c r="F245" s="219" t="s">
        <v>76</v>
      </c>
      <c r="G245" s="217"/>
      <c r="H245" s="220">
        <v>2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6" t="s">
        <v>123</v>
      </c>
      <c r="AU245" s="226" t="s">
        <v>76</v>
      </c>
      <c r="AV245" s="13" t="s">
        <v>76</v>
      </c>
      <c r="AW245" s="13" t="s">
        <v>31</v>
      </c>
      <c r="AX245" s="13" t="s">
        <v>69</v>
      </c>
      <c r="AY245" s="226" t="s">
        <v>107</v>
      </c>
    </row>
    <row r="246" spans="1:51" s="15" customFormat="1" ht="12">
      <c r="A246" s="15"/>
      <c r="B246" s="249"/>
      <c r="C246" s="250"/>
      <c r="D246" s="211" t="s">
        <v>123</v>
      </c>
      <c r="E246" s="251" t="s">
        <v>19</v>
      </c>
      <c r="F246" s="252" t="s">
        <v>336</v>
      </c>
      <c r="G246" s="250"/>
      <c r="H246" s="251" t="s">
        <v>19</v>
      </c>
      <c r="I246" s="253"/>
      <c r="J246" s="250"/>
      <c r="K246" s="250"/>
      <c r="L246" s="254"/>
      <c r="M246" s="255"/>
      <c r="N246" s="256"/>
      <c r="O246" s="256"/>
      <c r="P246" s="256"/>
      <c r="Q246" s="256"/>
      <c r="R246" s="256"/>
      <c r="S246" s="256"/>
      <c r="T246" s="25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8" t="s">
        <v>123</v>
      </c>
      <c r="AU246" s="258" t="s">
        <v>76</v>
      </c>
      <c r="AV246" s="15" t="s">
        <v>74</v>
      </c>
      <c r="AW246" s="15" t="s">
        <v>31</v>
      </c>
      <c r="AX246" s="15" t="s">
        <v>69</v>
      </c>
      <c r="AY246" s="258" t="s">
        <v>107</v>
      </c>
    </row>
    <row r="247" spans="1:51" s="13" customFormat="1" ht="12">
      <c r="A247" s="13"/>
      <c r="B247" s="216"/>
      <c r="C247" s="217"/>
      <c r="D247" s="211" t="s">
        <v>123</v>
      </c>
      <c r="E247" s="218" t="s">
        <v>19</v>
      </c>
      <c r="F247" s="219" t="s">
        <v>76</v>
      </c>
      <c r="G247" s="217"/>
      <c r="H247" s="220">
        <v>2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6" t="s">
        <v>123</v>
      </c>
      <c r="AU247" s="226" t="s">
        <v>76</v>
      </c>
      <c r="AV247" s="13" t="s">
        <v>76</v>
      </c>
      <c r="AW247" s="13" t="s">
        <v>31</v>
      </c>
      <c r="AX247" s="13" t="s">
        <v>69</v>
      </c>
      <c r="AY247" s="226" t="s">
        <v>107</v>
      </c>
    </row>
    <row r="248" spans="1:51" s="14" customFormat="1" ht="12">
      <c r="A248" s="14"/>
      <c r="B248" s="227"/>
      <c r="C248" s="228"/>
      <c r="D248" s="211" t="s">
        <v>123</v>
      </c>
      <c r="E248" s="229" t="s">
        <v>19</v>
      </c>
      <c r="F248" s="230" t="s">
        <v>127</v>
      </c>
      <c r="G248" s="228"/>
      <c r="H248" s="231">
        <v>4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7" t="s">
        <v>123</v>
      </c>
      <c r="AU248" s="237" t="s">
        <v>76</v>
      </c>
      <c r="AV248" s="14" t="s">
        <v>114</v>
      </c>
      <c r="AW248" s="14" t="s">
        <v>31</v>
      </c>
      <c r="AX248" s="14" t="s">
        <v>74</v>
      </c>
      <c r="AY248" s="237" t="s">
        <v>107</v>
      </c>
    </row>
    <row r="249" spans="1:65" s="2" customFormat="1" ht="16.5" customHeight="1">
      <c r="A249" s="39"/>
      <c r="B249" s="40"/>
      <c r="C249" s="198" t="s">
        <v>346</v>
      </c>
      <c r="D249" s="198" t="s">
        <v>109</v>
      </c>
      <c r="E249" s="199" t="s">
        <v>347</v>
      </c>
      <c r="F249" s="200" t="s">
        <v>348</v>
      </c>
      <c r="G249" s="201" t="s">
        <v>288</v>
      </c>
      <c r="H249" s="202">
        <v>4</v>
      </c>
      <c r="I249" s="203"/>
      <c r="J249" s="204">
        <f>ROUND(I249*H249,2)</f>
        <v>0</v>
      </c>
      <c r="K249" s="200" t="s">
        <v>113</v>
      </c>
      <c r="L249" s="45"/>
      <c r="M249" s="205" t="s">
        <v>19</v>
      </c>
      <c r="N249" s="206" t="s">
        <v>40</v>
      </c>
      <c r="O249" s="85"/>
      <c r="P249" s="207">
        <f>O249*H249</f>
        <v>0</v>
      </c>
      <c r="Q249" s="207">
        <v>0.11241</v>
      </c>
      <c r="R249" s="207">
        <f>Q249*H249</f>
        <v>0.44964</v>
      </c>
      <c r="S249" s="207">
        <v>0</v>
      </c>
      <c r="T249" s="20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09" t="s">
        <v>114</v>
      </c>
      <c r="AT249" s="209" t="s">
        <v>109</v>
      </c>
      <c r="AU249" s="209" t="s">
        <v>76</v>
      </c>
      <c r="AY249" s="18" t="s">
        <v>107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8" t="s">
        <v>74</v>
      </c>
      <c r="BK249" s="210">
        <f>ROUND(I249*H249,2)</f>
        <v>0</v>
      </c>
      <c r="BL249" s="18" t="s">
        <v>114</v>
      </c>
      <c r="BM249" s="209" t="s">
        <v>349</v>
      </c>
    </row>
    <row r="250" spans="1:47" s="2" customFormat="1" ht="12">
      <c r="A250" s="39"/>
      <c r="B250" s="40"/>
      <c r="C250" s="41"/>
      <c r="D250" s="211" t="s">
        <v>116</v>
      </c>
      <c r="E250" s="41"/>
      <c r="F250" s="212" t="s">
        <v>350</v>
      </c>
      <c r="G250" s="41"/>
      <c r="H250" s="41"/>
      <c r="I250" s="213"/>
      <c r="J250" s="41"/>
      <c r="K250" s="41"/>
      <c r="L250" s="45"/>
      <c r="M250" s="214"/>
      <c r="N250" s="215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116</v>
      </c>
      <c r="AU250" s="18" t="s">
        <v>76</v>
      </c>
    </row>
    <row r="251" spans="1:65" s="2" customFormat="1" ht="16.5" customHeight="1">
      <c r="A251" s="39"/>
      <c r="B251" s="40"/>
      <c r="C251" s="239" t="s">
        <v>351</v>
      </c>
      <c r="D251" s="239" t="s">
        <v>155</v>
      </c>
      <c r="E251" s="240" t="s">
        <v>352</v>
      </c>
      <c r="F251" s="241" t="s">
        <v>353</v>
      </c>
      <c r="G251" s="242" t="s">
        <v>288</v>
      </c>
      <c r="H251" s="243">
        <v>4</v>
      </c>
      <c r="I251" s="244"/>
      <c r="J251" s="245">
        <f>ROUND(I251*H251,2)</f>
        <v>0</v>
      </c>
      <c r="K251" s="241" t="s">
        <v>113</v>
      </c>
      <c r="L251" s="246"/>
      <c r="M251" s="247" t="s">
        <v>19</v>
      </c>
      <c r="N251" s="248" t="s">
        <v>40</v>
      </c>
      <c r="O251" s="85"/>
      <c r="P251" s="207">
        <f>O251*H251</f>
        <v>0</v>
      </c>
      <c r="Q251" s="207">
        <v>0.0061</v>
      </c>
      <c r="R251" s="207">
        <f>Q251*H251</f>
        <v>0.0244</v>
      </c>
      <c r="S251" s="207">
        <v>0</v>
      </c>
      <c r="T251" s="20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159</v>
      </c>
      <c r="AT251" s="209" t="s">
        <v>155</v>
      </c>
      <c r="AU251" s="209" t="s">
        <v>76</v>
      </c>
      <c r="AY251" s="18" t="s">
        <v>107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74</v>
      </c>
      <c r="BK251" s="210">
        <f>ROUND(I251*H251,2)</f>
        <v>0</v>
      </c>
      <c r="BL251" s="18" t="s">
        <v>114</v>
      </c>
      <c r="BM251" s="209" t="s">
        <v>354</v>
      </c>
    </row>
    <row r="252" spans="1:47" s="2" customFormat="1" ht="12">
      <c r="A252" s="39"/>
      <c r="B252" s="40"/>
      <c r="C252" s="41"/>
      <c r="D252" s="211" t="s">
        <v>116</v>
      </c>
      <c r="E252" s="41"/>
      <c r="F252" s="212" t="s">
        <v>353</v>
      </c>
      <c r="G252" s="41"/>
      <c r="H252" s="41"/>
      <c r="I252" s="213"/>
      <c r="J252" s="41"/>
      <c r="K252" s="41"/>
      <c r="L252" s="45"/>
      <c r="M252" s="214"/>
      <c r="N252" s="21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116</v>
      </c>
      <c r="AU252" s="18" t="s">
        <v>76</v>
      </c>
    </row>
    <row r="253" spans="1:65" s="2" customFormat="1" ht="16.5" customHeight="1">
      <c r="A253" s="39"/>
      <c r="B253" s="40"/>
      <c r="C253" s="239" t="s">
        <v>355</v>
      </c>
      <c r="D253" s="239" t="s">
        <v>155</v>
      </c>
      <c r="E253" s="240" t="s">
        <v>356</v>
      </c>
      <c r="F253" s="241" t="s">
        <v>357</v>
      </c>
      <c r="G253" s="242" t="s">
        <v>288</v>
      </c>
      <c r="H253" s="243">
        <v>4</v>
      </c>
      <c r="I253" s="244"/>
      <c r="J253" s="245">
        <f>ROUND(I253*H253,2)</f>
        <v>0</v>
      </c>
      <c r="K253" s="241" t="s">
        <v>113</v>
      </c>
      <c r="L253" s="246"/>
      <c r="M253" s="247" t="s">
        <v>19</v>
      </c>
      <c r="N253" s="248" t="s">
        <v>40</v>
      </c>
      <c r="O253" s="85"/>
      <c r="P253" s="207">
        <f>O253*H253</f>
        <v>0</v>
      </c>
      <c r="Q253" s="207">
        <v>0.003</v>
      </c>
      <c r="R253" s="207">
        <f>Q253*H253</f>
        <v>0.012</v>
      </c>
      <c r="S253" s="207">
        <v>0</v>
      </c>
      <c r="T253" s="20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159</v>
      </c>
      <c r="AT253" s="209" t="s">
        <v>155</v>
      </c>
      <c r="AU253" s="209" t="s">
        <v>76</v>
      </c>
      <c r="AY253" s="18" t="s">
        <v>107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74</v>
      </c>
      <c r="BK253" s="210">
        <f>ROUND(I253*H253,2)</f>
        <v>0</v>
      </c>
      <c r="BL253" s="18" t="s">
        <v>114</v>
      </c>
      <c r="BM253" s="209" t="s">
        <v>358</v>
      </c>
    </row>
    <row r="254" spans="1:47" s="2" customFormat="1" ht="12">
      <c r="A254" s="39"/>
      <c r="B254" s="40"/>
      <c r="C254" s="41"/>
      <c r="D254" s="211" t="s">
        <v>116</v>
      </c>
      <c r="E254" s="41"/>
      <c r="F254" s="212" t="s">
        <v>357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116</v>
      </c>
      <c r="AU254" s="18" t="s">
        <v>76</v>
      </c>
    </row>
    <row r="255" spans="1:65" s="2" customFormat="1" ht="16.5" customHeight="1">
      <c r="A255" s="39"/>
      <c r="B255" s="40"/>
      <c r="C255" s="198" t="s">
        <v>359</v>
      </c>
      <c r="D255" s="198" t="s">
        <v>109</v>
      </c>
      <c r="E255" s="199" t="s">
        <v>360</v>
      </c>
      <c r="F255" s="200" t="s">
        <v>361</v>
      </c>
      <c r="G255" s="201" t="s">
        <v>327</v>
      </c>
      <c r="H255" s="202">
        <v>120</v>
      </c>
      <c r="I255" s="203"/>
      <c r="J255" s="204">
        <f>ROUND(I255*H255,2)</f>
        <v>0</v>
      </c>
      <c r="K255" s="200" t="s">
        <v>113</v>
      </c>
      <c r="L255" s="45"/>
      <c r="M255" s="205" t="s">
        <v>19</v>
      </c>
      <c r="N255" s="206" t="s">
        <v>40</v>
      </c>
      <c r="O255" s="85"/>
      <c r="P255" s="207">
        <f>O255*H255</f>
        <v>0</v>
      </c>
      <c r="Q255" s="207">
        <v>0.08978</v>
      </c>
      <c r="R255" s="207">
        <f>Q255*H255</f>
        <v>10.7736</v>
      </c>
      <c r="S255" s="207">
        <v>0</v>
      </c>
      <c r="T255" s="20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9" t="s">
        <v>114</v>
      </c>
      <c r="AT255" s="209" t="s">
        <v>109</v>
      </c>
      <c r="AU255" s="209" t="s">
        <v>76</v>
      </c>
      <c r="AY255" s="18" t="s">
        <v>107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8" t="s">
        <v>74</v>
      </c>
      <c r="BK255" s="210">
        <f>ROUND(I255*H255,2)</f>
        <v>0</v>
      </c>
      <c r="BL255" s="18" t="s">
        <v>114</v>
      </c>
      <c r="BM255" s="209" t="s">
        <v>362</v>
      </c>
    </row>
    <row r="256" spans="1:47" s="2" customFormat="1" ht="12">
      <c r="A256" s="39"/>
      <c r="B256" s="40"/>
      <c r="C256" s="41"/>
      <c r="D256" s="211" t="s">
        <v>116</v>
      </c>
      <c r="E256" s="41"/>
      <c r="F256" s="212" t="s">
        <v>363</v>
      </c>
      <c r="G256" s="41"/>
      <c r="H256" s="41"/>
      <c r="I256" s="213"/>
      <c r="J256" s="41"/>
      <c r="K256" s="41"/>
      <c r="L256" s="45"/>
      <c r="M256" s="214"/>
      <c r="N256" s="215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116</v>
      </c>
      <c r="AU256" s="18" t="s">
        <v>76</v>
      </c>
    </row>
    <row r="257" spans="1:51" s="15" customFormat="1" ht="12">
      <c r="A257" s="15"/>
      <c r="B257" s="249"/>
      <c r="C257" s="250"/>
      <c r="D257" s="211" t="s">
        <v>123</v>
      </c>
      <c r="E257" s="251" t="s">
        <v>19</v>
      </c>
      <c r="F257" s="252" t="s">
        <v>364</v>
      </c>
      <c r="G257" s="250"/>
      <c r="H257" s="251" t="s">
        <v>19</v>
      </c>
      <c r="I257" s="253"/>
      <c r="J257" s="250"/>
      <c r="K257" s="250"/>
      <c r="L257" s="254"/>
      <c r="M257" s="255"/>
      <c r="N257" s="256"/>
      <c r="O257" s="256"/>
      <c r="P257" s="256"/>
      <c r="Q257" s="256"/>
      <c r="R257" s="256"/>
      <c r="S257" s="256"/>
      <c r="T257" s="25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8" t="s">
        <v>123</v>
      </c>
      <c r="AU257" s="258" t="s">
        <v>76</v>
      </c>
      <c r="AV257" s="15" t="s">
        <v>74</v>
      </c>
      <c r="AW257" s="15" t="s">
        <v>31</v>
      </c>
      <c r="AX257" s="15" t="s">
        <v>69</v>
      </c>
      <c r="AY257" s="258" t="s">
        <v>107</v>
      </c>
    </row>
    <row r="258" spans="1:51" s="13" customFormat="1" ht="12">
      <c r="A258" s="13"/>
      <c r="B258" s="216"/>
      <c r="C258" s="217"/>
      <c r="D258" s="211" t="s">
        <v>123</v>
      </c>
      <c r="E258" s="218" t="s">
        <v>19</v>
      </c>
      <c r="F258" s="219" t="s">
        <v>365</v>
      </c>
      <c r="G258" s="217"/>
      <c r="H258" s="220">
        <v>120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6" t="s">
        <v>123</v>
      </c>
      <c r="AU258" s="226" t="s">
        <v>76</v>
      </c>
      <c r="AV258" s="13" t="s">
        <v>76</v>
      </c>
      <c r="AW258" s="13" t="s">
        <v>31</v>
      </c>
      <c r="AX258" s="13" t="s">
        <v>74</v>
      </c>
      <c r="AY258" s="226" t="s">
        <v>107</v>
      </c>
    </row>
    <row r="259" spans="1:65" s="2" customFormat="1" ht="16.5" customHeight="1">
      <c r="A259" s="39"/>
      <c r="B259" s="40"/>
      <c r="C259" s="239" t="s">
        <v>366</v>
      </c>
      <c r="D259" s="239" t="s">
        <v>155</v>
      </c>
      <c r="E259" s="240" t="s">
        <v>367</v>
      </c>
      <c r="F259" s="241" t="s">
        <v>368</v>
      </c>
      <c r="G259" s="242" t="s">
        <v>112</v>
      </c>
      <c r="H259" s="243">
        <v>12</v>
      </c>
      <c r="I259" s="244"/>
      <c r="J259" s="245">
        <f>ROUND(I259*H259,2)</f>
        <v>0</v>
      </c>
      <c r="K259" s="241" t="s">
        <v>113</v>
      </c>
      <c r="L259" s="246"/>
      <c r="M259" s="247" t="s">
        <v>19</v>
      </c>
      <c r="N259" s="248" t="s">
        <v>40</v>
      </c>
      <c r="O259" s="85"/>
      <c r="P259" s="207">
        <f>O259*H259</f>
        <v>0</v>
      </c>
      <c r="Q259" s="207">
        <v>0.176</v>
      </c>
      <c r="R259" s="207">
        <f>Q259*H259</f>
        <v>2.112</v>
      </c>
      <c r="S259" s="207">
        <v>0</v>
      </c>
      <c r="T259" s="20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09" t="s">
        <v>159</v>
      </c>
      <c r="AT259" s="209" t="s">
        <v>155</v>
      </c>
      <c r="AU259" s="209" t="s">
        <v>76</v>
      </c>
      <c r="AY259" s="18" t="s">
        <v>107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8" t="s">
        <v>74</v>
      </c>
      <c r="BK259" s="210">
        <f>ROUND(I259*H259,2)</f>
        <v>0</v>
      </c>
      <c r="BL259" s="18" t="s">
        <v>114</v>
      </c>
      <c r="BM259" s="209" t="s">
        <v>369</v>
      </c>
    </row>
    <row r="260" spans="1:47" s="2" customFormat="1" ht="12">
      <c r="A260" s="39"/>
      <c r="B260" s="40"/>
      <c r="C260" s="41"/>
      <c r="D260" s="211" t="s">
        <v>116</v>
      </c>
      <c r="E260" s="41"/>
      <c r="F260" s="212" t="s">
        <v>368</v>
      </c>
      <c r="G260" s="41"/>
      <c r="H260" s="41"/>
      <c r="I260" s="213"/>
      <c r="J260" s="41"/>
      <c r="K260" s="41"/>
      <c r="L260" s="45"/>
      <c r="M260" s="214"/>
      <c r="N260" s="215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116</v>
      </c>
      <c r="AU260" s="18" t="s">
        <v>76</v>
      </c>
    </row>
    <row r="261" spans="1:51" s="13" customFormat="1" ht="12">
      <c r="A261" s="13"/>
      <c r="B261" s="216"/>
      <c r="C261" s="217"/>
      <c r="D261" s="211" t="s">
        <v>123</v>
      </c>
      <c r="E261" s="217"/>
      <c r="F261" s="219" t="s">
        <v>370</v>
      </c>
      <c r="G261" s="217"/>
      <c r="H261" s="220">
        <v>12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6" t="s">
        <v>123</v>
      </c>
      <c r="AU261" s="226" t="s">
        <v>76</v>
      </c>
      <c r="AV261" s="13" t="s">
        <v>76</v>
      </c>
      <c r="AW261" s="13" t="s">
        <v>4</v>
      </c>
      <c r="AX261" s="13" t="s">
        <v>74</v>
      </c>
      <c r="AY261" s="226" t="s">
        <v>107</v>
      </c>
    </row>
    <row r="262" spans="1:65" s="2" customFormat="1" ht="16.5" customHeight="1">
      <c r="A262" s="39"/>
      <c r="B262" s="40"/>
      <c r="C262" s="198" t="s">
        <v>371</v>
      </c>
      <c r="D262" s="198" t="s">
        <v>109</v>
      </c>
      <c r="E262" s="199" t="s">
        <v>372</v>
      </c>
      <c r="F262" s="200" t="s">
        <v>373</v>
      </c>
      <c r="G262" s="201" t="s">
        <v>327</v>
      </c>
      <c r="H262" s="202">
        <v>219</v>
      </c>
      <c r="I262" s="203"/>
      <c r="J262" s="204">
        <f>ROUND(I262*H262,2)</f>
        <v>0</v>
      </c>
      <c r="K262" s="200" t="s">
        <v>113</v>
      </c>
      <c r="L262" s="45"/>
      <c r="M262" s="205" t="s">
        <v>19</v>
      </c>
      <c r="N262" s="206" t="s">
        <v>40</v>
      </c>
      <c r="O262" s="85"/>
      <c r="P262" s="207">
        <f>O262*H262</f>
        <v>0</v>
      </c>
      <c r="Q262" s="207">
        <v>0.1554</v>
      </c>
      <c r="R262" s="207">
        <f>Q262*H262</f>
        <v>34.0326</v>
      </c>
      <c r="S262" s="207">
        <v>0</v>
      </c>
      <c r="T262" s="20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9" t="s">
        <v>114</v>
      </c>
      <c r="AT262" s="209" t="s">
        <v>109</v>
      </c>
      <c r="AU262" s="209" t="s">
        <v>76</v>
      </c>
      <c r="AY262" s="18" t="s">
        <v>107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8" t="s">
        <v>74</v>
      </c>
      <c r="BK262" s="210">
        <f>ROUND(I262*H262,2)</f>
        <v>0</v>
      </c>
      <c r="BL262" s="18" t="s">
        <v>114</v>
      </c>
      <c r="BM262" s="209" t="s">
        <v>374</v>
      </c>
    </row>
    <row r="263" spans="1:47" s="2" customFormat="1" ht="12">
      <c r="A263" s="39"/>
      <c r="B263" s="40"/>
      <c r="C263" s="41"/>
      <c r="D263" s="211" t="s">
        <v>116</v>
      </c>
      <c r="E263" s="41"/>
      <c r="F263" s="212" t="s">
        <v>375</v>
      </c>
      <c r="G263" s="41"/>
      <c r="H263" s="41"/>
      <c r="I263" s="213"/>
      <c r="J263" s="41"/>
      <c r="K263" s="41"/>
      <c r="L263" s="45"/>
      <c r="M263" s="214"/>
      <c r="N263" s="21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116</v>
      </c>
      <c r="AU263" s="18" t="s">
        <v>76</v>
      </c>
    </row>
    <row r="264" spans="1:51" s="15" customFormat="1" ht="12">
      <c r="A264" s="15"/>
      <c r="B264" s="249"/>
      <c r="C264" s="250"/>
      <c r="D264" s="211" t="s">
        <v>123</v>
      </c>
      <c r="E264" s="251" t="s">
        <v>19</v>
      </c>
      <c r="F264" s="252" t="s">
        <v>376</v>
      </c>
      <c r="G264" s="250"/>
      <c r="H264" s="251" t="s">
        <v>19</v>
      </c>
      <c r="I264" s="253"/>
      <c r="J264" s="250"/>
      <c r="K264" s="250"/>
      <c r="L264" s="254"/>
      <c r="M264" s="255"/>
      <c r="N264" s="256"/>
      <c r="O264" s="256"/>
      <c r="P264" s="256"/>
      <c r="Q264" s="256"/>
      <c r="R264" s="256"/>
      <c r="S264" s="256"/>
      <c r="T264" s="25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8" t="s">
        <v>123</v>
      </c>
      <c r="AU264" s="258" t="s">
        <v>76</v>
      </c>
      <c r="AV264" s="15" t="s">
        <v>74</v>
      </c>
      <c r="AW264" s="15" t="s">
        <v>31</v>
      </c>
      <c r="AX264" s="15" t="s">
        <v>69</v>
      </c>
      <c r="AY264" s="258" t="s">
        <v>107</v>
      </c>
    </row>
    <row r="265" spans="1:51" s="13" customFormat="1" ht="12">
      <c r="A265" s="13"/>
      <c r="B265" s="216"/>
      <c r="C265" s="217"/>
      <c r="D265" s="211" t="s">
        <v>123</v>
      </c>
      <c r="E265" s="218" t="s">
        <v>19</v>
      </c>
      <c r="F265" s="219" t="s">
        <v>377</v>
      </c>
      <c r="G265" s="217"/>
      <c r="H265" s="220">
        <v>187.5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6" t="s">
        <v>123</v>
      </c>
      <c r="AU265" s="226" t="s">
        <v>76</v>
      </c>
      <c r="AV265" s="13" t="s">
        <v>76</v>
      </c>
      <c r="AW265" s="13" t="s">
        <v>31</v>
      </c>
      <c r="AX265" s="13" t="s">
        <v>69</v>
      </c>
      <c r="AY265" s="226" t="s">
        <v>107</v>
      </c>
    </row>
    <row r="266" spans="1:51" s="15" customFormat="1" ht="12">
      <c r="A266" s="15"/>
      <c r="B266" s="249"/>
      <c r="C266" s="250"/>
      <c r="D266" s="211" t="s">
        <v>123</v>
      </c>
      <c r="E266" s="251" t="s">
        <v>19</v>
      </c>
      <c r="F266" s="252" t="s">
        <v>378</v>
      </c>
      <c r="G266" s="250"/>
      <c r="H266" s="251" t="s">
        <v>19</v>
      </c>
      <c r="I266" s="253"/>
      <c r="J266" s="250"/>
      <c r="K266" s="250"/>
      <c r="L266" s="254"/>
      <c r="M266" s="255"/>
      <c r="N266" s="256"/>
      <c r="O266" s="256"/>
      <c r="P266" s="256"/>
      <c r="Q266" s="256"/>
      <c r="R266" s="256"/>
      <c r="S266" s="256"/>
      <c r="T266" s="257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8" t="s">
        <v>123</v>
      </c>
      <c r="AU266" s="258" t="s">
        <v>76</v>
      </c>
      <c r="AV266" s="15" t="s">
        <v>74</v>
      </c>
      <c r="AW266" s="15" t="s">
        <v>31</v>
      </c>
      <c r="AX266" s="15" t="s">
        <v>69</v>
      </c>
      <c r="AY266" s="258" t="s">
        <v>107</v>
      </c>
    </row>
    <row r="267" spans="1:51" s="13" customFormat="1" ht="12">
      <c r="A267" s="13"/>
      <c r="B267" s="216"/>
      <c r="C267" s="217"/>
      <c r="D267" s="211" t="s">
        <v>123</v>
      </c>
      <c r="E267" s="218" t="s">
        <v>19</v>
      </c>
      <c r="F267" s="219" t="s">
        <v>379</v>
      </c>
      <c r="G267" s="217"/>
      <c r="H267" s="220">
        <v>4.6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6" t="s">
        <v>123</v>
      </c>
      <c r="AU267" s="226" t="s">
        <v>76</v>
      </c>
      <c r="AV267" s="13" t="s">
        <v>76</v>
      </c>
      <c r="AW267" s="13" t="s">
        <v>31</v>
      </c>
      <c r="AX267" s="13" t="s">
        <v>69</v>
      </c>
      <c r="AY267" s="226" t="s">
        <v>107</v>
      </c>
    </row>
    <row r="268" spans="1:51" s="15" customFormat="1" ht="12">
      <c r="A268" s="15"/>
      <c r="B268" s="249"/>
      <c r="C268" s="250"/>
      <c r="D268" s="211" t="s">
        <v>123</v>
      </c>
      <c r="E268" s="251" t="s">
        <v>19</v>
      </c>
      <c r="F268" s="252" t="s">
        <v>380</v>
      </c>
      <c r="G268" s="250"/>
      <c r="H268" s="251" t="s">
        <v>19</v>
      </c>
      <c r="I268" s="253"/>
      <c r="J268" s="250"/>
      <c r="K268" s="250"/>
      <c r="L268" s="254"/>
      <c r="M268" s="255"/>
      <c r="N268" s="256"/>
      <c r="O268" s="256"/>
      <c r="P268" s="256"/>
      <c r="Q268" s="256"/>
      <c r="R268" s="256"/>
      <c r="S268" s="256"/>
      <c r="T268" s="25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8" t="s">
        <v>123</v>
      </c>
      <c r="AU268" s="258" t="s">
        <v>76</v>
      </c>
      <c r="AV268" s="15" t="s">
        <v>74</v>
      </c>
      <c r="AW268" s="15" t="s">
        <v>31</v>
      </c>
      <c r="AX268" s="15" t="s">
        <v>69</v>
      </c>
      <c r="AY268" s="258" t="s">
        <v>107</v>
      </c>
    </row>
    <row r="269" spans="1:51" s="13" customFormat="1" ht="12">
      <c r="A269" s="13"/>
      <c r="B269" s="216"/>
      <c r="C269" s="217"/>
      <c r="D269" s="211" t="s">
        <v>123</v>
      </c>
      <c r="E269" s="218" t="s">
        <v>19</v>
      </c>
      <c r="F269" s="219" t="s">
        <v>381</v>
      </c>
      <c r="G269" s="217"/>
      <c r="H269" s="220">
        <v>13.6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6" t="s">
        <v>123</v>
      </c>
      <c r="AU269" s="226" t="s">
        <v>76</v>
      </c>
      <c r="AV269" s="13" t="s">
        <v>76</v>
      </c>
      <c r="AW269" s="13" t="s">
        <v>31</v>
      </c>
      <c r="AX269" s="13" t="s">
        <v>69</v>
      </c>
      <c r="AY269" s="226" t="s">
        <v>107</v>
      </c>
    </row>
    <row r="270" spans="1:51" s="15" customFormat="1" ht="12">
      <c r="A270" s="15"/>
      <c r="B270" s="249"/>
      <c r="C270" s="250"/>
      <c r="D270" s="211" t="s">
        <v>123</v>
      </c>
      <c r="E270" s="251" t="s">
        <v>19</v>
      </c>
      <c r="F270" s="252" t="s">
        <v>382</v>
      </c>
      <c r="G270" s="250"/>
      <c r="H270" s="251" t="s">
        <v>19</v>
      </c>
      <c r="I270" s="253"/>
      <c r="J270" s="250"/>
      <c r="K270" s="250"/>
      <c r="L270" s="254"/>
      <c r="M270" s="255"/>
      <c r="N270" s="256"/>
      <c r="O270" s="256"/>
      <c r="P270" s="256"/>
      <c r="Q270" s="256"/>
      <c r="R270" s="256"/>
      <c r="S270" s="256"/>
      <c r="T270" s="25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8" t="s">
        <v>123</v>
      </c>
      <c r="AU270" s="258" t="s">
        <v>76</v>
      </c>
      <c r="AV270" s="15" t="s">
        <v>74</v>
      </c>
      <c r="AW270" s="15" t="s">
        <v>31</v>
      </c>
      <c r="AX270" s="15" t="s">
        <v>69</v>
      </c>
      <c r="AY270" s="258" t="s">
        <v>107</v>
      </c>
    </row>
    <row r="271" spans="1:51" s="13" customFormat="1" ht="12">
      <c r="A271" s="13"/>
      <c r="B271" s="216"/>
      <c r="C271" s="217"/>
      <c r="D271" s="211" t="s">
        <v>123</v>
      </c>
      <c r="E271" s="218" t="s">
        <v>19</v>
      </c>
      <c r="F271" s="219" t="s">
        <v>383</v>
      </c>
      <c r="G271" s="217"/>
      <c r="H271" s="220">
        <v>13.3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6" t="s">
        <v>123</v>
      </c>
      <c r="AU271" s="226" t="s">
        <v>76</v>
      </c>
      <c r="AV271" s="13" t="s">
        <v>76</v>
      </c>
      <c r="AW271" s="13" t="s">
        <v>31</v>
      </c>
      <c r="AX271" s="13" t="s">
        <v>69</v>
      </c>
      <c r="AY271" s="226" t="s">
        <v>107</v>
      </c>
    </row>
    <row r="272" spans="1:51" s="14" customFormat="1" ht="12">
      <c r="A272" s="14"/>
      <c r="B272" s="227"/>
      <c r="C272" s="228"/>
      <c r="D272" s="211" t="s">
        <v>123</v>
      </c>
      <c r="E272" s="229" t="s">
        <v>19</v>
      </c>
      <c r="F272" s="230" t="s">
        <v>127</v>
      </c>
      <c r="G272" s="228"/>
      <c r="H272" s="231">
        <v>219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37" t="s">
        <v>123</v>
      </c>
      <c r="AU272" s="237" t="s">
        <v>76</v>
      </c>
      <c r="AV272" s="14" t="s">
        <v>114</v>
      </c>
      <c r="AW272" s="14" t="s">
        <v>31</v>
      </c>
      <c r="AX272" s="14" t="s">
        <v>74</v>
      </c>
      <c r="AY272" s="237" t="s">
        <v>107</v>
      </c>
    </row>
    <row r="273" spans="1:65" s="2" customFormat="1" ht="16.5" customHeight="1">
      <c r="A273" s="39"/>
      <c r="B273" s="40"/>
      <c r="C273" s="239" t="s">
        <v>384</v>
      </c>
      <c r="D273" s="239" t="s">
        <v>155</v>
      </c>
      <c r="E273" s="240" t="s">
        <v>385</v>
      </c>
      <c r="F273" s="241" t="s">
        <v>386</v>
      </c>
      <c r="G273" s="242" t="s">
        <v>327</v>
      </c>
      <c r="H273" s="243">
        <v>187.5</v>
      </c>
      <c r="I273" s="244"/>
      <c r="J273" s="245">
        <f>ROUND(I273*H273,2)</f>
        <v>0</v>
      </c>
      <c r="K273" s="241" t="s">
        <v>113</v>
      </c>
      <c r="L273" s="246"/>
      <c r="M273" s="247" t="s">
        <v>19</v>
      </c>
      <c r="N273" s="248" t="s">
        <v>40</v>
      </c>
      <c r="O273" s="85"/>
      <c r="P273" s="207">
        <f>O273*H273</f>
        <v>0</v>
      </c>
      <c r="Q273" s="207">
        <v>0.085</v>
      </c>
      <c r="R273" s="207">
        <f>Q273*H273</f>
        <v>15.937500000000002</v>
      </c>
      <c r="S273" s="207">
        <v>0</v>
      </c>
      <c r="T273" s="20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09" t="s">
        <v>159</v>
      </c>
      <c r="AT273" s="209" t="s">
        <v>155</v>
      </c>
      <c r="AU273" s="209" t="s">
        <v>76</v>
      </c>
      <c r="AY273" s="18" t="s">
        <v>107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8" t="s">
        <v>74</v>
      </c>
      <c r="BK273" s="210">
        <f>ROUND(I273*H273,2)</f>
        <v>0</v>
      </c>
      <c r="BL273" s="18" t="s">
        <v>114</v>
      </c>
      <c r="BM273" s="209" t="s">
        <v>387</v>
      </c>
    </row>
    <row r="274" spans="1:47" s="2" customFormat="1" ht="12">
      <c r="A274" s="39"/>
      <c r="B274" s="40"/>
      <c r="C274" s="41"/>
      <c r="D274" s="211" t="s">
        <v>116</v>
      </c>
      <c r="E274" s="41"/>
      <c r="F274" s="212" t="s">
        <v>386</v>
      </c>
      <c r="G274" s="41"/>
      <c r="H274" s="41"/>
      <c r="I274" s="213"/>
      <c r="J274" s="41"/>
      <c r="K274" s="41"/>
      <c r="L274" s="45"/>
      <c r="M274" s="214"/>
      <c r="N274" s="215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116</v>
      </c>
      <c r="AU274" s="18" t="s">
        <v>76</v>
      </c>
    </row>
    <row r="275" spans="1:65" s="2" customFormat="1" ht="16.5" customHeight="1">
      <c r="A275" s="39"/>
      <c r="B275" s="40"/>
      <c r="C275" s="239" t="s">
        <v>388</v>
      </c>
      <c r="D275" s="239" t="s">
        <v>155</v>
      </c>
      <c r="E275" s="240" t="s">
        <v>389</v>
      </c>
      <c r="F275" s="241" t="s">
        <v>390</v>
      </c>
      <c r="G275" s="242" t="s">
        <v>327</v>
      </c>
      <c r="H275" s="243">
        <v>31.5</v>
      </c>
      <c r="I275" s="244"/>
      <c r="J275" s="245">
        <f>ROUND(I275*H275,2)</f>
        <v>0</v>
      </c>
      <c r="K275" s="241" t="s">
        <v>113</v>
      </c>
      <c r="L275" s="246"/>
      <c r="M275" s="247" t="s">
        <v>19</v>
      </c>
      <c r="N275" s="248" t="s">
        <v>40</v>
      </c>
      <c r="O275" s="85"/>
      <c r="P275" s="207">
        <f>O275*H275</f>
        <v>0</v>
      </c>
      <c r="Q275" s="207">
        <v>0.061</v>
      </c>
      <c r="R275" s="207">
        <f>Q275*H275</f>
        <v>1.9215</v>
      </c>
      <c r="S275" s="207">
        <v>0</v>
      </c>
      <c r="T275" s="20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09" t="s">
        <v>159</v>
      </c>
      <c r="AT275" s="209" t="s">
        <v>155</v>
      </c>
      <c r="AU275" s="209" t="s">
        <v>76</v>
      </c>
      <c r="AY275" s="18" t="s">
        <v>107</v>
      </c>
      <c r="BE275" s="210">
        <f>IF(N275="základní",J275,0)</f>
        <v>0</v>
      </c>
      <c r="BF275" s="210">
        <f>IF(N275="snížená",J275,0)</f>
        <v>0</v>
      </c>
      <c r="BG275" s="210">
        <f>IF(N275="zákl. přenesená",J275,0)</f>
        <v>0</v>
      </c>
      <c r="BH275" s="210">
        <f>IF(N275="sníž. přenesená",J275,0)</f>
        <v>0</v>
      </c>
      <c r="BI275" s="210">
        <f>IF(N275="nulová",J275,0)</f>
        <v>0</v>
      </c>
      <c r="BJ275" s="18" t="s">
        <v>74</v>
      </c>
      <c r="BK275" s="210">
        <f>ROUND(I275*H275,2)</f>
        <v>0</v>
      </c>
      <c r="BL275" s="18" t="s">
        <v>114</v>
      </c>
      <c r="BM275" s="209" t="s">
        <v>391</v>
      </c>
    </row>
    <row r="276" spans="1:47" s="2" customFormat="1" ht="12">
      <c r="A276" s="39"/>
      <c r="B276" s="40"/>
      <c r="C276" s="41"/>
      <c r="D276" s="211" t="s">
        <v>116</v>
      </c>
      <c r="E276" s="41"/>
      <c r="F276" s="212" t="s">
        <v>390</v>
      </c>
      <c r="G276" s="41"/>
      <c r="H276" s="41"/>
      <c r="I276" s="213"/>
      <c r="J276" s="41"/>
      <c r="K276" s="41"/>
      <c r="L276" s="45"/>
      <c r="M276" s="214"/>
      <c r="N276" s="21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116</v>
      </c>
      <c r="AU276" s="18" t="s">
        <v>76</v>
      </c>
    </row>
    <row r="277" spans="1:51" s="15" customFormat="1" ht="12">
      <c r="A277" s="15"/>
      <c r="B277" s="249"/>
      <c r="C277" s="250"/>
      <c r="D277" s="211" t="s">
        <v>123</v>
      </c>
      <c r="E277" s="251" t="s">
        <v>19</v>
      </c>
      <c r="F277" s="252" t="s">
        <v>378</v>
      </c>
      <c r="G277" s="250"/>
      <c r="H277" s="251" t="s">
        <v>19</v>
      </c>
      <c r="I277" s="253"/>
      <c r="J277" s="250"/>
      <c r="K277" s="250"/>
      <c r="L277" s="254"/>
      <c r="M277" s="255"/>
      <c r="N277" s="256"/>
      <c r="O277" s="256"/>
      <c r="P277" s="256"/>
      <c r="Q277" s="256"/>
      <c r="R277" s="256"/>
      <c r="S277" s="256"/>
      <c r="T277" s="25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8" t="s">
        <v>123</v>
      </c>
      <c r="AU277" s="258" t="s">
        <v>76</v>
      </c>
      <c r="AV277" s="15" t="s">
        <v>74</v>
      </c>
      <c r="AW277" s="15" t="s">
        <v>31</v>
      </c>
      <c r="AX277" s="15" t="s">
        <v>69</v>
      </c>
      <c r="AY277" s="258" t="s">
        <v>107</v>
      </c>
    </row>
    <row r="278" spans="1:51" s="13" customFormat="1" ht="12">
      <c r="A278" s="13"/>
      <c r="B278" s="216"/>
      <c r="C278" s="217"/>
      <c r="D278" s="211" t="s">
        <v>123</v>
      </c>
      <c r="E278" s="218" t="s">
        <v>19</v>
      </c>
      <c r="F278" s="219" t="s">
        <v>379</v>
      </c>
      <c r="G278" s="217"/>
      <c r="H278" s="220">
        <v>4.6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6" t="s">
        <v>123</v>
      </c>
      <c r="AU278" s="226" t="s">
        <v>76</v>
      </c>
      <c r="AV278" s="13" t="s">
        <v>76</v>
      </c>
      <c r="AW278" s="13" t="s">
        <v>31</v>
      </c>
      <c r="AX278" s="13" t="s">
        <v>69</v>
      </c>
      <c r="AY278" s="226" t="s">
        <v>107</v>
      </c>
    </row>
    <row r="279" spans="1:51" s="15" customFormat="1" ht="12">
      <c r="A279" s="15"/>
      <c r="B279" s="249"/>
      <c r="C279" s="250"/>
      <c r="D279" s="211" t="s">
        <v>123</v>
      </c>
      <c r="E279" s="251" t="s">
        <v>19</v>
      </c>
      <c r="F279" s="252" t="s">
        <v>380</v>
      </c>
      <c r="G279" s="250"/>
      <c r="H279" s="251" t="s">
        <v>19</v>
      </c>
      <c r="I279" s="253"/>
      <c r="J279" s="250"/>
      <c r="K279" s="250"/>
      <c r="L279" s="254"/>
      <c r="M279" s="255"/>
      <c r="N279" s="256"/>
      <c r="O279" s="256"/>
      <c r="P279" s="256"/>
      <c r="Q279" s="256"/>
      <c r="R279" s="256"/>
      <c r="S279" s="256"/>
      <c r="T279" s="257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8" t="s">
        <v>123</v>
      </c>
      <c r="AU279" s="258" t="s">
        <v>76</v>
      </c>
      <c r="AV279" s="15" t="s">
        <v>74</v>
      </c>
      <c r="AW279" s="15" t="s">
        <v>31</v>
      </c>
      <c r="AX279" s="15" t="s">
        <v>69</v>
      </c>
      <c r="AY279" s="258" t="s">
        <v>107</v>
      </c>
    </row>
    <row r="280" spans="1:51" s="13" customFormat="1" ht="12">
      <c r="A280" s="13"/>
      <c r="B280" s="216"/>
      <c r="C280" s="217"/>
      <c r="D280" s="211" t="s">
        <v>123</v>
      </c>
      <c r="E280" s="218" t="s">
        <v>19</v>
      </c>
      <c r="F280" s="219" t="s">
        <v>381</v>
      </c>
      <c r="G280" s="217"/>
      <c r="H280" s="220">
        <v>13.6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6" t="s">
        <v>123</v>
      </c>
      <c r="AU280" s="226" t="s">
        <v>76</v>
      </c>
      <c r="AV280" s="13" t="s">
        <v>76</v>
      </c>
      <c r="AW280" s="13" t="s">
        <v>31</v>
      </c>
      <c r="AX280" s="13" t="s">
        <v>69</v>
      </c>
      <c r="AY280" s="226" t="s">
        <v>107</v>
      </c>
    </row>
    <row r="281" spans="1:51" s="15" customFormat="1" ht="12">
      <c r="A281" s="15"/>
      <c r="B281" s="249"/>
      <c r="C281" s="250"/>
      <c r="D281" s="211" t="s">
        <v>123</v>
      </c>
      <c r="E281" s="251" t="s">
        <v>19</v>
      </c>
      <c r="F281" s="252" t="s">
        <v>382</v>
      </c>
      <c r="G281" s="250"/>
      <c r="H281" s="251" t="s">
        <v>19</v>
      </c>
      <c r="I281" s="253"/>
      <c r="J281" s="250"/>
      <c r="K281" s="250"/>
      <c r="L281" s="254"/>
      <c r="M281" s="255"/>
      <c r="N281" s="256"/>
      <c r="O281" s="256"/>
      <c r="P281" s="256"/>
      <c r="Q281" s="256"/>
      <c r="R281" s="256"/>
      <c r="S281" s="256"/>
      <c r="T281" s="257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8" t="s">
        <v>123</v>
      </c>
      <c r="AU281" s="258" t="s">
        <v>76</v>
      </c>
      <c r="AV281" s="15" t="s">
        <v>74</v>
      </c>
      <c r="AW281" s="15" t="s">
        <v>31</v>
      </c>
      <c r="AX281" s="15" t="s">
        <v>69</v>
      </c>
      <c r="AY281" s="258" t="s">
        <v>107</v>
      </c>
    </row>
    <row r="282" spans="1:51" s="13" customFormat="1" ht="12">
      <c r="A282" s="13"/>
      <c r="B282" s="216"/>
      <c r="C282" s="217"/>
      <c r="D282" s="211" t="s">
        <v>123</v>
      </c>
      <c r="E282" s="218" t="s">
        <v>19</v>
      </c>
      <c r="F282" s="219" t="s">
        <v>383</v>
      </c>
      <c r="G282" s="217"/>
      <c r="H282" s="220">
        <v>13.3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6" t="s">
        <v>123</v>
      </c>
      <c r="AU282" s="226" t="s">
        <v>76</v>
      </c>
      <c r="AV282" s="13" t="s">
        <v>76</v>
      </c>
      <c r="AW282" s="13" t="s">
        <v>31</v>
      </c>
      <c r="AX282" s="13" t="s">
        <v>69</v>
      </c>
      <c r="AY282" s="226" t="s">
        <v>107</v>
      </c>
    </row>
    <row r="283" spans="1:51" s="14" customFormat="1" ht="12">
      <c r="A283" s="14"/>
      <c r="B283" s="227"/>
      <c r="C283" s="228"/>
      <c r="D283" s="211" t="s">
        <v>123</v>
      </c>
      <c r="E283" s="229" t="s">
        <v>19</v>
      </c>
      <c r="F283" s="230" t="s">
        <v>127</v>
      </c>
      <c r="G283" s="228"/>
      <c r="H283" s="231">
        <v>31.5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37" t="s">
        <v>123</v>
      </c>
      <c r="AU283" s="237" t="s">
        <v>76</v>
      </c>
      <c r="AV283" s="14" t="s">
        <v>114</v>
      </c>
      <c r="AW283" s="14" t="s">
        <v>31</v>
      </c>
      <c r="AX283" s="14" t="s">
        <v>74</v>
      </c>
      <c r="AY283" s="237" t="s">
        <v>107</v>
      </c>
    </row>
    <row r="284" spans="1:65" s="2" customFormat="1" ht="16.5" customHeight="1">
      <c r="A284" s="39"/>
      <c r="B284" s="40"/>
      <c r="C284" s="198" t="s">
        <v>392</v>
      </c>
      <c r="D284" s="198" t="s">
        <v>109</v>
      </c>
      <c r="E284" s="199" t="s">
        <v>393</v>
      </c>
      <c r="F284" s="200" t="s">
        <v>394</v>
      </c>
      <c r="G284" s="201" t="s">
        <v>327</v>
      </c>
      <c r="H284" s="202">
        <v>136</v>
      </c>
      <c r="I284" s="203"/>
      <c r="J284" s="204">
        <f>ROUND(I284*H284,2)</f>
        <v>0</v>
      </c>
      <c r="K284" s="200" t="s">
        <v>113</v>
      </c>
      <c r="L284" s="45"/>
      <c r="M284" s="205" t="s">
        <v>19</v>
      </c>
      <c r="N284" s="206" t="s">
        <v>40</v>
      </c>
      <c r="O284" s="85"/>
      <c r="P284" s="207">
        <f>O284*H284</f>
        <v>0</v>
      </c>
      <c r="Q284" s="207">
        <v>0.1295</v>
      </c>
      <c r="R284" s="207">
        <f>Q284*H284</f>
        <v>17.612000000000002</v>
      </c>
      <c r="S284" s="207">
        <v>0</v>
      </c>
      <c r="T284" s="20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09" t="s">
        <v>114</v>
      </c>
      <c r="AT284" s="209" t="s">
        <v>109</v>
      </c>
      <c r="AU284" s="209" t="s">
        <v>76</v>
      </c>
      <c r="AY284" s="18" t="s">
        <v>107</v>
      </c>
      <c r="BE284" s="210">
        <f>IF(N284="základní",J284,0)</f>
        <v>0</v>
      </c>
      <c r="BF284" s="210">
        <f>IF(N284="snížená",J284,0)</f>
        <v>0</v>
      </c>
      <c r="BG284" s="210">
        <f>IF(N284="zákl. přenesená",J284,0)</f>
        <v>0</v>
      </c>
      <c r="BH284" s="210">
        <f>IF(N284="sníž. přenesená",J284,0)</f>
        <v>0</v>
      </c>
      <c r="BI284" s="210">
        <f>IF(N284="nulová",J284,0)</f>
        <v>0</v>
      </c>
      <c r="BJ284" s="18" t="s">
        <v>74</v>
      </c>
      <c r="BK284" s="210">
        <f>ROUND(I284*H284,2)</f>
        <v>0</v>
      </c>
      <c r="BL284" s="18" t="s">
        <v>114</v>
      </c>
      <c r="BM284" s="209" t="s">
        <v>395</v>
      </c>
    </row>
    <row r="285" spans="1:47" s="2" customFormat="1" ht="12">
      <c r="A285" s="39"/>
      <c r="B285" s="40"/>
      <c r="C285" s="41"/>
      <c r="D285" s="211" t="s">
        <v>116</v>
      </c>
      <c r="E285" s="41"/>
      <c r="F285" s="212" t="s">
        <v>396</v>
      </c>
      <c r="G285" s="41"/>
      <c r="H285" s="41"/>
      <c r="I285" s="213"/>
      <c r="J285" s="41"/>
      <c r="K285" s="41"/>
      <c r="L285" s="45"/>
      <c r="M285" s="214"/>
      <c r="N285" s="215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116</v>
      </c>
      <c r="AU285" s="18" t="s">
        <v>76</v>
      </c>
    </row>
    <row r="286" spans="1:51" s="15" customFormat="1" ht="12">
      <c r="A286" s="15"/>
      <c r="B286" s="249"/>
      <c r="C286" s="250"/>
      <c r="D286" s="211" t="s">
        <v>123</v>
      </c>
      <c r="E286" s="251" t="s">
        <v>19</v>
      </c>
      <c r="F286" s="252" t="s">
        <v>397</v>
      </c>
      <c r="G286" s="250"/>
      <c r="H286" s="251" t="s">
        <v>19</v>
      </c>
      <c r="I286" s="253"/>
      <c r="J286" s="250"/>
      <c r="K286" s="250"/>
      <c r="L286" s="254"/>
      <c r="M286" s="255"/>
      <c r="N286" s="256"/>
      <c r="O286" s="256"/>
      <c r="P286" s="256"/>
      <c r="Q286" s="256"/>
      <c r="R286" s="256"/>
      <c r="S286" s="256"/>
      <c r="T286" s="257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8" t="s">
        <v>123</v>
      </c>
      <c r="AU286" s="258" t="s">
        <v>76</v>
      </c>
      <c r="AV286" s="15" t="s">
        <v>74</v>
      </c>
      <c r="AW286" s="15" t="s">
        <v>31</v>
      </c>
      <c r="AX286" s="15" t="s">
        <v>69</v>
      </c>
      <c r="AY286" s="258" t="s">
        <v>107</v>
      </c>
    </row>
    <row r="287" spans="1:51" s="13" customFormat="1" ht="12">
      <c r="A287" s="13"/>
      <c r="B287" s="216"/>
      <c r="C287" s="217"/>
      <c r="D287" s="211" t="s">
        <v>123</v>
      </c>
      <c r="E287" s="218" t="s">
        <v>19</v>
      </c>
      <c r="F287" s="219" t="s">
        <v>212</v>
      </c>
      <c r="G287" s="217"/>
      <c r="H287" s="220">
        <v>17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6" t="s">
        <v>123</v>
      </c>
      <c r="AU287" s="226" t="s">
        <v>76</v>
      </c>
      <c r="AV287" s="13" t="s">
        <v>76</v>
      </c>
      <c r="AW287" s="13" t="s">
        <v>31</v>
      </c>
      <c r="AX287" s="13" t="s">
        <v>69</v>
      </c>
      <c r="AY287" s="226" t="s">
        <v>107</v>
      </c>
    </row>
    <row r="288" spans="1:51" s="15" customFormat="1" ht="12">
      <c r="A288" s="15"/>
      <c r="B288" s="249"/>
      <c r="C288" s="250"/>
      <c r="D288" s="211" t="s">
        <v>123</v>
      </c>
      <c r="E288" s="251" t="s">
        <v>19</v>
      </c>
      <c r="F288" s="252" t="s">
        <v>398</v>
      </c>
      <c r="G288" s="250"/>
      <c r="H288" s="251" t="s">
        <v>19</v>
      </c>
      <c r="I288" s="253"/>
      <c r="J288" s="250"/>
      <c r="K288" s="250"/>
      <c r="L288" s="254"/>
      <c r="M288" s="255"/>
      <c r="N288" s="256"/>
      <c r="O288" s="256"/>
      <c r="P288" s="256"/>
      <c r="Q288" s="256"/>
      <c r="R288" s="256"/>
      <c r="S288" s="256"/>
      <c r="T288" s="257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8" t="s">
        <v>123</v>
      </c>
      <c r="AU288" s="258" t="s">
        <v>76</v>
      </c>
      <c r="AV288" s="15" t="s">
        <v>74</v>
      </c>
      <c r="AW288" s="15" t="s">
        <v>31</v>
      </c>
      <c r="AX288" s="15" t="s">
        <v>69</v>
      </c>
      <c r="AY288" s="258" t="s">
        <v>107</v>
      </c>
    </row>
    <row r="289" spans="1:51" s="13" customFormat="1" ht="12">
      <c r="A289" s="13"/>
      <c r="B289" s="216"/>
      <c r="C289" s="217"/>
      <c r="D289" s="211" t="s">
        <v>123</v>
      </c>
      <c r="E289" s="218" t="s">
        <v>19</v>
      </c>
      <c r="F289" s="219" t="s">
        <v>399</v>
      </c>
      <c r="G289" s="217"/>
      <c r="H289" s="220">
        <v>119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6" t="s">
        <v>123</v>
      </c>
      <c r="AU289" s="226" t="s">
        <v>76</v>
      </c>
      <c r="AV289" s="13" t="s">
        <v>76</v>
      </c>
      <c r="AW289" s="13" t="s">
        <v>31</v>
      </c>
      <c r="AX289" s="13" t="s">
        <v>69</v>
      </c>
      <c r="AY289" s="226" t="s">
        <v>107</v>
      </c>
    </row>
    <row r="290" spans="1:51" s="14" customFormat="1" ht="12">
      <c r="A290" s="14"/>
      <c r="B290" s="227"/>
      <c r="C290" s="228"/>
      <c r="D290" s="211" t="s">
        <v>123</v>
      </c>
      <c r="E290" s="229" t="s">
        <v>19</v>
      </c>
      <c r="F290" s="230" t="s">
        <v>127</v>
      </c>
      <c r="G290" s="228"/>
      <c r="H290" s="231">
        <v>136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37" t="s">
        <v>123</v>
      </c>
      <c r="AU290" s="237" t="s">
        <v>76</v>
      </c>
      <c r="AV290" s="14" t="s">
        <v>114</v>
      </c>
      <c r="AW290" s="14" t="s">
        <v>31</v>
      </c>
      <c r="AX290" s="14" t="s">
        <v>74</v>
      </c>
      <c r="AY290" s="237" t="s">
        <v>107</v>
      </c>
    </row>
    <row r="291" spans="1:65" s="2" customFormat="1" ht="16.5" customHeight="1">
      <c r="A291" s="39"/>
      <c r="B291" s="40"/>
      <c r="C291" s="239" t="s">
        <v>400</v>
      </c>
      <c r="D291" s="239" t="s">
        <v>155</v>
      </c>
      <c r="E291" s="240" t="s">
        <v>401</v>
      </c>
      <c r="F291" s="241" t="s">
        <v>402</v>
      </c>
      <c r="G291" s="242" t="s">
        <v>327</v>
      </c>
      <c r="H291" s="243">
        <v>119</v>
      </c>
      <c r="I291" s="244"/>
      <c r="J291" s="245">
        <f>ROUND(I291*H291,2)</f>
        <v>0</v>
      </c>
      <c r="K291" s="241" t="s">
        <v>113</v>
      </c>
      <c r="L291" s="246"/>
      <c r="M291" s="247" t="s">
        <v>19</v>
      </c>
      <c r="N291" s="248" t="s">
        <v>40</v>
      </c>
      <c r="O291" s="85"/>
      <c r="P291" s="207">
        <f>O291*H291</f>
        <v>0</v>
      </c>
      <c r="Q291" s="207">
        <v>0.048</v>
      </c>
      <c r="R291" s="207">
        <f>Q291*H291</f>
        <v>5.712</v>
      </c>
      <c r="S291" s="207">
        <v>0</v>
      </c>
      <c r="T291" s="20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09" t="s">
        <v>159</v>
      </c>
      <c r="AT291" s="209" t="s">
        <v>155</v>
      </c>
      <c r="AU291" s="209" t="s">
        <v>76</v>
      </c>
      <c r="AY291" s="18" t="s">
        <v>107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8" t="s">
        <v>74</v>
      </c>
      <c r="BK291" s="210">
        <f>ROUND(I291*H291,2)</f>
        <v>0</v>
      </c>
      <c r="BL291" s="18" t="s">
        <v>114</v>
      </c>
      <c r="BM291" s="209" t="s">
        <v>403</v>
      </c>
    </row>
    <row r="292" spans="1:47" s="2" customFormat="1" ht="12">
      <c r="A292" s="39"/>
      <c r="B292" s="40"/>
      <c r="C292" s="41"/>
      <c r="D292" s="211" t="s">
        <v>116</v>
      </c>
      <c r="E292" s="41"/>
      <c r="F292" s="212" t="s">
        <v>402</v>
      </c>
      <c r="G292" s="41"/>
      <c r="H292" s="41"/>
      <c r="I292" s="213"/>
      <c r="J292" s="41"/>
      <c r="K292" s="41"/>
      <c r="L292" s="45"/>
      <c r="M292" s="214"/>
      <c r="N292" s="215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116</v>
      </c>
      <c r="AU292" s="18" t="s">
        <v>76</v>
      </c>
    </row>
    <row r="293" spans="1:65" s="2" customFormat="1" ht="16.5" customHeight="1">
      <c r="A293" s="39"/>
      <c r="B293" s="40"/>
      <c r="C293" s="239" t="s">
        <v>404</v>
      </c>
      <c r="D293" s="239" t="s">
        <v>155</v>
      </c>
      <c r="E293" s="240" t="s">
        <v>405</v>
      </c>
      <c r="F293" s="241" t="s">
        <v>406</v>
      </c>
      <c r="G293" s="242" t="s">
        <v>327</v>
      </c>
      <c r="H293" s="243">
        <v>17</v>
      </c>
      <c r="I293" s="244"/>
      <c r="J293" s="245">
        <f>ROUND(I293*H293,2)</f>
        <v>0</v>
      </c>
      <c r="K293" s="241" t="s">
        <v>113</v>
      </c>
      <c r="L293" s="246"/>
      <c r="M293" s="247" t="s">
        <v>19</v>
      </c>
      <c r="N293" s="248" t="s">
        <v>40</v>
      </c>
      <c r="O293" s="85"/>
      <c r="P293" s="207">
        <f>O293*H293</f>
        <v>0</v>
      </c>
      <c r="Q293" s="207">
        <v>0.022</v>
      </c>
      <c r="R293" s="207">
        <f>Q293*H293</f>
        <v>0.374</v>
      </c>
      <c r="S293" s="207">
        <v>0</v>
      </c>
      <c r="T293" s="20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09" t="s">
        <v>159</v>
      </c>
      <c r="AT293" s="209" t="s">
        <v>155</v>
      </c>
      <c r="AU293" s="209" t="s">
        <v>76</v>
      </c>
      <c r="AY293" s="18" t="s">
        <v>107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8" t="s">
        <v>74</v>
      </c>
      <c r="BK293" s="210">
        <f>ROUND(I293*H293,2)</f>
        <v>0</v>
      </c>
      <c r="BL293" s="18" t="s">
        <v>114</v>
      </c>
      <c r="BM293" s="209" t="s">
        <v>407</v>
      </c>
    </row>
    <row r="294" spans="1:47" s="2" customFormat="1" ht="12">
      <c r="A294" s="39"/>
      <c r="B294" s="40"/>
      <c r="C294" s="41"/>
      <c r="D294" s="211" t="s">
        <v>116</v>
      </c>
      <c r="E294" s="41"/>
      <c r="F294" s="212" t="s">
        <v>406</v>
      </c>
      <c r="G294" s="41"/>
      <c r="H294" s="41"/>
      <c r="I294" s="213"/>
      <c r="J294" s="41"/>
      <c r="K294" s="41"/>
      <c r="L294" s="45"/>
      <c r="M294" s="214"/>
      <c r="N294" s="215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116</v>
      </c>
      <c r="AU294" s="18" t="s">
        <v>76</v>
      </c>
    </row>
    <row r="295" spans="1:65" s="2" customFormat="1" ht="16.5" customHeight="1">
      <c r="A295" s="39"/>
      <c r="B295" s="40"/>
      <c r="C295" s="198" t="s">
        <v>408</v>
      </c>
      <c r="D295" s="198" t="s">
        <v>109</v>
      </c>
      <c r="E295" s="199" t="s">
        <v>409</v>
      </c>
      <c r="F295" s="200" t="s">
        <v>410</v>
      </c>
      <c r="G295" s="201" t="s">
        <v>120</v>
      </c>
      <c r="H295" s="202">
        <v>0.52</v>
      </c>
      <c r="I295" s="203"/>
      <c r="J295" s="204">
        <f>ROUND(I295*H295,2)</f>
        <v>0</v>
      </c>
      <c r="K295" s="200" t="s">
        <v>113</v>
      </c>
      <c r="L295" s="45"/>
      <c r="M295" s="205" t="s">
        <v>19</v>
      </c>
      <c r="N295" s="206" t="s">
        <v>40</v>
      </c>
      <c r="O295" s="85"/>
      <c r="P295" s="207">
        <f>O295*H295</f>
        <v>0</v>
      </c>
      <c r="Q295" s="207">
        <v>2.26672</v>
      </c>
      <c r="R295" s="207">
        <f>Q295*H295</f>
        <v>1.1786944</v>
      </c>
      <c r="S295" s="207">
        <v>0</v>
      </c>
      <c r="T295" s="20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09" t="s">
        <v>114</v>
      </c>
      <c r="AT295" s="209" t="s">
        <v>109</v>
      </c>
      <c r="AU295" s="209" t="s">
        <v>76</v>
      </c>
      <c r="AY295" s="18" t="s">
        <v>107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8" t="s">
        <v>74</v>
      </c>
      <c r="BK295" s="210">
        <f>ROUND(I295*H295,2)</f>
        <v>0</v>
      </c>
      <c r="BL295" s="18" t="s">
        <v>114</v>
      </c>
      <c r="BM295" s="209" t="s">
        <v>411</v>
      </c>
    </row>
    <row r="296" spans="1:47" s="2" customFormat="1" ht="12">
      <c r="A296" s="39"/>
      <c r="B296" s="40"/>
      <c r="C296" s="41"/>
      <c r="D296" s="211" t="s">
        <v>116</v>
      </c>
      <c r="E296" s="41"/>
      <c r="F296" s="212" t="s">
        <v>412</v>
      </c>
      <c r="G296" s="41"/>
      <c r="H296" s="41"/>
      <c r="I296" s="213"/>
      <c r="J296" s="41"/>
      <c r="K296" s="41"/>
      <c r="L296" s="45"/>
      <c r="M296" s="214"/>
      <c r="N296" s="215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116</v>
      </c>
      <c r="AU296" s="18" t="s">
        <v>76</v>
      </c>
    </row>
    <row r="297" spans="1:51" s="13" customFormat="1" ht="12">
      <c r="A297" s="13"/>
      <c r="B297" s="216"/>
      <c r="C297" s="217"/>
      <c r="D297" s="211" t="s">
        <v>123</v>
      </c>
      <c r="E297" s="218" t="s">
        <v>19</v>
      </c>
      <c r="F297" s="219" t="s">
        <v>413</v>
      </c>
      <c r="G297" s="217"/>
      <c r="H297" s="220">
        <v>0.52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6" t="s">
        <v>123</v>
      </c>
      <c r="AU297" s="226" t="s">
        <v>76</v>
      </c>
      <c r="AV297" s="13" t="s">
        <v>76</v>
      </c>
      <c r="AW297" s="13" t="s">
        <v>31</v>
      </c>
      <c r="AX297" s="13" t="s">
        <v>74</v>
      </c>
      <c r="AY297" s="226" t="s">
        <v>107</v>
      </c>
    </row>
    <row r="298" spans="1:65" s="2" customFormat="1" ht="16.5" customHeight="1">
      <c r="A298" s="39"/>
      <c r="B298" s="40"/>
      <c r="C298" s="198" t="s">
        <v>414</v>
      </c>
      <c r="D298" s="198" t="s">
        <v>109</v>
      </c>
      <c r="E298" s="199" t="s">
        <v>415</v>
      </c>
      <c r="F298" s="200" t="s">
        <v>416</v>
      </c>
      <c r="G298" s="201" t="s">
        <v>327</v>
      </c>
      <c r="H298" s="202">
        <v>9</v>
      </c>
      <c r="I298" s="203"/>
      <c r="J298" s="204">
        <f>ROUND(I298*H298,2)</f>
        <v>0</v>
      </c>
      <c r="K298" s="200" t="s">
        <v>113</v>
      </c>
      <c r="L298" s="45"/>
      <c r="M298" s="205" t="s">
        <v>19</v>
      </c>
      <c r="N298" s="206" t="s">
        <v>40</v>
      </c>
      <c r="O298" s="85"/>
      <c r="P298" s="207">
        <f>O298*H298</f>
        <v>0</v>
      </c>
      <c r="Q298" s="207">
        <v>0.43819</v>
      </c>
      <c r="R298" s="207">
        <f>Q298*H298</f>
        <v>3.9437100000000003</v>
      </c>
      <c r="S298" s="207">
        <v>0</v>
      </c>
      <c r="T298" s="20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09" t="s">
        <v>114</v>
      </c>
      <c r="AT298" s="209" t="s">
        <v>109</v>
      </c>
      <c r="AU298" s="209" t="s">
        <v>76</v>
      </c>
      <c r="AY298" s="18" t="s">
        <v>107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8" t="s">
        <v>74</v>
      </c>
      <c r="BK298" s="210">
        <f>ROUND(I298*H298,2)</f>
        <v>0</v>
      </c>
      <c r="BL298" s="18" t="s">
        <v>114</v>
      </c>
      <c r="BM298" s="209" t="s">
        <v>417</v>
      </c>
    </row>
    <row r="299" spans="1:47" s="2" customFormat="1" ht="12">
      <c r="A299" s="39"/>
      <c r="B299" s="40"/>
      <c r="C299" s="41"/>
      <c r="D299" s="211" t="s">
        <v>116</v>
      </c>
      <c r="E299" s="41"/>
      <c r="F299" s="212" t="s">
        <v>418</v>
      </c>
      <c r="G299" s="41"/>
      <c r="H299" s="41"/>
      <c r="I299" s="213"/>
      <c r="J299" s="41"/>
      <c r="K299" s="41"/>
      <c r="L299" s="45"/>
      <c r="M299" s="214"/>
      <c r="N299" s="21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116</v>
      </c>
      <c r="AU299" s="18" t="s">
        <v>76</v>
      </c>
    </row>
    <row r="300" spans="1:51" s="15" customFormat="1" ht="12">
      <c r="A300" s="15"/>
      <c r="B300" s="249"/>
      <c r="C300" s="250"/>
      <c r="D300" s="211" t="s">
        <v>123</v>
      </c>
      <c r="E300" s="251" t="s">
        <v>19</v>
      </c>
      <c r="F300" s="252" t="s">
        <v>419</v>
      </c>
      <c r="G300" s="250"/>
      <c r="H300" s="251" t="s">
        <v>19</v>
      </c>
      <c r="I300" s="253"/>
      <c r="J300" s="250"/>
      <c r="K300" s="250"/>
      <c r="L300" s="254"/>
      <c r="M300" s="255"/>
      <c r="N300" s="256"/>
      <c r="O300" s="256"/>
      <c r="P300" s="256"/>
      <c r="Q300" s="256"/>
      <c r="R300" s="256"/>
      <c r="S300" s="256"/>
      <c r="T300" s="257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8" t="s">
        <v>123</v>
      </c>
      <c r="AU300" s="258" t="s">
        <v>76</v>
      </c>
      <c r="AV300" s="15" t="s">
        <v>74</v>
      </c>
      <c r="AW300" s="15" t="s">
        <v>31</v>
      </c>
      <c r="AX300" s="15" t="s">
        <v>69</v>
      </c>
      <c r="AY300" s="258" t="s">
        <v>107</v>
      </c>
    </row>
    <row r="301" spans="1:51" s="13" customFormat="1" ht="12">
      <c r="A301" s="13"/>
      <c r="B301" s="216"/>
      <c r="C301" s="217"/>
      <c r="D301" s="211" t="s">
        <v>123</v>
      </c>
      <c r="E301" s="218" t="s">
        <v>19</v>
      </c>
      <c r="F301" s="219" t="s">
        <v>166</v>
      </c>
      <c r="G301" s="217"/>
      <c r="H301" s="220">
        <v>9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6" t="s">
        <v>123</v>
      </c>
      <c r="AU301" s="226" t="s">
        <v>76</v>
      </c>
      <c r="AV301" s="13" t="s">
        <v>76</v>
      </c>
      <c r="AW301" s="13" t="s">
        <v>31</v>
      </c>
      <c r="AX301" s="13" t="s">
        <v>74</v>
      </c>
      <c r="AY301" s="226" t="s">
        <v>107</v>
      </c>
    </row>
    <row r="302" spans="1:65" s="2" customFormat="1" ht="16.5" customHeight="1">
      <c r="A302" s="39"/>
      <c r="B302" s="40"/>
      <c r="C302" s="239" t="s">
        <v>420</v>
      </c>
      <c r="D302" s="239" t="s">
        <v>155</v>
      </c>
      <c r="E302" s="240" t="s">
        <v>421</v>
      </c>
      <c r="F302" s="241" t="s">
        <v>19</v>
      </c>
      <c r="G302" s="242" t="s">
        <v>288</v>
      </c>
      <c r="H302" s="243">
        <v>3</v>
      </c>
      <c r="I302" s="244"/>
      <c r="J302" s="245">
        <f>ROUND(I302*H302,2)</f>
        <v>0</v>
      </c>
      <c r="K302" s="241" t="s">
        <v>422</v>
      </c>
      <c r="L302" s="246"/>
      <c r="M302" s="247" t="s">
        <v>19</v>
      </c>
      <c r="N302" s="248" t="s">
        <v>40</v>
      </c>
      <c r="O302" s="85"/>
      <c r="P302" s="207">
        <f>O302*H302</f>
        <v>0</v>
      </c>
      <c r="Q302" s="207">
        <v>0</v>
      </c>
      <c r="R302" s="207">
        <f>Q302*H302</f>
        <v>0</v>
      </c>
      <c r="S302" s="207">
        <v>0</v>
      </c>
      <c r="T302" s="20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09" t="s">
        <v>159</v>
      </c>
      <c r="AT302" s="209" t="s">
        <v>155</v>
      </c>
      <c r="AU302" s="209" t="s">
        <v>76</v>
      </c>
      <c r="AY302" s="18" t="s">
        <v>107</v>
      </c>
      <c r="BE302" s="210">
        <f>IF(N302="základní",J302,0)</f>
        <v>0</v>
      </c>
      <c r="BF302" s="210">
        <f>IF(N302="snížená",J302,0)</f>
        <v>0</v>
      </c>
      <c r="BG302" s="210">
        <f>IF(N302="zákl. přenesená",J302,0)</f>
        <v>0</v>
      </c>
      <c r="BH302" s="210">
        <f>IF(N302="sníž. přenesená",J302,0)</f>
        <v>0</v>
      </c>
      <c r="BI302" s="210">
        <f>IF(N302="nulová",J302,0)</f>
        <v>0</v>
      </c>
      <c r="BJ302" s="18" t="s">
        <v>74</v>
      </c>
      <c r="BK302" s="210">
        <f>ROUND(I302*H302,2)</f>
        <v>0</v>
      </c>
      <c r="BL302" s="18" t="s">
        <v>114</v>
      </c>
      <c r="BM302" s="209" t="s">
        <v>423</v>
      </c>
    </row>
    <row r="303" spans="1:47" s="2" customFormat="1" ht="12">
      <c r="A303" s="39"/>
      <c r="B303" s="40"/>
      <c r="C303" s="41"/>
      <c r="D303" s="211" t="s">
        <v>116</v>
      </c>
      <c r="E303" s="41"/>
      <c r="F303" s="212" t="s">
        <v>424</v>
      </c>
      <c r="G303" s="41"/>
      <c r="H303" s="41"/>
      <c r="I303" s="213"/>
      <c r="J303" s="41"/>
      <c r="K303" s="41"/>
      <c r="L303" s="45"/>
      <c r="M303" s="214"/>
      <c r="N303" s="21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116</v>
      </c>
      <c r="AU303" s="18" t="s">
        <v>76</v>
      </c>
    </row>
    <row r="304" spans="1:51" s="15" customFormat="1" ht="12">
      <c r="A304" s="15"/>
      <c r="B304" s="249"/>
      <c r="C304" s="250"/>
      <c r="D304" s="211" t="s">
        <v>123</v>
      </c>
      <c r="E304" s="251" t="s">
        <v>19</v>
      </c>
      <c r="F304" s="252" t="s">
        <v>425</v>
      </c>
      <c r="G304" s="250"/>
      <c r="H304" s="251" t="s">
        <v>19</v>
      </c>
      <c r="I304" s="253"/>
      <c r="J304" s="250"/>
      <c r="K304" s="250"/>
      <c r="L304" s="254"/>
      <c r="M304" s="255"/>
      <c r="N304" s="256"/>
      <c r="O304" s="256"/>
      <c r="P304" s="256"/>
      <c r="Q304" s="256"/>
      <c r="R304" s="256"/>
      <c r="S304" s="256"/>
      <c r="T304" s="257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8" t="s">
        <v>123</v>
      </c>
      <c r="AU304" s="258" t="s">
        <v>76</v>
      </c>
      <c r="AV304" s="15" t="s">
        <v>74</v>
      </c>
      <c r="AW304" s="15" t="s">
        <v>31</v>
      </c>
      <c r="AX304" s="15" t="s">
        <v>69</v>
      </c>
      <c r="AY304" s="258" t="s">
        <v>107</v>
      </c>
    </row>
    <row r="305" spans="1:51" s="13" customFormat="1" ht="12">
      <c r="A305" s="13"/>
      <c r="B305" s="216"/>
      <c r="C305" s="217"/>
      <c r="D305" s="211" t="s">
        <v>123</v>
      </c>
      <c r="E305" s="218" t="s">
        <v>19</v>
      </c>
      <c r="F305" s="219" t="s">
        <v>128</v>
      </c>
      <c r="G305" s="217"/>
      <c r="H305" s="220">
        <v>3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6" t="s">
        <v>123</v>
      </c>
      <c r="AU305" s="226" t="s">
        <v>76</v>
      </c>
      <c r="AV305" s="13" t="s">
        <v>76</v>
      </c>
      <c r="AW305" s="13" t="s">
        <v>31</v>
      </c>
      <c r="AX305" s="13" t="s">
        <v>74</v>
      </c>
      <c r="AY305" s="226" t="s">
        <v>107</v>
      </c>
    </row>
    <row r="306" spans="1:65" s="2" customFormat="1" ht="16.5" customHeight="1">
      <c r="A306" s="39"/>
      <c r="B306" s="40"/>
      <c r="C306" s="239" t="s">
        <v>426</v>
      </c>
      <c r="D306" s="239" t="s">
        <v>155</v>
      </c>
      <c r="E306" s="240" t="s">
        <v>427</v>
      </c>
      <c r="F306" s="241" t="s">
        <v>19</v>
      </c>
      <c r="G306" s="242" t="s">
        <v>288</v>
      </c>
      <c r="H306" s="243">
        <v>2</v>
      </c>
      <c r="I306" s="244"/>
      <c r="J306" s="245">
        <f>ROUND(I306*H306,2)</f>
        <v>0</v>
      </c>
      <c r="K306" s="241" t="s">
        <v>422</v>
      </c>
      <c r="L306" s="246"/>
      <c r="M306" s="247" t="s">
        <v>19</v>
      </c>
      <c r="N306" s="248" t="s">
        <v>40</v>
      </c>
      <c r="O306" s="85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09" t="s">
        <v>159</v>
      </c>
      <c r="AT306" s="209" t="s">
        <v>155</v>
      </c>
      <c r="AU306" s="209" t="s">
        <v>76</v>
      </c>
      <c r="AY306" s="18" t="s">
        <v>107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18" t="s">
        <v>74</v>
      </c>
      <c r="BK306" s="210">
        <f>ROUND(I306*H306,2)</f>
        <v>0</v>
      </c>
      <c r="BL306" s="18" t="s">
        <v>114</v>
      </c>
      <c r="BM306" s="209" t="s">
        <v>428</v>
      </c>
    </row>
    <row r="307" spans="1:47" s="2" customFormat="1" ht="12">
      <c r="A307" s="39"/>
      <c r="B307" s="40"/>
      <c r="C307" s="41"/>
      <c r="D307" s="211" t="s">
        <v>116</v>
      </c>
      <c r="E307" s="41"/>
      <c r="F307" s="212" t="s">
        <v>429</v>
      </c>
      <c r="G307" s="41"/>
      <c r="H307" s="41"/>
      <c r="I307" s="213"/>
      <c r="J307" s="41"/>
      <c r="K307" s="41"/>
      <c r="L307" s="45"/>
      <c r="M307" s="214"/>
      <c r="N307" s="21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116</v>
      </c>
      <c r="AU307" s="18" t="s">
        <v>76</v>
      </c>
    </row>
    <row r="308" spans="1:51" s="15" customFormat="1" ht="12">
      <c r="A308" s="15"/>
      <c r="B308" s="249"/>
      <c r="C308" s="250"/>
      <c r="D308" s="211" t="s">
        <v>123</v>
      </c>
      <c r="E308" s="251" t="s">
        <v>19</v>
      </c>
      <c r="F308" s="252" t="s">
        <v>430</v>
      </c>
      <c r="G308" s="250"/>
      <c r="H308" s="251" t="s">
        <v>19</v>
      </c>
      <c r="I308" s="253"/>
      <c r="J308" s="250"/>
      <c r="K308" s="250"/>
      <c r="L308" s="254"/>
      <c r="M308" s="255"/>
      <c r="N308" s="256"/>
      <c r="O308" s="256"/>
      <c r="P308" s="256"/>
      <c r="Q308" s="256"/>
      <c r="R308" s="256"/>
      <c r="S308" s="256"/>
      <c r="T308" s="257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8" t="s">
        <v>123</v>
      </c>
      <c r="AU308" s="258" t="s">
        <v>76</v>
      </c>
      <c r="AV308" s="15" t="s">
        <v>74</v>
      </c>
      <c r="AW308" s="15" t="s">
        <v>31</v>
      </c>
      <c r="AX308" s="15" t="s">
        <v>69</v>
      </c>
      <c r="AY308" s="258" t="s">
        <v>107</v>
      </c>
    </row>
    <row r="309" spans="1:51" s="13" customFormat="1" ht="12">
      <c r="A309" s="13"/>
      <c r="B309" s="216"/>
      <c r="C309" s="217"/>
      <c r="D309" s="211" t="s">
        <v>123</v>
      </c>
      <c r="E309" s="218" t="s">
        <v>19</v>
      </c>
      <c r="F309" s="219" t="s">
        <v>76</v>
      </c>
      <c r="G309" s="217"/>
      <c r="H309" s="220">
        <v>2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6" t="s">
        <v>123</v>
      </c>
      <c r="AU309" s="226" t="s">
        <v>76</v>
      </c>
      <c r="AV309" s="13" t="s">
        <v>76</v>
      </c>
      <c r="AW309" s="13" t="s">
        <v>31</v>
      </c>
      <c r="AX309" s="13" t="s">
        <v>74</v>
      </c>
      <c r="AY309" s="226" t="s">
        <v>107</v>
      </c>
    </row>
    <row r="310" spans="1:65" s="2" customFormat="1" ht="16.5" customHeight="1">
      <c r="A310" s="39"/>
      <c r="B310" s="40"/>
      <c r="C310" s="239" t="s">
        <v>431</v>
      </c>
      <c r="D310" s="239" t="s">
        <v>155</v>
      </c>
      <c r="E310" s="240" t="s">
        <v>432</v>
      </c>
      <c r="F310" s="241" t="s">
        <v>19</v>
      </c>
      <c r="G310" s="242" t="s">
        <v>433</v>
      </c>
      <c r="H310" s="243">
        <v>19</v>
      </c>
      <c r="I310" s="244"/>
      <c r="J310" s="245">
        <f>ROUND(I310*H310,2)</f>
        <v>0</v>
      </c>
      <c r="K310" s="241" t="s">
        <v>422</v>
      </c>
      <c r="L310" s="246"/>
      <c r="M310" s="247" t="s">
        <v>19</v>
      </c>
      <c r="N310" s="248" t="s">
        <v>40</v>
      </c>
      <c r="O310" s="85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9" t="s">
        <v>159</v>
      </c>
      <c r="AT310" s="209" t="s">
        <v>155</v>
      </c>
      <c r="AU310" s="209" t="s">
        <v>76</v>
      </c>
      <c r="AY310" s="18" t="s">
        <v>107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8" t="s">
        <v>74</v>
      </c>
      <c r="BK310" s="210">
        <f>ROUND(I310*H310,2)</f>
        <v>0</v>
      </c>
      <c r="BL310" s="18" t="s">
        <v>114</v>
      </c>
      <c r="BM310" s="209" t="s">
        <v>434</v>
      </c>
    </row>
    <row r="311" spans="1:47" s="2" customFormat="1" ht="12">
      <c r="A311" s="39"/>
      <c r="B311" s="40"/>
      <c r="C311" s="41"/>
      <c r="D311" s="211" t="s">
        <v>116</v>
      </c>
      <c r="E311" s="41"/>
      <c r="F311" s="212" t="s">
        <v>435</v>
      </c>
      <c r="G311" s="41"/>
      <c r="H311" s="41"/>
      <c r="I311" s="213"/>
      <c r="J311" s="41"/>
      <c r="K311" s="41"/>
      <c r="L311" s="45"/>
      <c r="M311" s="214"/>
      <c r="N311" s="215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116</v>
      </c>
      <c r="AU311" s="18" t="s">
        <v>76</v>
      </c>
    </row>
    <row r="312" spans="1:65" s="2" customFormat="1" ht="16.5" customHeight="1">
      <c r="A312" s="39"/>
      <c r="B312" s="40"/>
      <c r="C312" s="239" t="s">
        <v>436</v>
      </c>
      <c r="D312" s="239" t="s">
        <v>155</v>
      </c>
      <c r="E312" s="240" t="s">
        <v>437</v>
      </c>
      <c r="F312" s="241" t="s">
        <v>19</v>
      </c>
      <c r="G312" s="242" t="s">
        <v>288</v>
      </c>
      <c r="H312" s="243">
        <v>4</v>
      </c>
      <c r="I312" s="244"/>
      <c r="J312" s="245">
        <f>ROUND(I312*H312,2)</f>
        <v>0</v>
      </c>
      <c r="K312" s="241" t="s">
        <v>422</v>
      </c>
      <c r="L312" s="246"/>
      <c r="M312" s="247" t="s">
        <v>19</v>
      </c>
      <c r="N312" s="248" t="s">
        <v>40</v>
      </c>
      <c r="O312" s="85"/>
      <c r="P312" s="207">
        <f>O312*H312</f>
        <v>0</v>
      </c>
      <c r="Q312" s="207">
        <v>0</v>
      </c>
      <c r="R312" s="207">
        <f>Q312*H312</f>
        <v>0</v>
      </c>
      <c r="S312" s="207">
        <v>0</v>
      </c>
      <c r="T312" s="20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09" t="s">
        <v>159</v>
      </c>
      <c r="AT312" s="209" t="s">
        <v>155</v>
      </c>
      <c r="AU312" s="209" t="s">
        <v>76</v>
      </c>
      <c r="AY312" s="18" t="s">
        <v>107</v>
      </c>
      <c r="BE312" s="210">
        <f>IF(N312="základní",J312,0)</f>
        <v>0</v>
      </c>
      <c r="BF312" s="210">
        <f>IF(N312="snížená",J312,0)</f>
        <v>0</v>
      </c>
      <c r="BG312" s="210">
        <f>IF(N312="zákl. přenesená",J312,0)</f>
        <v>0</v>
      </c>
      <c r="BH312" s="210">
        <f>IF(N312="sníž. přenesená",J312,0)</f>
        <v>0</v>
      </c>
      <c r="BI312" s="210">
        <f>IF(N312="nulová",J312,0)</f>
        <v>0</v>
      </c>
      <c r="BJ312" s="18" t="s">
        <v>74</v>
      </c>
      <c r="BK312" s="210">
        <f>ROUND(I312*H312,2)</f>
        <v>0</v>
      </c>
      <c r="BL312" s="18" t="s">
        <v>114</v>
      </c>
      <c r="BM312" s="209" t="s">
        <v>438</v>
      </c>
    </row>
    <row r="313" spans="1:47" s="2" customFormat="1" ht="12">
      <c r="A313" s="39"/>
      <c r="B313" s="40"/>
      <c r="C313" s="41"/>
      <c r="D313" s="211" t="s">
        <v>116</v>
      </c>
      <c r="E313" s="41"/>
      <c r="F313" s="212" t="s">
        <v>439</v>
      </c>
      <c r="G313" s="41"/>
      <c r="H313" s="41"/>
      <c r="I313" s="213"/>
      <c r="J313" s="41"/>
      <c r="K313" s="41"/>
      <c r="L313" s="45"/>
      <c r="M313" s="214"/>
      <c r="N313" s="21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116</v>
      </c>
      <c r="AU313" s="18" t="s">
        <v>76</v>
      </c>
    </row>
    <row r="314" spans="1:51" s="13" customFormat="1" ht="12">
      <c r="A314" s="13"/>
      <c r="B314" s="216"/>
      <c r="C314" s="217"/>
      <c r="D314" s="211" t="s">
        <v>123</v>
      </c>
      <c r="E314" s="218" t="s">
        <v>19</v>
      </c>
      <c r="F314" s="219" t="s">
        <v>114</v>
      </c>
      <c r="G314" s="217"/>
      <c r="H314" s="220">
        <v>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6" t="s">
        <v>123</v>
      </c>
      <c r="AU314" s="226" t="s">
        <v>76</v>
      </c>
      <c r="AV314" s="13" t="s">
        <v>76</v>
      </c>
      <c r="AW314" s="13" t="s">
        <v>31</v>
      </c>
      <c r="AX314" s="13" t="s">
        <v>74</v>
      </c>
      <c r="AY314" s="226" t="s">
        <v>107</v>
      </c>
    </row>
    <row r="315" spans="1:65" s="2" customFormat="1" ht="16.5" customHeight="1">
      <c r="A315" s="39"/>
      <c r="B315" s="40"/>
      <c r="C315" s="239" t="s">
        <v>440</v>
      </c>
      <c r="D315" s="239" t="s">
        <v>155</v>
      </c>
      <c r="E315" s="240" t="s">
        <v>441</v>
      </c>
      <c r="F315" s="241" t="s">
        <v>442</v>
      </c>
      <c r="G315" s="242" t="s">
        <v>288</v>
      </c>
      <c r="H315" s="243">
        <v>72</v>
      </c>
      <c r="I315" s="244"/>
      <c r="J315" s="245">
        <f>ROUND(I315*H315,2)</f>
        <v>0</v>
      </c>
      <c r="K315" s="241" t="s">
        <v>422</v>
      </c>
      <c r="L315" s="246"/>
      <c r="M315" s="247" t="s">
        <v>19</v>
      </c>
      <c r="N315" s="248" t="s">
        <v>40</v>
      </c>
      <c r="O315" s="85"/>
      <c r="P315" s="207">
        <f>O315*H315</f>
        <v>0</v>
      </c>
      <c r="Q315" s="207">
        <v>0</v>
      </c>
      <c r="R315" s="207">
        <f>Q315*H315</f>
        <v>0</v>
      </c>
      <c r="S315" s="207">
        <v>0</v>
      </c>
      <c r="T315" s="20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9" t="s">
        <v>159</v>
      </c>
      <c r="AT315" s="209" t="s">
        <v>155</v>
      </c>
      <c r="AU315" s="209" t="s">
        <v>76</v>
      </c>
      <c r="AY315" s="18" t="s">
        <v>107</v>
      </c>
      <c r="BE315" s="210">
        <f>IF(N315="základní",J315,0)</f>
        <v>0</v>
      </c>
      <c r="BF315" s="210">
        <f>IF(N315="snížená",J315,0)</f>
        <v>0</v>
      </c>
      <c r="BG315" s="210">
        <f>IF(N315="zákl. přenesená",J315,0)</f>
        <v>0</v>
      </c>
      <c r="BH315" s="210">
        <f>IF(N315="sníž. přenesená",J315,0)</f>
        <v>0</v>
      </c>
      <c r="BI315" s="210">
        <f>IF(N315="nulová",J315,0)</f>
        <v>0</v>
      </c>
      <c r="BJ315" s="18" t="s">
        <v>74</v>
      </c>
      <c r="BK315" s="210">
        <f>ROUND(I315*H315,2)</f>
        <v>0</v>
      </c>
      <c r="BL315" s="18" t="s">
        <v>114</v>
      </c>
      <c r="BM315" s="209" t="s">
        <v>443</v>
      </c>
    </row>
    <row r="316" spans="1:47" s="2" customFormat="1" ht="12">
      <c r="A316" s="39"/>
      <c r="B316" s="40"/>
      <c r="C316" s="41"/>
      <c r="D316" s="211" t="s">
        <v>116</v>
      </c>
      <c r="E316" s="41"/>
      <c r="F316" s="212" t="s">
        <v>442</v>
      </c>
      <c r="G316" s="41"/>
      <c r="H316" s="41"/>
      <c r="I316" s="213"/>
      <c r="J316" s="41"/>
      <c r="K316" s="41"/>
      <c r="L316" s="45"/>
      <c r="M316" s="214"/>
      <c r="N316" s="215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116</v>
      </c>
      <c r="AU316" s="18" t="s">
        <v>76</v>
      </c>
    </row>
    <row r="317" spans="1:51" s="15" customFormat="1" ht="12">
      <c r="A317" s="15"/>
      <c r="B317" s="249"/>
      <c r="C317" s="250"/>
      <c r="D317" s="211" t="s">
        <v>123</v>
      </c>
      <c r="E317" s="251" t="s">
        <v>19</v>
      </c>
      <c r="F317" s="252" t="s">
        <v>444</v>
      </c>
      <c r="G317" s="250"/>
      <c r="H317" s="251" t="s">
        <v>19</v>
      </c>
      <c r="I317" s="253"/>
      <c r="J317" s="250"/>
      <c r="K317" s="250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123</v>
      </c>
      <c r="AU317" s="258" t="s">
        <v>76</v>
      </c>
      <c r="AV317" s="15" t="s">
        <v>74</v>
      </c>
      <c r="AW317" s="15" t="s">
        <v>31</v>
      </c>
      <c r="AX317" s="15" t="s">
        <v>69</v>
      </c>
      <c r="AY317" s="258" t="s">
        <v>107</v>
      </c>
    </row>
    <row r="318" spans="1:51" s="15" customFormat="1" ht="12">
      <c r="A318" s="15"/>
      <c r="B318" s="249"/>
      <c r="C318" s="250"/>
      <c r="D318" s="211" t="s">
        <v>123</v>
      </c>
      <c r="E318" s="251" t="s">
        <v>19</v>
      </c>
      <c r="F318" s="252" t="s">
        <v>445</v>
      </c>
      <c r="G318" s="250"/>
      <c r="H318" s="251" t="s">
        <v>19</v>
      </c>
      <c r="I318" s="253"/>
      <c r="J318" s="250"/>
      <c r="K318" s="250"/>
      <c r="L318" s="254"/>
      <c r="M318" s="255"/>
      <c r="N318" s="256"/>
      <c r="O318" s="256"/>
      <c r="P318" s="256"/>
      <c r="Q318" s="256"/>
      <c r="R318" s="256"/>
      <c r="S318" s="256"/>
      <c r="T318" s="25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8" t="s">
        <v>123</v>
      </c>
      <c r="AU318" s="258" t="s">
        <v>76</v>
      </c>
      <c r="AV318" s="15" t="s">
        <v>74</v>
      </c>
      <c r="AW318" s="15" t="s">
        <v>31</v>
      </c>
      <c r="AX318" s="15" t="s">
        <v>69</v>
      </c>
      <c r="AY318" s="258" t="s">
        <v>107</v>
      </c>
    </row>
    <row r="319" spans="1:51" s="13" customFormat="1" ht="12">
      <c r="A319" s="13"/>
      <c r="B319" s="216"/>
      <c r="C319" s="217"/>
      <c r="D319" s="211" t="s">
        <v>123</v>
      </c>
      <c r="E319" s="218" t="s">
        <v>19</v>
      </c>
      <c r="F319" s="219" t="s">
        <v>315</v>
      </c>
      <c r="G319" s="217"/>
      <c r="H319" s="220">
        <v>36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6" t="s">
        <v>123</v>
      </c>
      <c r="AU319" s="226" t="s">
        <v>76</v>
      </c>
      <c r="AV319" s="13" t="s">
        <v>76</v>
      </c>
      <c r="AW319" s="13" t="s">
        <v>31</v>
      </c>
      <c r="AX319" s="13" t="s">
        <v>69</v>
      </c>
      <c r="AY319" s="226" t="s">
        <v>107</v>
      </c>
    </row>
    <row r="320" spans="1:51" s="15" customFormat="1" ht="12">
      <c r="A320" s="15"/>
      <c r="B320" s="249"/>
      <c r="C320" s="250"/>
      <c r="D320" s="211" t="s">
        <v>123</v>
      </c>
      <c r="E320" s="251" t="s">
        <v>19</v>
      </c>
      <c r="F320" s="252" t="s">
        <v>446</v>
      </c>
      <c r="G320" s="250"/>
      <c r="H320" s="251" t="s">
        <v>19</v>
      </c>
      <c r="I320" s="253"/>
      <c r="J320" s="250"/>
      <c r="K320" s="250"/>
      <c r="L320" s="254"/>
      <c r="M320" s="255"/>
      <c r="N320" s="256"/>
      <c r="O320" s="256"/>
      <c r="P320" s="256"/>
      <c r="Q320" s="256"/>
      <c r="R320" s="256"/>
      <c r="S320" s="256"/>
      <c r="T320" s="257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8" t="s">
        <v>123</v>
      </c>
      <c r="AU320" s="258" t="s">
        <v>76</v>
      </c>
      <c r="AV320" s="15" t="s">
        <v>74</v>
      </c>
      <c r="AW320" s="15" t="s">
        <v>31</v>
      </c>
      <c r="AX320" s="15" t="s">
        <v>69</v>
      </c>
      <c r="AY320" s="258" t="s">
        <v>107</v>
      </c>
    </row>
    <row r="321" spans="1:51" s="15" customFormat="1" ht="12">
      <c r="A321" s="15"/>
      <c r="B321" s="249"/>
      <c r="C321" s="250"/>
      <c r="D321" s="211" t="s">
        <v>123</v>
      </c>
      <c r="E321" s="251" t="s">
        <v>19</v>
      </c>
      <c r="F321" s="252" t="s">
        <v>447</v>
      </c>
      <c r="G321" s="250"/>
      <c r="H321" s="251" t="s">
        <v>19</v>
      </c>
      <c r="I321" s="253"/>
      <c r="J321" s="250"/>
      <c r="K321" s="250"/>
      <c r="L321" s="254"/>
      <c r="M321" s="255"/>
      <c r="N321" s="256"/>
      <c r="O321" s="256"/>
      <c r="P321" s="256"/>
      <c r="Q321" s="256"/>
      <c r="R321" s="256"/>
      <c r="S321" s="256"/>
      <c r="T321" s="257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8" t="s">
        <v>123</v>
      </c>
      <c r="AU321" s="258" t="s">
        <v>76</v>
      </c>
      <c r="AV321" s="15" t="s">
        <v>74</v>
      </c>
      <c r="AW321" s="15" t="s">
        <v>31</v>
      </c>
      <c r="AX321" s="15" t="s">
        <v>69</v>
      </c>
      <c r="AY321" s="258" t="s">
        <v>107</v>
      </c>
    </row>
    <row r="322" spans="1:51" s="13" customFormat="1" ht="12">
      <c r="A322" s="13"/>
      <c r="B322" s="216"/>
      <c r="C322" s="217"/>
      <c r="D322" s="211" t="s">
        <v>123</v>
      </c>
      <c r="E322" s="218" t="s">
        <v>19</v>
      </c>
      <c r="F322" s="219" t="s">
        <v>315</v>
      </c>
      <c r="G322" s="217"/>
      <c r="H322" s="220">
        <v>36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6" t="s">
        <v>123</v>
      </c>
      <c r="AU322" s="226" t="s">
        <v>76</v>
      </c>
      <c r="AV322" s="13" t="s">
        <v>76</v>
      </c>
      <c r="AW322" s="13" t="s">
        <v>31</v>
      </c>
      <c r="AX322" s="13" t="s">
        <v>69</v>
      </c>
      <c r="AY322" s="226" t="s">
        <v>107</v>
      </c>
    </row>
    <row r="323" spans="1:51" s="14" customFormat="1" ht="12">
      <c r="A323" s="14"/>
      <c r="B323" s="227"/>
      <c r="C323" s="228"/>
      <c r="D323" s="211" t="s">
        <v>123</v>
      </c>
      <c r="E323" s="229" t="s">
        <v>19</v>
      </c>
      <c r="F323" s="230" t="s">
        <v>127</v>
      </c>
      <c r="G323" s="228"/>
      <c r="H323" s="231">
        <v>72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37" t="s">
        <v>123</v>
      </c>
      <c r="AU323" s="237" t="s">
        <v>76</v>
      </c>
      <c r="AV323" s="14" t="s">
        <v>114</v>
      </c>
      <c r="AW323" s="14" t="s">
        <v>31</v>
      </c>
      <c r="AX323" s="14" t="s">
        <v>74</v>
      </c>
      <c r="AY323" s="237" t="s">
        <v>107</v>
      </c>
    </row>
    <row r="324" spans="1:65" s="2" customFormat="1" ht="16.5" customHeight="1">
      <c r="A324" s="39"/>
      <c r="B324" s="40"/>
      <c r="C324" s="239" t="s">
        <v>448</v>
      </c>
      <c r="D324" s="239" t="s">
        <v>155</v>
      </c>
      <c r="E324" s="240" t="s">
        <v>449</v>
      </c>
      <c r="F324" s="241" t="s">
        <v>19</v>
      </c>
      <c r="G324" s="242" t="s">
        <v>288</v>
      </c>
      <c r="H324" s="243">
        <v>5</v>
      </c>
      <c r="I324" s="244"/>
      <c r="J324" s="245">
        <f>ROUND(I324*H324,2)</f>
        <v>0</v>
      </c>
      <c r="K324" s="241" t="s">
        <v>422</v>
      </c>
      <c r="L324" s="246"/>
      <c r="M324" s="247" t="s">
        <v>19</v>
      </c>
      <c r="N324" s="248" t="s">
        <v>40</v>
      </c>
      <c r="O324" s="85"/>
      <c r="P324" s="207">
        <f>O324*H324</f>
        <v>0</v>
      </c>
      <c r="Q324" s="207">
        <v>0</v>
      </c>
      <c r="R324" s="207">
        <f>Q324*H324</f>
        <v>0</v>
      </c>
      <c r="S324" s="207">
        <v>0</v>
      </c>
      <c r="T324" s="20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09" t="s">
        <v>159</v>
      </c>
      <c r="AT324" s="209" t="s">
        <v>155</v>
      </c>
      <c r="AU324" s="209" t="s">
        <v>76</v>
      </c>
      <c r="AY324" s="18" t="s">
        <v>107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8" t="s">
        <v>74</v>
      </c>
      <c r="BK324" s="210">
        <f>ROUND(I324*H324,2)</f>
        <v>0</v>
      </c>
      <c r="BL324" s="18" t="s">
        <v>114</v>
      </c>
      <c r="BM324" s="209" t="s">
        <v>450</v>
      </c>
    </row>
    <row r="325" spans="1:47" s="2" customFormat="1" ht="12">
      <c r="A325" s="39"/>
      <c r="B325" s="40"/>
      <c r="C325" s="41"/>
      <c r="D325" s="211" t="s">
        <v>116</v>
      </c>
      <c r="E325" s="41"/>
      <c r="F325" s="212" t="s">
        <v>451</v>
      </c>
      <c r="G325" s="41"/>
      <c r="H325" s="41"/>
      <c r="I325" s="213"/>
      <c r="J325" s="41"/>
      <c r="K325" s="41"/>
      <c r="L325" s="45"/>
      <c r="M325" s="214"/>
      <c r="N325" s="215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116</v>
      </c>
      <c r="AU325" s="18" t="s">
        <v>76</v>
      </c>
    </row>
    <row r="326" spans="1:65" s="2" customFormat="1" ht="16.5" customHeight="1">
      <c r="A326" s="39"/>
      <c r="B326" s="40"/>
      <c r="C326" s="239" t="s">
        <v>452</v>
      </c>
      <c r="D326" s="239" t="s">
        <v>155</v>
      </c>
      <c r="E326" s="240" t="s">
        <v>453</v>
      </c>
      <c r="F326" s="241" t="s">
        <v>19</v>
      </c>
      <c r="G326" s="242" t="s">
        <v>288</v>
      </c>
      <c r="H326" s="243">
        <v>3</v>
      </c>
      <c r="I326" s="244"/>
      <c r="J326" s="245">
        <f>ROUND(I326*H326,2)</f>
        <v>0</v>
      </c>
      <c r="K326" s="241" t="s">
        <v>422</v>
      </c>
      <c r="L326" s="246"/>
      <c r="M326" s="247" t="s">
        <v>19</v>
      </c>
      <c r="N326" s="248" t="s">
        <v>40</v>
      </c>
      <c r="O326" s="85"/>
      <c r="P326" s="207">
        <f>O326*H326</f>
        <v>0</v>
      </c>
      <c r="Q326" s="207">
        <v>0</v>
      </c>
      <c r="R326" s="207">
        <f>Q326*H326</f>
        <v>0</v>
      </c>
      <c r="S326" s="207">
        <v>0</v>
      </c>
      <c r="T326" s="20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09" t="s">
        <v>159</v>
      </c>
      <c r="AT326" s="209" t="s">
        <v>155</v>
      </c>
      <c r="AU326" s="209" t="s">
        <v>76</v>
      </c>
      <c r="AY326" s="18" t="s">
        <v>107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8" t="s">
        <v>74</v>
      </c>
      <c r="BK326" s="210">
        <f>ROUND(I326*H326,2)</f>
        <v>0</v>
      </c>
      <c r="BL326" s="18" t="s">
        <v>114</v>
      </c>
      <c r="BM326" s="209" t="s">
        <v>454</v>
      </c>
    </row>
    <row r="327" spans="1:47" s="2" customFormat="1" ht="12">
      <c r="A327" s="39"/>
      <c r="B327" s="40"/>
      <c r="C327" s="41"/>
      <c r="D327" s="211" t="s">
        <v>116</v>
      </c>
      <c r="E327" s="41"/>
      <c r="F327" s="212" t="s">
        <v>455</v>
      </c>
      <c r="G327" s="41"/>
      <c r="H327" s="41"/>
      <c r="I327" s="213"/>
      <c r="J327" s="41"/>
      <c r="K327" s="41"/>
      <c r="L327" s="45"/>
      <c r="M327" s="214"/>
      <c r="N327" s="21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116</v>
      </c>
      <c r="AU327" s="18" t="s">
        <v>76</v>
      </c>
    </row>
    <row r="328" spans="1:63" s="12" customFormat="1" ht="22.8" customHeight="1">
      <c r="A328" s="12"/>
      <c r="B328" s="182"/>
      <c r="C328" s="183"/>
      <c r="D328" s="184" t="s">
        <v>68</v>
      </c>
      <c r="E328" s="196" t="s">
        <v>456</v>
      </c>
      <c r="F328" s="196" t="s">
        <v>457</v>
      </c>
      <c r="G328" s="183"/>
      <c r="H328" s="183"/>
      <c r="I328" s="186"/>
      <c r="J328" s="197">
        <f>BK328</f>
        <v>0</v>
      </c>
      <c r="K328" s="183"/>
      <c r="L328" s="188"/>
      <c r="M328" s="189"/>
      <c r="N328" s="190"/>
      <c r="O328" s="190"/>
      <c r="P328" s="191">
        <f>SUM(P329:P332)</f>
        <v>0</v>
      </c>
      <c r="Q328" s="190"/>
      <c r="R328" s="191">
        <f>SUM(R329:R332)</f>
        <v>0</v>
      </c>
      <c r="S328" s="190"/>
      <c r="T328" s="192">
        <f>SUM(T329:T332)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93" t="s">
        <v>74</v>
      </c>
      <c r="AT328" s="194" t="s">
        <v>68</v>
      </c>
      <c r="AU328" s="194" t="s">
        <v>74</v>
      </c>
      <c r="AY328" s="193" t="s">
        <v>107</v>
      </c>
      <c r="BK328" s="195">
        <f>SUM(BK329:BK332)</f>
        <v>0</v>
      </c>
    </row>
    <row r="329" spans="1:65" s="2" customFormat="1" ht="16.5" customHeight="1">
      <c r="A329" s="39"/>
      <c r="B329" s="40"/>
      <c r="C329" s="198" t="s">
        <v>458</v>
      </c>
      <c r="D329" s="198" t="s">
        <v>109</v>
      </c>
      <c r="E329" s="199" t="s">
        <v>459</v>
      </c>
      <c r="F329" s="200" t="s">
        <v>460</v>
      </c>
      <c r="G329" s="201" t="s">
        <v>158</v>
      </c>
      <c r="H329" s="202">
        <v>587.754</v>
      </c>
      <c r="I329" s="203"/>
      <c r="J329" s="204">
        <f>ROUND(I329*H329,2)</f>
        <v>0</v>
      </c>
      <c r="K329" s="200" t="s">
        <v>113</v>
      </c>
      <c r="L329" s="45"/>
      <c r="M329" s="205" t="s">
        <v>19</v>
      </c>
      <c r="N329" s="206" t="s">
        <v>40</v>
      </c>
      <c r="O329" s="85"/>
      <c r="P329" s="207">
        <f>O329*H329</f>
        <v>0</v>
      </c>
      <c r="Q329" s="207">
        <v>0</v>
      </c>
      <c r="R329" s="207">
        <f>Q329*H329</f>
        <v>0</v>
      </c>
      <c r="S329" s="207">
        <v>0</v>
      </c>
      <c r="T329" s="20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09" t="s">
        <v>114</v>
      </c>
      <c r="AT329" s="209" t="s">
        <v>109</v>
      </c>
      <c r="AU329" s="209" t="s">
        <v>76</v>
      </c>
      <c r="AY329" s="18" t="s">
        <v>107</v>
      </c>
      <c r="BE329" s="210">
        <f>IF(N329="základní",J329,0)</f>
        <v>0</v>
      </c>
      <c r="BF329" s="210">
        <f>IF(N329="snížená",J329,0)</f>
        <v>0</v>
      </c>
      <c r="BG329" s="210">
        <f>IF(N329="zákl. přenesená",J329,0)</f>
        <v>0</v>
      </c>
      <c r="BH329" s="210">
        <f>IF(N329="sníž. přenesená",J329,0)</f>
        <v>0</v>
      </c>
      <c r="BI329" s="210">
        <f>IF(N329="nulová",J329,0)</f>
        <v>0</v>
      </c>
      <c r="BJ329" s="18" t="s">
        <v>74</v>
      </c>
      <c r="BK329" s="210">
        <f>ROUND(I329*H329,2)</f>
        <v>0</v>
      </c>
      <c r="BL329" s="18" t="s">
        <v>114</v>
      </c>
      <c r="BM329" s="209" t="s">
        <v>461</v>
      </c>
    </row>
    <row r="330" spans="1:47" s="2" customFormat="1" ht="12">
      <c r="A330" s="39"/>
      <c r="B330" s="40"/>
      <c r="C330" s="41"/>
      <c r="D330" s="211" t="s">
        <v>116</v>
      </c>
      <c r="E330" s="41"/>
      <c r="F330" s="212" t="s">
        <v>462</v>
      </c>
      <c r="G330" s="41"/>
      <c r="H330" s="41"/>
      <c r="I330" s="213"/>
      <c r="J330" s="41"/>
      <c r="K330" s="41"/>
      <c r="L330" s="45"/>
      <c r="M330" s="214"/>
      <c r="N330" s="215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116</v>
      </c>
      <c r="AU330" s="18" t="s">
        <v>76</v>
      </c>
    </row>
    <row r="331" spans="1:51" s="13" customFormat="1" ht="12">
      <c r="A331" s="13"/>
      <c r="B331" s="216"/>
      <c r="C331" s="217"/>
      <c r="D331" s="211" t="s">
        <v>123</v>
      </c>
      <c r="E331" s="218" t="s">
        <v>19</v>
      </c>
      <c r="F331" s="219" t="s">
        <v>140</v>
      </c>
      <c r="G331" s="217"/>
      <c r="H331" s="220">
        <v>326.53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6" t="s">
        <v>123</v>
      </c>
      <c r="AU331" s="226" t="s">
        <v>76</v>
      </c>
      <c r="AV331" s="13" t="s">
        <v>76</v>
      </c>
      <c r="AW331" s="13" t="s">
        <v>31</v>
      </c>
      <c r="AX331" s="13" t="s">
        <v>74</v>
      </c>
      <c r="AY331" s="226" t="s">
        <v>107</v>
      </c>
    </row>
    <row r="332" spans="1:51" s="13" customFormat="1" ht="12">
      <c r="A332" s="13"/>
      <c r="B332" s="216"/>
      <c r="C332" s="217"/>
      <c r="D332" s="211" t="s">
        <v>123</v>
      </c>
      <c r="E332" s="217"/>
      <c r="F332" s="219" t="s">
        <v>463</v>
      </c>
      <c r="G332" s="217"/>
      <c r="H332" s="220">
        <v>587.754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6" t="s">
        <v>123</v>
      </c>
      <c r="AU332" s="226" t="s">
        <v>76</v>
      </c>
      <c r="AV332" s="13" t="s">
        <v>76</v>
      </c>
      <c r="AW332" s="13" t="s">
        <v>4</v>
      </c>
      <c r="AX332" s="13" t="s">
        <v>74</v>
      </c>
      <c r="AY332" s="226" t="s">
        <v>107</v>
      </c>
    </row>
    <row r="333" spans="1:63" s="12" customFormat="1" ht="25.9" customHeight="1">
      <c r="A333" s="12"/>
      <c r="B333" s="182"/>
      <c r="C333" s="183"/>
      <c r="D333" s="184" t="s">
        <v>68</v>
      </c>
      <c r="E333" s="185" t="s">
        <v>464</v>
      </c>
      <c r="F333" s="185" t="s">
        <v>465</v>
      </c>
      <c r="G333" s="183"/>
      <c r="H333" s="183"/>
      <c r="I333" s="186"/>
      <c r="J333" s="187">
        <f>BK333</f>
        <v>0</v>
      </c>
      <c r="K333" s="183"/>
      <c r="L333" s="188"/>
      <c r="M333" s="189"/>
      <c r="N333" s="190"/>
      <c r="O333" s="190"/>
      <c r="P333" s="191">
        <f>P334+P341</f>
        <v>0</v>
      </c>
      <c r="Q333" s="190"/>
      <c r="R333" s="191">
        <f>R334+R341</f>
        <v>0</v>
      </c>
      <c r="S333" s="190"/>
      <c r="T333" s="192">
        <f>T334+T341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93" t="s">
        <v>141</v>
      </c>
      <c r="AT333" s="194" t="s">
        <v>68</v>
      </c>
      <c r="AU333" s="194" t="s">
        <v>69</v>
      </c>
      <c r="AY333" s="193" t="s">
        <v>107</v>
      </c>
      <c r="BK333" s="195">
        <f>BK334+BK341</f>
        <v>0</v>
      </c>
    </row>
    <row r="334" spans="1:63" s="12" customFormat="1" ht="22.8" customHeight="1">
      <c r="A334" s="12"/>
      <c r="B334" s="182"/>
      <c r="C334" s="183"/>
      <c r="D334" s="184" t="s">
        <v>68</v>
      </c>
      <c r="E334" s="196" t="s">
        <v>466</v>
      </c>
      <c r="F334" s="196" t="s">
        <v>467</v>
      </c>
      <c r="G334" s="183"/>
      <c r="H334" s="183"/>
      <c r="I334" s="186"/>
      <c r="J334" s="197">
        <f>BK334</f>
        <v>0</v>
      </c>
      <c r="K334" s="183"/>
      <c r="L334" s="188"/>
      <c r="M334" s="189"/>
      <c r="N334" s="190"/>
      <c r="O334" s="190"/>
      <c r="P334" s="191">
        <f>SUM(P335:P340)</f>
        <v>0</v>
      </c>
      <c r="Q334" s="190"/>
      <c r="R334" s="191">
        <f>SUM(R335:R340)</f>
        <v>0</v>
      </c>
      <c r="S334" s="190"/>
      <c r="T334" s="192">
        <f>SUM(T335:T340)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93" t="s">
        <v>141</v>
      </c>
      <c r="AT334" s="194" t="s">
        <v>68</v>
      </c>
      <c r="AU334" s="194" t="s">
        <v>74</v>
      </c>
      <c r="AY334" s="193" t="s">
        <v>107</v>
      </c>
      <c r="BK334" s="195">
        <f>SUM(BK335:BK340)</f>
        <v>0</v>
      </c>
    </row>
    <row r="335" spans="1:65" s="2" customFormat="1" ht="16.5" customHeight="1">
      <c r="A335" s="39"/>
      <c r="B335" s="40"/>
      <c r="C335" s="198" t="s">
        <v>468</v>
      </c>
      <c r="D335" s="198" t="s">
        <v>109</v>
      </c>
      <c r="E335" s="199" t="s">
        <v>469</v>
      </c>
      <c r="F335" s="200" t="s">
        <v>470</v>
      </c>
      <c r="G335" s="201" t="s">
        <v>288</v>
      </c>
      <c r="H335" s="202">
        <v>1</v>
      </c>
      <c r="I335" s="203"/>
      <c r="J335" s="204">
        <f>ROUND(I335*H335,2)</f>
        <v>0</v>
      </c>
      <c r="K335" s="200" t="s">
        <v>113</v>
      </c>
      <c r="L335" s="45"/>
      <c r="M335" s="205" t="s">
        <v>19</v>
      </c>
      <c r="N335" s="206" t="s">
        <v>40</v>
      </c>
      <c r="O335" s="85"/>
      <c r="P335" s="207">
        <f>O335*H335</f>
        <v>0</v>
      </c>
      <c r="Q335" s="207">
        <v>0</v>
      </c>
      <c r="R335" s="207">
        <f>Q335*H335</f>
        <v>0</v>
      </c>
      <c r="S335" s="207">
        <v>0</v>
      </c>
      <c r="T335" s="20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09" t="s">
        <v>471</v>
      </c>
      <c r="AT335" s="209" t="s">
        <v>109</v>
      </c>
      <c r="AU335" s="209" t="s">
        <v>76</v>
      </c>
      <c r="AY335" s="18" t="s">
        <v>107</v>
      </c>
      <c r="BE335" s="210">
        <f>IF(N335="základní",J335,0)</f>
        <v>0</v>
      </c>
      <c r="BF335" s="210">
        <f>IF(N335="snížená",J335,0)</f>
        <v>0</v>
      </c>
      <c r="BG335" s="210">
        <f>IF(N335="zákl. přenesená",J335,0)</f>
        <v>0</v>
      </c>
      <c r="BH335" s="210">
        <f>IF(N335="sníž. přenesená",J335,0)</f>
        <v>0</v>
      </c>
      <c r="BI335" s="210">
        <f>IF(N335="nulová",J335,0)</f>
        <v>0</v>
      </c>
      <c r="BJ335" s="18" t="s">
        <v>74</v>
      </c>
      <c r="BK335" s="210">
        <f>ROUND(I335*H335,2)</f>
        <v>0</v>
      </c>
      <c r="BL335" s="18" t="s">
        <v>471</v>
      </c>
      <c r="BM335" s="209" t="s">
        <v>472</v>
      </c>
    </row>
    <row r="336" spans="1:47" s="2" customFormat="1" ht="12">
      <c r="A336" s="39"/>
      <c r="B336" s="40"/>
      <c r="C336" s="41"/>
      <c r="D336" s="211" t="s">
        <v>116</v>
      </c>
      <c r="E336" s="41"/>
      <c r="F336" s="212" t="s">
        <v>473</v>
      </c>
      <c r="G336" s="41"/>
      <c r="H336" s="41"/>
      <c r="I336" s="213"/>
      <c r="J336" s="41"/>
      <c r="K336" s="41"/>
      <c r="L336" s="45"/>
      <c r="M336" s="214"/>
      <c r="N336" s="215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116</v>
      </c>
      <c r="AU336" s="18" t="s">
        <v>76</v>
      </c>
    </row>
    <row r="337" spans="1:65" s="2" customFormat="1" ht="16.5" customHeight="1">
      <c r="A337" s="39"/>
      <c r="B337" s="40"/>
      <c r="C337" s="198" t="s">
        <v>474</v>
      </c>
      <c r="D337" s="198" t="s">
        <v>109</v>
      </c>
      <c r="E337" s="199" t="s">
        <v>475</v>
      </c>
      <c r="F337" s="200" t="s">
        <v>476</v>
      </c>
      <c r="G337" s="201" t="s">
        <v>288</v>
      </c>
      <c r="H337" s="202">
        <v>1</v>
      </c>
      <c r="I337" s="203"/>
      <c r="J337" s="204">
        <f>ROUND(I337*H337,2)</f>
        <v>0</v>
      </c>
      <c r="K337" s="200" t="s">
        <v>113</v>
      </c>
      <c r="L337" s="45"/>
      <c r="M337" s="205" t="s">
        <v>19</v>
      </c>
      <c r="N337" s="206" t="s">
        <v>40</v>
      </c>
      <c r="O337" s="85"/>
      <c r="P337" s="207">
        <f>O337*H337</f>
        <v>0</v>
      </c>
      <c r="Q337" s="207">
        <v>0</v>
      </c>
      <c r="R337" s="207">
        <f>Q337*H337</f>
        <v>0</v>
      </c>
      <c r="S337" s="207">
        <v>0</v>
      </c>
      <c r="T337" s="20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09" t="s">
        <v>471</v>
      </c>
      <c r="AT337" s="209" t="s">
        <v>109</v>
      </c>
      <c r="AU337" s="209" t="s">
        <v>76</v>
      </c>
      <c r="AY337" s="18" t="s">
        <v>107</v>
      </c>
      <c r="BE337" s="210">
        <f>IF(N337="základní",J337,0)</f>
        <v>0</v>
      </c>
      <c r="BF337" s="210">
        <f>IF(N337="snížená",J337,0)</f>
        <v>0</v>
      </c>
      <c r="BG337" s="210">
        <f>IF(N337="zákl. přenesená",J337,0)</f>
        <v>0</v>
      </c>
      <c r="BH337" s="210">
        <f>IF(N337="sníž. přenesená",J337,0)</f>
        <v>0</v>
      </c>
      <c r="BI337" s="210">
        <f>IF(N337="nulová",J337,0)</f>
        <v>0</v>
      </c>
      <c r="BJ337" s="18" t="s">
        <v>74</v>
      </c>
      <c r="BK337" s="210">
        <f>ROUND(I337*H337,2)</f>
        <v>0</v>
      </c>
      <c r="BL337" s="18" t="s">
        <v>471</v>
      </c>
      <c r="BM337" s="209" t="s">
        <v>477</v>
      </c>
    </row>
    <row r="338" spans="1:47" s="2" customFormat="1" ht="12">
      <c r="A338" s="39"/>
      <c r="B338" s="40"/>
      <c r="C338" s="41"/>
      <c r="D338" s="211" t="s">
        <v>116</v>
      </c>
      <c r="E338" s="41"/>
      <c r="F338" s="212" t="s">
        <v>478</v>
      </c>
      <c r="G338" s="41"/>
      <c r="H338" s="41"/>
      <c r="I338" s="213"/>
      <c r="J338" s="41"/>
      <c r="K338" s="41"/>
      <c r="L338" s="45"/>
      <c r="M338" s="214"/>
      <c r="N338" s="215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116</v>
      </c>
      <c r="AU338" s="18" t="s">
        <v>76</v>
      </c>
    </row>
    <row r="339" spans="1:65" s="2" customFormat="1" ht="16.5" customHeight="1">
      <c r="A339" s="39"/>
      <c r="B339" s="40"/>
      <c r="C339" s="198" t="s">
        <v>479</v>
      </c>
      <c r="D339" s="198" t="s">
        <v>109</v>
      </c>
      <c r="E339" s="199" t="s">
        <v>480</v>
      </c>
      <c r="F339" s="200" t="s">
        <v>481</v>
      </c>
      <c r="G339" s="201" t="s">
        <v>288</v>
      </c>
      <c r="H339" s="202">
        <v>1</v>
      </c>
      <c r="I339" s="203"/>
      <c r="J339" s="204">
        <f>ROUND(I339*H339,2)</f>
        <v>0</v>
      </c>
      <c r="K339" s="200" t="s">
        <v>113</v>
      </c>
      <c r="L339" s="45"/>
      <c r="M339" s="205" t="s">
        <v>19</v>
      </c>
      <c r="N339" s="206" t="s">
        <v>40</v>
      </c>
      <c r="O339" s="85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9" t="s">
        <v>471</v>
      </c>
      <c r="AT339" s="209" t="s">
        <v>109</v>
      </c>
      <c r="AU339" s="209" t="s">
        <v>76</v>
      </c>
      <c r="AY339" s="18" t="s">
        <v>107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8" t="s">
        <v>74</v>
      </c>
      <c r="BK339" s="210">
        <f>ROUND(I339*H339,2)</f>
        <v>0</v>
      </c>
      <c r="BL339" s="18" t="s">
        <v>471</v>
      </c>
      <c r="BM339" s="209" t="s">
        <v>482</v>
      </c>
    </row>
    <row r="340" spans="1:47" s="2" customFormat="1" ht="12">
      <c r="A340" s="39"/>
      <c r="B340" s="40"/>
      <c r="C340" s="41"/>
      <c r="D340" s="211" t="s">
        <v>116</v>
      </c>
      <c r="E340" s="41"/>
      <c r="F340" s="212" t="s">
        <v>481</v>
      </c>
      <c r="G340" s="41"/>
      <c r="H340" s="41"/>
      <c r="I340" s="213"/>
      <c r="J340" s="41"/>
      <c r="K340" s="41"/>
      <c r="L340" s="45"/>
      <c r="M340" s="214"/>
      <c r="N340" s="215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116</v>
      </c>
      <c r="AU340" s="18" t="s">
        <v>76</v>
      </c>
    </row>
    <row r="341" spans="1:63" s="12" customFormat="1" ht="22.8" customHeight="1">
      <c r="A341" s="12"/>
      <c r="B341" s="182"/>
      <c r="C341" s="183"/>
      <c r="D341" s="184" t="s">
        <v>68</v>
      </c>
      <c r="E341" s="196" t="s">
        <v>483</v>
      </c>
      <c r="F341" s="196" t="s">
        <v>484</v>
      </c>
      <c r="G341" s="183"/>
      <c r="H341" s="183"/>
      <c r="I341" s="186"/>
      <c r="J341" s="197">
        <f>BK341</f>
        <v>0</v>
      </c>
      <c r="K341" s="183"/>
      <c r="L341" s="188"/>
      <c r="M341" s="189"/>
      <c r="N341" s="190"/>
      <c r="O341" s="190"/>
      <c r="P341" s="191">
        <f>SUM(P342:P343)</f>
        <v>0</v>
      </c>
      <c r="Q341" s="190"/>
      <c r="R341" s="191">
        <f>SUM(R342:R343)</f>
        <v>0</v>
      </c>
      <c r="S341" s="190"/>
      <c r="T341" s="192">
        <f>SUM(T342:T343)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93" t="s">
        <v>141</v>
      </c>
      <c r="AT341" s="194" t="s">
        <v>68</v>
      </c>
      <c r="AU341" s="194" t="s">
        <v>74</v>
      </c>
      <c r="AY341" s="193" t="s">
        <v>107</v>
      </c>
      <c r="BK341" s="195">
        <f>SUM(BK342:BK343)</f>
        <v>0</v>
      </c>
    </row>
    <row r="342" spans="1:65" s="2" customFormat="1" ht="16.5" customHeight="1">
      <c r="A342" s="39"/>
      <c r="B342" s="40"/>
      <c r="C342" s="198" t="s">
        <v>485</v>
      </c>
      <c r="D342" s="198" t="s">
        <v>109</v>
      </c>
      <c r="E342" s="199" t="s">
        <v>486</v>
      </c>
      <c r="F342" s="200" t="s">
        <v>487</v>
      </c>
      <c r="G342" s="201" t="s">
        <v>488</v>
      </c>
      <c r="H342" s="202">
        <v>1</v>
      </c>
      <c r="I342" s="203"/>
      <c r="J342" s="204">
        <f>ROUND(I342*H342,2)</f>
        <v>0</v>
      </c>
      <c r="K342" s="200" t="s">
        <v>113</v>
      </c>
      <c r="L342" s="45"/>
      <c r="M342" s="205" t="s">
        <v>19</v>
      </c>
      <c r="N342" s="206" t="s">
        <v>40</v>
      </c>
      <c r="O342" s="85"/>
      <c r="P342" s="207">
        <f>O342*H342</f>
        <v>0</v>
      </c>
      <c r="Q342" s="207">
        <v>0</v>
      </c>
      <c r="R342" s="207">
        <f>Q342*H342</f>
        <v>0</v>
      </c>
      <c r="S342" s="207">
        <v>0</v>
      </c>
      <c r="T342" s="20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9" t="s">
        <v>471</v>
      </c>
      <c r="AT342" s="209" t="s">
        <v>109</v>
      </c>
      <c r="AU342" s="209" t="s">
        <v>76</v>
      </c>
      <c r="AY342" s="18" t="s">
        <v>107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8" t="s">
        <v>74</v>
      </c>
      <c r="BK342" s="210">
        <f>ROUND(I342*H342,2)</f>
        <v>0</v>
      </c>
      <c r="BL342" s="18" t="s">
        <v>471</v>
      </c>
      <c r="BM342" s="209" t="s">
        <v>489</v>
      </c>
    </row>
    <row r="343" spans="1:47" s="2" customFormat="1" ht="12">
      <c r="A343" s="39"/>
      <c r="B343" s="40"/>
      <c r="C343" s="41"/>
      <c r="D343" s="211" t="s">
        <v>116</v>
      </c>
      <c r="E343" s="41"/>
      <c r="F343" s="212" t="s">
        <v>490</v>
      </c>
      <c r="G343" s="41"/>
      <c r="H343" s="41"/>
      <c r="I343" s="213"/>
      <c r="J343" s="41"/>
      <c r="K343" s="41"/>
      <c r="L343" s="45"/>
      <c r="M343" s="259"/>
      <c r="N343" s="260"/>
      <c r="O343" s="261"/>
      <c r="P343" s="261"/>
      <c r="Q343" s="261"/>
      <c r="R343" s="261"/>
      <c r="S343" s="261"/>
      <c r="T343" s="262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116</v>
      </c>
      <c r="AU343" s="18" t="s">
        <v>76</v>
      </c>
    </row>
    <row r="344" spans="1:31" s="2" customFormat="1" ht="6.95" customHeight="1">
      <c r="A344" s="39"/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45"/>
      <c r="M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</sheetData>
  <sheetProtection password="CC35" sheet="1" objects="1" scenarios="1" formatColumns="0" formatRows="0" autoFilter="0"/>
  <autoFilter ref="C82:K343"/>
  <mergeCells count="6">
    <mergeCell ref="E7:H7"/>
    <mergeCell ref="E16:H16"/>
    <mergeCell ref="E25:H25"/>
    <mergeCell ref="E46:H46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268" t="s">
        <v>491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492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493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494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495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496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497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498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499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500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501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73</v>
      </c>
      <c r="F18" s="274" t="s">
        <v>502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503</v>
      </c>
      <c r="F19" s="274" t="s">
        <v>504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505</v>
      </c>
      <c r="F20" s="274" t="s">
        <v>506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507</v>
      </c>
      <c r="F21" s="274" t="s">
        <v>508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509</v>
      </c>
      <c r="F22" s="274" t="s">
        <v>510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511</v>
      </c>
      <c r="F23" s="274" t="s">
        <v>512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513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514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515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516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517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518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519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520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521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93</v>
      </c>
      <c r="F36" s="274"/>
      <c r="G36" s="274" t="s">
        <v>522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523</v>
      </c>
      <c r="F37" s="274"/>
      <c r="G37" s="274" t="s">
        <v>524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50</v>
      </c>
      <c r="F38" s="274"/>
      <c r="G38" s="274" t="s">
        <v>525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51</v>
      </c>
      <c r="F39" s="274"/>
      <c r="G39" s="274" t="s">
        <v>526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94</v>
      </c>
      <c r="F40" s="274"/>
      <c r="G40" s="274" t="s">
        <v>527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95</v>
      </c>
      <c r="F41" s="274"/>
      <c r="G41" s="274" t="s">
        <v>528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529</v>
      </c>
      <c r="F42" s="274"/>
      <c r="G42" s="274" t="s">
        <v>530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531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532</v>
      </c>
      <c r="F44" s="274"/>
      <c r="G44" s="274" t="s">
        <v>533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97</v>
      </c>
      <c r="F45" s="274"/>
      <c r="G45" s="274" t="s">
        <v>534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535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536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537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538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539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540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541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542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543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544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545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546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547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548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549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550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551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552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553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554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555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556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557</v>
      </c>
      <c r="D76" s="292"/>
      <c r="E76" s="292"/>
      <c r="F76" s="292" t="s">
        <v>558</v>
      </c>
      <c r="G76" s="293"/>
      <c r="H76" s="292" t="s">
        <v>51</v>
      </c>
      <c r="I76" s="292" t="s">
        <v>54</v>
      </c>
      <c r="J76" s="292" t="s">
        <v>559</v>
      </c>
      <c r="K76" s="291"/>
    </row>
    <row r="77" spans="2:11" s="1" customFormat="1" ht="17.25" customHeight="1">
      <c r="B77" s="289"/>
      <c r="C77" s="294" t="s">
        <v>560</v>
      </c>
      <c r="D77" s="294"/>
      <c r="E77" s="294"/>
      <c r="F77" s="295" t="s">
        <v>561</v>
      </c>
      <c r="G77" s="296"/>
      <c r="H77" s="294"/>
      <c r="I77" s="294"/>
      <c r="J77" s="294" t="s">
        <v>562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50</v>
      </c>
      <c r="D79" s="299"/>
      <c r="E79" s="299"/>
      <c r="F79" s="300" t="s">
        <v>563</v>
      </c>
      <c r="G79" s="301"/>
      <c r="H79" s="277" t="s">
        <v>564</v>
      </c>
      <c r="I79" s="277" t="s">
        <v>565</v>
      </c>
      <c r="J79" s="277">
        <v>20</v>
      </c>
      <c r="K79" s="291"/>
    </row>
    <row r="80" spans="2:11" s="1" customFormat="1" ht="15" customHeight="1">
      <c r="B80" s="289"/>
      <c r="C80" s="277" t="s">
        <v>566</v>
      </c>
      <c r="D80" s="277"/>
      <c r="E80" s="277"/>
      <c r="F80" s="300" t="s">
        <v>563</v>
      </c>
      <c r="G80" s="301"/>
      <c r="H80" s="277" t="s">
        <v>567</v>
      </c>
      <c r="I80" s="277" t="s">
        <v>565</v>
      </c>
      <c r="J80" s="277">
        <v>120</v>
      </c>
      <c r="K80" s="291"/>
    </row>
    <row r="81" spans="2:11" s="1" customFormat="1" ht="15" customHeight="1">
      <c r="B81" s="302"/>
      <c r="C81" s="277" t="s">
        <v>568</v>
      </c>
      <c r="D81" s="277"/>
      <c r="E81" s="277"/>
      <c r="F81" s="300" t="s">
        <v>569</v>
      </c>
      <c r="G81" s="301"/>
      <c r="H81" s="277" t="s">
        <v>570</v>
      </c>
      <c r="I81" s="277" t="s">
        <v>565</v>
      </c>
      <c r="J81" s="277">
        <v>50</v>
      </c>
      <c r="K81" s="291"/>
    </row>
    <row r="82" spans="2:11" s="1" customFormat="1" ht="15" customHeight="1">
      <c r="B82" s="302"/>
      <c r="C82" s="277" t="s">
        <v>571</v>
      </c>
      <c r="D82" s="277"/>
      <c r="E82" s="277"/>
      <c r="F82" s="300" t="s">
        <v>563</v>
      </c>
      <c r="G82" s="301"/>
      <c r="H82" s="277" t="s">
        <v>572</v>
      </c>
      <c r="I82" s="277" t="s">
        <v>573</v>
      </c>
      <c r="J82" s="277"/>
      <c r="K82" s="291"/>
    </row>
    <row r="83" spans="2:11" s="1" customFormat="1" ht="15" customHeight="1">
      <c r="B83" s="302"/>
      <c r="C83" s="303" t="s">
        <v>574</v>
      </c>
      <c r="D83" s="303"/>
      <c r="E83" s="303"/>
      <c r="F83" s="304" t="s">
        <v>569</v>
      </c>
      <c r="G83" s="303"/>
      <c r="H83" s="303" t="s">
        <v>575</v>
      </c>
      <c r="I83" s="303" t="s">
        <v>565</v>
      </c>
      <c r="J83" s="303">
        <v>15</v>
      </c>
      <c r="K83" s="291"/>
    </row>
    <row r="84" spans="2:11" s="1" customFormat="1" ht="15" customHeight="1">
      <c r="B84" s="302"/>
      <c r="C84" s="303" t="s">
        <v>576</v>
      </c>
      <c r="D84" s="303"/>
      <c r="E84" s="303"/>
      <c r="F84" s="304" t="s">
        <v>569</v>
      </c>
      <c r="G84" s="303"/>
      <c r="H84" s="303" t="s">
        <v>577</v>
      </c>
      <c r="I84" s="303" t="s">
        <v>565</v>
      </c>
      <c r="J84" s="303">
        <v>15</v>
      </c>
      <c r="K84" s="291"/>
    </row>
    <row r="85" spans="2:11" s="1" customFormat="1" ht="15" customHeight="1">
      <c r="B85" s="302"/>
      <c r="C85" s="303" t="s">
        <v>578</v>
      </c>
      <c r="D85" s="303"/>
      <c r="E85" s="303"/>
      <c r="F85" s="304" t="s">
        <v>569</v>
      </c>
      <c r="G85" s="303"/>
      <c r="H85" s="303" t="s">
        <v>579</v>
      </c>
      <c r="I85" s="303" t="s">
        <v>565</v>
      </c>
      <c r="J85" s="303">
        <v>20</v>
      </c>
      <c r="K85" s="291"/>
    </row>
    <row r="86" spans="2:11" s="1" customFormat="1" ht="15" customHeight="1">
      <c r="B86" s="302"/>
      <c r="C86" s="303" t="s">
        <v>580</v>
      </c>
      <c r="D86" s="303"/>
      <c r="E86" s="303"/>
      <c r="F86" s="304" t="s">
        <v>569</v>
      </c>
      <c r="G86" s="303"/>
      <c r="H86" s="303" t="s">
        <v>581</v>
      </c>
      <c r="I86" s="303" t="s">
        <v>565</v>
      </c>
      <c r="J86" s="303">
        <v>20</v>
      </c>
      <c r="K86" s="291"/>
    </row>
    <row r="87" spans="2:11" s="1" customFormat="1" ht="15" customHeight="1">
      <c r="B87" s="302"/>
      <c r="C87" s="277" t="s">
        <v>582</v>
      </c>
      <c r="D87" s="277"/>
      <c r="E87" s="277"/>
      <c r="F87" s="300" t="s">
        <v>569</v>
      </c>
      <c r="G87" s="301"/>
      <c r="H87" s="277" t="s">
        <v>583</v>
      </c>
      <c r="I87" s="277" t="s">
        <v>565</v>
      </c>
      <c r="J87" s="277">
        <v>50</v>
      </c>
      <c r="K87" s="291"/>
    </row>
    <row r="88" spans="2:11" s="1" customFormat="1" ht="15" customHeight="1">
      <c r="B88" s="302"/>
      <c r="C88" s="277" t="s">
        <v>584</v>
      </c>
      <c r="D88" s="277"/>
      <c r="E88" s="277"/>
      <c r="F88" s="300" t="s">
        <v>569</v>
      </c>
      <c r="G88" s="301"/>
      <c r="H88" s="277" t="s">
        <v>585</v>
      </c>
      <c r="I88" s="277" t="s">
        <v>565</v>
      </c>
      <c r="J88" s="277">
        <v>20</v>
      </c>
      <c r="K88" s="291"/>
    </row>
    <row r="89" spans="2:11" s="1" customFormat="1" ht="15" customHeight="1">
      <c r="B89" s="302"/>
      <c r="C89" s="277" t="s">
        <v>586</v>
      </c>
      <c r="D89" s="277"/>
      <c r="E89" s="277"/>
      <c r="F89" s="300" t="s">
        <v>569</v>
      </c>
      <c r="G89" s="301"/>
      <c r="H89" s="277" t="s">
        <v>587</v>
      </c>
      <c r="I89" s="277" t="s">
        <v>565</v>
      </c>
      <c r="J89" s="277">
        <v>20</v>
      </c>
      <c r="K89" s="291"/>
    </row>
    <row r="90" spans="2:11" s="1" customFormat="1" ht="15" customHeight="1">
      <c r="B90" s="302"/>
      <c r="C90" s="277" t="s">
        <v>588</v>
      </c>
      <c r="D90" s="277"/>
      <c r="E90" s="277"/>
      <c r="F90" s="300" t="s">
        <v>569</v>
      </c>
      <c r="G90" s="301"/>
      <c r="H90" s="277" t="s">
        <v>589</v>
      </c>
      <c r="I90" s="277" t="s">
        <v>565</v>
      </c>
      <c r="J90" s="277">
        <v>50</v>
      </c>
      <c r="K90" s="291"/>
    </row>
    <row r="91" spans="2:11" s="1" customFormat="1" ht="15" customHeight="1">
      <c r="B91" s="302"/>
      <c r="C91" s="277" t="s">
        <v>590</v>
      </c>
      <c r="D91" s="277"/>
      <c r="E91" s="277"/>
      <c r="F91" s="300" t="s">
        <v>569</v>
      </c>
      <c r="G91" s="301"/>
      <c r="H91" s="277" t="s">
        <v>590</v>
      </c>
      <c r="I91" s="277" t="s">
        <v>565</v>
      </c>
      <c r="J91" s="277">
        <v>50</v>
      </c>
      <c r="K91" s="291"/>
    </row>
    <row r="92" spans="2:11" s="1" customFormat="1" ht="15" customHeight="1">
      <c r="B92" s="302"/>
      <c r="C92" s="277" t="s">
        <v>591</v>
      </c>
      <c r="D92" s="277"/>
      <c r="E92" s="277"/>
      <c r="F92" s="300" t="s">
        <v>569</v>
      </c>
      <c r="G92" s="301"/>
      <c r="H92" s="277" t="s">
        <v>592</v>
      </c>
      <c r="I92" s="277" t="s">
        <v>565</v>
      </c>
      <c r="J92" s="277">
        <v>255</v>
      </c>
      <c r="K92" s="291"/>
    </row>
    <row r="93" spans="2:11" s="1" customFormat="1" ht="15" customHeight="1">
      <c r="B93" s="302"/>
      <c r="C93" s="277" t="s">
        <v>593</v>
      </c>
      <c r="D93" s="277"/>
      <c r="E93" s="277"/>
      <c r="F93" s="300" t="s">
        <v>563</v>
      </c>
      <c r="G93" s="301"/>
      <c r="H93" s="277" t="s">
        <v>594</v>
      </c>
      <c r="I93" s="277" t="s">
        <v>595</v>
      </c>
      <c r="J93" s="277"/>
      <c r="K93" s="291"/>
    </row>
    <row r="94" spans="2:11" s="1" customFormat="1" ht="15" customHeight="1">
      <c r="B94" s="302"/>
      <c r="C94" s="277" t="s">
        <v>596</v>
      </c>
      <c r="D94" s="277"/>
      <c r="E94" s="277"/>
      <c r="F94" s="300" t="s">
        <v>563</v>
      </c>
      <c r="G94" s="301"/>
      <c r="H94" s="277" t="s">
        <v>597</v>
      </c>
      <c r="I94" s="277" t="s">
        <v>598</v>
      </c>
      <c r="J94" s="277"/>
      <c r="K94" s="291"/>
    </row>
    <row r="95" spans="2:11" s="1" customFormat="1" ht="15" customHeight="1">
      <c r="B95" s="302"/>
      <c r="C95" s="277" t="s">
        <v>599</v>
      </c>
      <c r="D95" s="277"/>
      <c r="E95" s="277"/>
      <c r="F95" s="300" t="s">
        <v>563</v>
      </c>
      <c r="G95" s="301"/>
      <c r="H95" s="277" t="s">
        <v>599</v>
      </c>
      <c r="I95" s="277" t="s">
        <v>598</v>
      </c>
      <c r="J95" s="277"/>
      <c r="K95" s="291"/>
    </row>
    <row r="96" spans="2:11" s="1" customFormat="1" ht="15" customHeight="1">
      <c r="B96" s="302"/>
      <c r="C96" s="277" t="s">
        <v>35</v>
      </c>
      <c r="D96" s="277"/>
      <c r="E96" s="277"/>
      <c r="F96" s="300" t="s">
        <v>563</v>
      </c>
      <c r="G96" s="301"/>
      <c r="H96" s="277" t="s">
        <v>600</v>
      </c>
      <c r="I96" s="277" t="s">
        <v>598</v>
      </c>
      <c r="J96" s="277"/>
      <c r="K96" s="291"/>
    </row>
    <row r="97" spans="2:11" s="1" customFormat="1" ht="15" customHeight="1">
      <c r="B97" s="302"/>
      <c r="C97" s="277" t="s">
        <v>45</v>
      </c>
      <c r="D97" s="277"/>
      <c r="E97" s="277"/>
      <c r="F97" s="300" t="s">
        <v>563</v>
      </c>
      <c r="G97" s="301"/>
      <c r="H97" s="277" t="s">
        <v>601</v>
      </c>
      <c r="I97" s="277" t="s">
        <v>598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602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557</v>
      </c>
      <c r="D103" s="292"/>
      <c r="E103" s="292"/>
      <c r="F103" s="292" t="s">
        <v>558</v>
      </c>
      <c r="G103" s="293"/>
      <c r="H103" s="292" t="s">
        <v>51</v>
      </c>
      <c r="I103" s="292" t="s">
        <v>54</v>
      </c>
      <c r="J103" s="292" t="s">
        <v>559</v>
      </c>
      <c r="K103" s="291"/>
    </row>
    <row r="104" spans="2:11" s="1" customFormat="1" ht="17.25" customHeight="1">
      <c r="B104" s="289"/>
      <c r="C104" s="294" t="s">
        <v>560</v>
      </c>
      <c r="D104" s="294"/>
      <c r="E104" s="294"/>
      <c r="F104" s="295" t="s">
        <v>561</v>
      </c>
      <c r="G104" s="296"/>
      <c r="H104" s="294"/>
      <c r="I104" s="294"/>
      <c r="J104" s="294" t="s">
        <v>562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50</v>
      </c>
      <c r="D106" s="299"/>
      <c r="E106" s="299"/>
      <c r="F106" s="300" t="s">
        <v>563</v>
      </c>
      <c r="G106" s="277"/>
      <c r="H106" s="277" t="s">
        <v>603</v>
      </c>
      <c r="I106" s="277" t="s">
        <v>565</v>
      </c>
      <c r="J106" s="277">
        <v>20</v>
      </c>
      <c r="K106" s="291"/>
    </row>
    <row r="107" spans="2:11" s="1" customFormat="1" ht="15" customHeight="1">
      <c r="B107" s="289"/>
      <c r="C107" s="277" t="s">
        <v>566</v>
      </c>
      <c r="D107" s="277"/>
      <c r="E107" s="277"/>
      <c r="F107" s="300" t="s">
        <v>563</v>
      </c>
      <c r="G107" s="277"/>
      <c r="H107" s="277" t="s">
        <v>603</v>
      </c>
      <c r="I107" s="277" t="s">
        <v>565</v>
      </c>
      <c r="J107" s="277">
        <v>120</v>
      </c>
      <c r="K107" s="291"/>
    </row>
    <row r="108" spans="2:11" s="1" customFormat="1" ht="15" customHeight="1">
      <c r="B108" s="302"/>
      <c r="C108" s="277" t="s">
        <v>568</v>
      </c>
      <c r="D108" s="277"/>
      <c r="E108" s="277"/>
      <c r="F108" s="300" t="s">
        <v>569</v>
      </c>
      <c r="G108" s="277"/>
      <c r="H108" s="277" t="s">
        <v>603</v>
      </c>
      <c r="I108" s="277" t="s">
        <v>565</v>
      </c>
      <c r="J108" s="277">
        <v>50</v>
      </c>
      <c r="K108" s="291"/>
    </row>
    <row r="109" spans="2:11" s="1" customFormat="1" ht="15" customHeight="1">
      <c r="B109" s="302"/>
      <c r="C109" s="277" t="s">
        <v>571</v>
      </c>
      <c r="D109" s="277"/>
      <c r="E109" s="277"/>
      <c r="F109" s="300" t="s">
        <v>563</v>
      </c>
      <c r="G109" s="277"/>
      <c r="H109" s="277" t="s">
        <v>603</v>
      </c>
      <c r="I109" s="277" t="s">
        <v>573</v>
      </c>
      <c r="J109" s="277"/>
      <c r="K109" s="291"/>
    </row>
    <row r="110" spans="2:11" s="1" customFormat="1" ht="15" customHeight="1">
      <c r="B110" s="302"/>
      <c r="C110" s="277" t="s">
        <v>582</v>
      </c>
      <c r="D110" s="277"/>
      <c r="E110" s="277"/>
      <c r="F110" s="300" t="s">
        <v>569</v>
      </c>
      <c r="G110" s="277"/>
      <c r="H110" s="277" t="s">
        <v>603</v>
      </c>
      <c r="I110" s="277" t="s">
        <v>565</v>
      </c>
      <c r="J110" s="277">
        <v>50</v>
      </c>
      <c r="K110" s="291"/>
    </row>
    <row r="111" spans="2:11" s="1" customFormat="1" ht="15" customHeight="1">
      <c r="B111" s="302"/>
      <c r="C111" s="277" t="s">
        <v>590</v>
      </c>
      <c r="D111" s="277"/>
      <c r="E111" s="277"/>
      <c r="F111" s="300" t="s">
        <v>569</v>
      </c>
      <c r="G111" s="277"/>
      <c r="H111" s="277" t="s">
        <v>603</v>
      </c>
      <c r="I111" s="277" t="s">
        <v>565</v>
      </c>
      <c r="J111" s="277">
        <v>50</v>
      </c>
      <c r="K111" s="291"/>
    </row>
    <row r="112" spans="2:11" s="1" customFormat="1" ht="15" customHeight="1">
      <c r="B112" s="302"/>
      <c r="C112" s="277" t="s">
        <v>588</v>
      </c>
      <c r="D112" s="277"/>
      <c r="E112" s="277"/>
      <c r="F112" s="300" t="s">
        <v>569</v>
      </c>
      <c r="G112" s="277"/>
      <c r="H112" s="277" t="s">
        <v>603</v>
      </c>
      <c r="I112" s="277" t="s">
        <v>565</v>
      </c>
      <c r="J112" s="277">
        <v>50</v>
      </c>
      <c r="K112" s="291"/>
    </row>
    <row r="113" spans="2:11" s="1" customFormat="1" ht="15" customHeight="1">
      <c r="B113" s="302"/>
      <c r="C113" s="277" t="s">
        <v>50</v>
      </c>
      <c r="D113" s="277"/>
      <c r="E113" s="277"/>
      <c r="F113" s="300" t="s">
        <v>563</v>
      </c>
      <c r="G113" s="277"/>
      <c r="H113" s="277" t="s">
        <v>604</v>
      </c>
      <c r="I113" s="277" t="s">
        <v>565</v>
      </c>
      <c r="J113" s="277">
        <v>20</v>
      </c>
      <c r="K113" s="291"/>
    </row>
    <row r="114" spans="2:11" s="1" customFormat="1" ht="15" customHeight="1">
      <c r="B114" s="302"/>
      <c r="C114" s="277" t="s">
        <v>605</v>
      </c>
      <c r="D114" s="277"/>
      <c r="E114" s="277"/>
      <c r="F114" s="300" t="s">
        <v>563</v>
      </c>
      <c r="G114" s="277"/>
      <c r="H114" s="277" t="s">
        <v>606</v>
      </c>
      <c r="I114" s="277" t="s">
        <v>565</v>
      </c>
      <c r="J114" s="277">
        <v>120</v>
      </c>
      <c r="K114" s="291"/>
    </row>
    <row r="115" spans="2:11" s="1" customFormat="1" ht="15" customHeight="1">
      <c r="B115" s="302"/>
      <c r="C115" s="277" t="s">
        <v>35</v>
      </c>
      <c r="D115" s="277"/>
      <c r="E115" s="277"/>
      <c r="F115" s="300" t="s">
        <v>563</v>
      </c>
      <c r="G115" s="277"/>
      <c r="H115" s="277" t="s">
        <v>607</v>
      </c>
      <c r="I115" s="277" t="s">
        <v>598</v>
      </c>
      <c r="J115" s="277"/>
      <c r="K115" s="291"/>
    </row>
    <row r="116" spans="2:11" s="1" customFormat="1" ht="15" customHeight="1">
      <c r="B116" s="302"/>
      <c r="C116" s="277" t="s">
        <v>45</v>
      </c>
      <c r="D116" s="277"/>
      <c r="E116" s="277"/>
      <c r="F116" s="300" t="s">
        <v>563</v>
      </c>
      <c r="G116" s="277"/>
      <c r="H116" s="277" t="s">
        <v>608</v>
      </c>
      <c r="I116" s="277" t="s">
        <v>598</v>
      </c>
      <c r="J116" s="277"/>
      <c r="K116" s="291"/>
    </row>
    <row r="117" spans="2:11" s="1" customFormat="1" ht="15" customHeight="1">
      <c r="B117" s="302"/>
      <c r="C117" s="277" t="s">
        <v>54</v>
      </c>
      <c r="D117" s="277"/>
      <c r="E117" s="277"/>
      <c r="F117" s="300" t="s">
        <v>563</v>
      </c>
      <c r="G117" s="277"/>
      <c r="H117" s="277" t="s">
        <v>609</v>
      </c>
      <c r="I117" s="277" t="s">
        <v>610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611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557</v>
      </c>
      <c r="D123" s="292"/>
      <c r="E123" s="292"/>
      <c r="F123" s="292" t="s">
        <v>558</v>
      </c>
      <c r="G123" s="293"/>
      <c r="H123" s="292" t="s">
        <v>51</v>
      </c>
      <c r="I123" s="292" t="s">
        <v>54</v>
      </c>
      <c r="J123" s="292" t="s">
        <v>559</v>
      </c>
      <c r="K123" s="321"/>
    </row>
    <row r="124" spans="2:11" s="1" customFormat="1" ht="17.25" customHeight="1">
      <c r="B124" s="320"/>
      <c r="C124" s="294" t="s">
        <v>560</v>
      </c>
      <c r="D124" s="294"/>
      <c r="E124" s="294"/>
      <c r="F124" s="295" t="s">
        <v>561</v>
      </c>
      <c r="G124" s="296"/>
      <c r="H124" s="294"/>
      <c r="I124" s="294"/>
      <c r="J124" s="294" t="s">
        <v>562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566</v>
      </c>
      <c r="D126" s="299"/>
      <c r="E126" s="299"/>
      <c r="F126" s="300" t="s">
        <v>563</v>
      </c>
      <c r="G126" s="277"/>
      <c r="H126" s="277" t="s">
        <v>603</v>
      </c>
      <c r="I126" s="277" t="s">
        <v>565</v>
      </c>
      <c r="J126" s="277">
        <v>120</v>
      </c>
      <c r="K126" s="325"/>
    </row>
    <row r="127" spans="2:11" s="1" customFormat="1" ht="15" customHeight="1">
      <c r="B127" s="322"/>
      <c r="C127" s="277" t="s">
        <v>612</v>
      </c>
      <c r="D127" s="277"/>
      <c r="E127" s="277"/>
      <c r="F127" s="300" t="s">
        <v>563</v>
      </c>
      <c r="G127" s="277"/>
      <c r="H127" s="277" t="s">
        <v>613</v>
      </c>
      <c r="I127" s="277" t="s">
        <v>565</v>
      </c>
      <c r="J127" s="277" t="s">
        <v>614</v>
      </c>
      <c r="K127" s="325"/>
    </row>
    <row r="128" spans="2:11" s="1" customFormat="1" ht="15" customHeight="1">
      <c r="B128" s="322"/>
      <c r="C128" s="277" t="s">
        <v>511</v>
      </c>
      <c r="D128" s="277"/>
      <c r="E128" s="277"/>
      <c r="F128" s="300" t="s">
        <v>563</v>
      </c>
      <c r="G128" s="277"/>
      <c r="H128" s="277" t="s">
        <v>615</v>
      </c>
      <c r="I128" s="277" t="s">
        <v>565</v>
      </c>
      <c r="J128" s="277" t="s">
        <v>614</v>
      </c>
      <c r="K128" s="325"/>
    </row>
    <row r="129" spans="2:11" s="1" customFormat="1" ht="15" customHeight="1">
      <c r="B129" s="322"/>
      <c r="C129" s="277" t="s">
        <v>574</v>
      </c>
      <c r="D129" s="277"/>
      <c r="E129" s="277"/>
      <c r="F129" s="300" t="s">
        <v>569</v>
      </c>
      <c r="G129" s="277"/>
      <c r="H129" s="277" t="s">
        <v>575</v>
      </c>
      <c r="I129" s="277" t="s">
        <v>565</v>
      </c>
      <c r="J129" s="277">
        <v>15</v>
      </c>
      <c r="K129" s="325"/>
    </row>
    <row r="130" spans="2:11" s="1" customFormat="1" ht="15" customHeight="1">
      <c r="B130" s="322"/>
      <c r="C130" s="303" t="s">
        <v>576</v>
      </c>
      <c r="D130" s="303"/>
      <c r="E130" s="303"/>
      <c r="F130" s="304" t="s">
        <v>569</v>
      </c>
      <c r="G130" s="303"/>
      <c r="H130" s="303" t="s">
        <v>577</v>
      </c>
      <c r="I130" s="303" t="s">
        <v>565</v>
      </c>
      <c r="J130" s="303">
        <v>15</v>
      </c>
      <c r="K130" s="325"/>
    </row>
    <row r="131" spans="2:11" s="1" customFormat="1" ht="15" customHeight="1">
      <c r="B131" s="322"/>
      <c r="C131" s="303" t="s">
        <v>578</v>
      </c>
      <c r="D131" s="303"/>
      <c r="E131" s="303"/>
      <c r="F131" s="304" t="s">
        <v>569</v>
      </c>
      <c r="G131" s="303"/>
      <c r="H131" s="303" t="s">
        <v>579</v>
      </c>
      <c r="I131" s="303" t="s">
        <v>565</v>
      </c>
      <c r="J131" s="303">
        <v>20</v>
      </c>
      <c r="K131" s="325"/>
    </row>
    <row r="132" spans="2:11" s="1" customFormat="1" ht="15" customHeight="1">
      <c r="B132" s="322"/>
      <c r="C132" s="303" t="s">
        <v>580</v>
      </c>
      <c r="D132" s="303"/>
      <c r="E132" s="303"/>
      <c r="F132" s="304" t="s">
        <v>569</v>
      </c>
      <c r="G132" s="303"/>
      <c r="H132" s="303" t="s">
        <v>581</v>
      </c>
      <c r="I132" s="303" t="s">
        <v>565</v>
      </c>
      <c r="J132" s="303">
        <v>20</v>
      </c>
      <c r="K132" s="325"/>
    </row>
    <row r="133" spans="2:11" s="1" customFormat="1" ht="15" customHeight="1">
      <c r="B133" s="322"/>
      <c r="C133" s="277" t="s">
        <v>568</v>
      </c>
      <c r="D133" s="277"/>
      <c r="E133" s="277"/>
      <c r="F133" s="300" t="s">
        <v>569</v>
      </c>
      <c r="G133" s="277"/>
      <c r="H133" s="277" t="s">
        <v>603</v>
      </c>
      <c r="I133" s="277" t="s">
        <v>565</v>
      </c>
      <c r="J133" s="277">
        <v>50</v>
      </c>
      <c r="K133" s="325"/>
    </row>
    <row r="134" spans="2:11" s="1" customFormat="1" ht="15" customHeight="1">
      <c r="B134" s="322"/>
      <c r="C134" s="277" t="s">
        <v>582</v>
      </c>
      <c r="D134" s="277"/>
      <c r="E134" s="277"/>
      <c r="F134" s="300" t="s">
        <v>569</v>
      </c>
      <c r="G134" s="277"/>
      <c r="H134" s="277" t="s">
        <v>603</v>
      </c>
      <c r="I134" s="277" t="s">
        <v>565</v>
      </c>
      <c r="J134" s="277">
        <v>50</v>
      </c>
      <c r="K134" s="325"/>
    </row>
    <row r="135" spans="2:11" s="1" customFormat="1" ht="15" customHeight="1">
      <c r="B135" s="322"/>
      <c r="C135" s="277" t="s">
        <v>588</v>
      </c>
      <c r="D135" s="277"/>
      <c r="E135" s="277"/>
      <c r="F135" s="300" t="s">
        <v>569</v>
      </c>
      <c r="G135" s="277"/>
      <c r="H135" s="277" t="s">
        <v>603</v>
      </c>
      <c r="I135" s="277" t="s">
        <v>565</v>
      </c>
      <c r="J135" s="277">
        <v>50</v>
      </c>
      <c r="K135" s="325"/>
    </row>
    <row r="136" spans="2:11" s="1" customFormat="1" ht="15" customHeight="1">
      <c r="B136" s="322"/>
      <c r="C136" s="277" t="s">
        <v>590</v>
      </c>
      <c r="D136" s="277"/>
      <c r="E136" s="277"/>
      <c r="F136" s="300" t="s">
        <v>569</v>
      </c>
      <c r="G136" s="277"/>
      <c r="H136" s="277" t="s">
        <v>603</v>
      </c>
      <c r="I136" s="277" t="s">
        <v>565</v>
      </c>
      <c r="J136" s="277">
        <v>50</v>
      </c>
      <c r="K136" s="325"/>
    </row>
    <row r="137" spans="2:11" s="1" customFormat="1" ht="15" customHeight="1">
      <c r="B137" s="322"/>
      <c r="C137" s="277" t="s">
        <v>591</v>
      </c>
      <c r="D137" s="277"/>
      <c r="E137" s="277"/>
      <c r="F137" s="300" t="s">
        <v>569</v>
      </c>
      <c r="G137" s="277"/>
      <c r="H137" s="277" t="s">
        <v>616</v>
      </c>
      <c r="I137" s="277" t="s">
        <v>565</v>
      </c>
      <c r="J137" s="277">
        <v>255</v>
      </c>
      <c r="K137" s="325"/>
    </row>
    <row r="138" spans="2:11" s="1" customFormat="1" ht="15" customHeight="1">
      <c r="B138" s="322"/>
      <c r="C138" s="277" t="s">
        <v>593</v>
      </c>
      <c r="D138" s="277"/>
      <c r="E138" s="277"/>
      <c r="F138" s="300" t="s">
        <v>563</v>
      </c>
      <c r="G138" s="277"/>
      <c r="H138" s="277" t="s">
        <v>617</v>
      </c>
      <c r="I138" s="277" t="s">
        <v>595</v>
      </c>
      <c r="J138" s="277"/>
      <c r="K138" s="325"/>
    </row>
    <row r="139" spans="2:11" s="1" customFormat="1" ht="15" customHeight="1">
      <c r="B139" s="322"/>
      <c r="C139" s="277" t="s">
        <v>596</v>
      </c>
      <c r="D139" s="277"/>
      <c r="E139" s="277"/>
      <c r="F139" s="300" t="s">
        <v>563</v>
      </c>
      <c r="G139" s="277"/>
      <c r="H139" s="277" t="s">
        <v>618</v>
      </c>
      <c r="I139" s="277" t="s">
        <v>598</v>
      </c>
      <c r="J139" s="277"/>
      <c r="K139" s="325"/>
    </row>
    <row r="140" spans="2:11" s="1" customFormat="1" ht="15" customHeight="1">
      <c r="B140" s="322"/>
      <c r="C140" s="277" t="s">
        <v>599</v>
      </c>
      <c r="D140" s="277"/>
      <c r="E140" s="277"/>
      <c r="F140" s="300" t="s">
        <v>563</v>
      </c>
      <c r="G140" s="277"/>
      <c r="H140" s="277" t="s">
        <v>599</v>
      </c>
      <c r="I140" s="277" t="s">
        <v>598</v>
      </c>
      <c r="J140" s="277"/>
      <c r="K140" s="325"/>
    </row>
    <row r="141" spans="2:11" s="1" customFormat="1" ht="15" customHeight="1">
      <c r="B141" s="322"/>
      <c r="C141" s="277" t="s">
        <v>35</v>
      </c>
      <c r="D141" s="277"/>
      <c r="E141" s="277"/>
      <c r="F141" s="300" t="s">
        <v>563</v>
      </c>
      <c r="G141" s="277"/>
      <c r="H141" s="277" t="s">
        <v>619</v>
      </c>
      <c r="I141" s="277" t="s">
        <v>598</v>
      </c>
      <c r="J141" s="277"/>
      <c r="K141" s="325"/>
    </row>
    <row r="142" spans="2:11" s="1" customFormat="1" ht="15" customHeight="1">
      <c r="B142" s="322"/>
      <c r="C142" s="277" t="s">
        <v>620</v>
      </c>
      <c r="D142" s="277"/>
      <c r="E142" s="277"/>
      <c r="F142" s="300" t="s">
        <v>563</v>
      </c>
      <c r="G142" s="277"/>
      <c r="H142" s="277" t="s">
        <v>621</v>
      </c>
      <c r="I142" s="277" t="s">
        <v>598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622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557</v>
      </c>
      <c r="D148" s="292"/>
      <c r="E148" s="292"/>
      <c r="F148" s="292" t="s">
        <v>558</v>
      </c>
      <c r="G148" s="293"/>
      <c r="H148" s="292" t="s">
        <v>51</v>
      </c>
      <c r="I148" s="292" t="s">
        <v>54</v>
      </c>
      <c r="J148" s="292" t="s">
        <v>559</v>
      </c>
      <c r="K148" s="291"/>
    </row>
    <row r="149" spans="2:11" s="1" customFormat="1" ht="17.25" customHeight="1">
      <c r="B149" s="289"/>
      <c r="C149" s="294" t="s">
        <v>560</v>
      </c>
      <c r="D149" s="294"/>
      <c r="E149" s="294"/>
      <c r="F149" s="295" t="s">
        <v>561</v>
      </c>
      <c r="G149" s="296"/>
      <c r="H149" s="294"/>
      <c r="I149" s="294"/>
      <c r="J149" s="294" t="s">
        <v>562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566</v>
      </c>
      <c r="D151" s="277"/>
      <c r="E151" s="277"/>
      <c r="F151" s="330" t="s">
        <v>563</v>
      </c>
      <c r="G151" s="277"/>
      <c r="H151" s="329" t="s">
        <v>603</v>
      </c>
      <c r="I151" s="329" t="s">
        <v>565</v>
      </c>
      <c r="J151" s="329">
        <v>120</v>
      </c>
      <c r="K151" s="325"/>
    </row>
    <row r="152" spans="2:11" s="1" customFormat="1" ht="15" customHeight="1">
      <c r="B152" s="302"/>
      <c r="C152" s="329" t="s">
        <v>612</v>
      </c>
      <c r="D152" s="277"/>
      <c r="E152" s="277"/>
      <c r="F152" s="330" t="s">
        <v>563</v>
      </c>
      <c r="G152" s="277"/>
      <c r="H152" s="329" t="s">
        <v>623</v>
      </c>
      <c r="I152" s="329" t="s">
        <v>565</v>
      </c>
      <c r="J152" s="329" t="s">
        <v>614</v>
      </c>
      <c r="K152" s="325"/>
    </row>
    <row r="153" spans="2:11" s="1" customFormat="1" ht="15" customHeight="1">
      <c r="B153" s="302"/>
      <c r="C153" s="329" t="s">
        <v>511</v>
      </c>
      <c r="D153" s="277"/>
      <c r="E153" s="277"/>
      <c r="F153" s="330" t="s">
        <v>563</v>
      </c>
      <c r="G153" s="277"/>
      <c r="H153" s="329" t="s">
        <v>624</v>
      </c>
      <c r="I153" s="329" t="s">
        <v>565</v>
      </c>
      <c r="J153" s="329" t="s">
        <v>614</v>
      </c>
      <c r="K153" s="325"/>
    </row>
    <row r="154" spans="2:11" s="1" customFormat="1" ht="15" customHeight="1">
      <c r="B154" s="302"/>
      <c r="C154" s="329" t="s">
        <v>568</v>
      </c>
      <c r="D154" s="277"/>
      <c r="E154" s="277"/>
      <c r="F154" s="330" t="s">
        <v>569</v>
      </c>
      <c r="G154" s="277"/>
      <c r="H154" s="329" t="s">
        <v>603</v>
      </c>
      <c r="I154" s="329" t="s">
        <v>565</v>
      </c>
      <c r="J154" s="329">
        <v>50</v>
      </c>
      <c r="K154" s="325"/>
    </row>
    <row r="155" spans="2:11" s="1" customFormat="1" ht="15" customHeight="1">
      <c r="B155" s="302"/>
      <c r="C155" s="329" t="s">
        <v>571</v>
      </c>
      <c r="D155" s="277"/>
      <c r="E155" s="277"/>
      <c r="F155" s="330" t="s">
        <v>563</v>
      </c>
      <c r="G155" s="277"/>
      <c r="H155" s="329" t="s">
        <v>603</v>
      </c>
      <c r="I155" s="329" t="s">
        <v>573</v>
      </c>
      <c r="J155" s="329"/>
      <c r="K155" s="325"/>
    </row>
    <row r="156" spans="2:11" s="1" customFormat="1" ht="15" customHeight="1">
      <c r="B156" s="302"/>
      <c r="C156" s="329" t="s">
        <v>582</v>
      </c>
      <c r="D156" s="277"/>
      <c r="E156" s="277"/>
      <c r="F156" s="330" t="s">
        <v>569</v>
      </c>
      <c r="G156" s="277"/>
      <c r="H156" s="329" t="s">
        <v>603</v>
      </c>
      <c r="I156" s="329" t="s">
        <v>565</v>
      </c>
      <c r="J156" s="329">
        <v>50</v>
      </c>
      <c r="K156" s="325"/>
    </row>
    <row r="157" spans="2:11" s="1" customFormat="1" ht="15" customHeight="1">
      <c r="B157" s="302"/>
      <c r="C157" s="329" t="s">
        <v>590</v>
      </c>
      <c r="D157" s="277"/>
      <c r="E157" s="277"/>
      <c r="F157" s="330" t="s">
        <v>569</v>
      </c>
      <c r="G157" s="277"/>
      <c r="H157" s="329" t="s">
        <v>603</v>
      </c>
      <c r="I157" s="329" t="s">
        <v>565</v>
      </c>
      <c r="J157" s="329">
        <v>50</v>
      </c>
      <c r="K157" s="325"/>
    </row>
    <row r="158" spans="2:11" s="1" customFormat="1" ht="15" customHeight="1">
      <c r="B158" s="302"/>
      <c r="C158" s="329" t="s">
        <v>588</v>
      </c>
      <c r="D158" s="277"/>
      <c r="E158" s="277"/>
      <c r="F158" s="330" t="s">
        <v>569</v>
      </c>
      <c r="G158" s="277"/>
      <c r="H158" s="329" t="s">
        <v>603</v>
      </c>
      <c r="I158" s="329" t="s">
        <v>565</v>
      </c>
      <c r="J158" s="329">
        <v>50</v>
      </c>
      <c r="K158" s="325"/>
    </row>
    <row r="159" spans="2:11" s="1" customFormat="1" ht="15" customHeight="1">
      <c r="B159" s="302"/>
      <c r="C159" s="329" t="s">
        <v>79</v>
      </c>
      <c r="D159" s="277"/>
      <c r="E159" s="277"/>
      <c r="F159" s="330" t="s">
        <v>563</v>
      </c>
      <c r="G159" s="277"/>
      <c r="H159" s="329" t="s">
        <v>625</v>
      </c>
      <c r="I159" s="329" t="s">
        <v>565</v>
      </c>
      <c r="J159" s="329" t="s">
        <v>626</v>
      </c>
      <c r="K159" s="325"/>
    </row>
    <row r="160" spans="2:11" s="1" customFormat="1" ht="15" customHeight="1">
      <c r="B160" s="302"/>
      <c r="C160" s="329" t="s">
        <v>627</v>
      </c>
      <c r="D160" s="277"/>
      <c r="E160" s="277"/>
      <c r="F160" s="330" t="s">
        <v>563</v>
      </c>
      <c r="G160" s="277"/>
      <c r="H160" s="329" t="s">
        <v>628</v>
      </c>
      <c r="I160" s="329" t="s">
        <v>598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629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557</v>
      </c>
      <c r="D166" s="292"/>
      <c r="E166" s="292"/>
      <c r="F166" s="292" t="s">
        <v>558</v>
      </c>
      <c r="G166" s="334"/>
      <c r="H166" s="335" t="s">
        <v>51</v>
      </c>
      <c r="I166" s="335" t="s">
        <v>54</v>
      </c>
      <c r="J166" s="292" t="s">
        <v>559</v>
      </c>
      <c r="K166" s="269"/>
    </row>
    <row r="167" spans="2:11" s="1" customFormat="1" ht="17.25" customHeight="1">
      <c r="B167" s="270"/>
      <c r="C167" s="294" t="s">
        <v>560</v>
      </c>
      <c r="D167" s="294"/>
      <c r="E167" s="294"/>
      <c r="F167" s="295" t="s">
        <v>561</v>
      </c>
      <c r="G167" s="336"/>
      <c r="H167" s="337"/>
      <c r="I167" s="337"/>
      <c r="J167" s="294" t="s">
        <v>562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566</v>
      </c>
      <c r="D169" s="277"/>
      <c r="E169" s="277"/>
      <c r="F169" s="300" t="s">
        <v>563</v>
      </c>
      <c r="G169" s="277"/>
      <c r="H169" s="277" t="s">
        <v>603</v>
      </c>
      <c r="I169" s="277" t="s">
        <v>565</v>
      </c>
      <c r="J169" s="277">
        <v>120</v>
      </c>
      <c r="K169" s="325"/>
    </row>
    <row r="170" spans="2:11" s="1" customFormat="1" ht="15" customHeight="1">
      <c r="B170" s="302"/>
      <c r="C170" s="277" t="s">
        <v>612</v>
      </c>
      <c r="D170" s="277"/>
      <c r="E170" s="277"/>
      <c r="F170" s="300" t="s">
        <v>563</v>
      </c>
      <c r="G170" s="277"/>
      <c r="H170" s="277" t="s">
        <v>613</v>
      </c>
      <c r="I170" s="277" t="s">
        <v>565</v>
      </c>
      <c r="J170" s="277" t="s">
        <v>614</v>
      </c>
      <c r="K170" s="325"/>
    </row>
    <row r="171" spans="2:11" s="1" customFormat="1" ht="15" customHeight="1">
      <c r="B171" s="302"/>
      <c r="C171" s="277" t="s">
        <v>511</v>
      </c>
      <c r="D171" s="277"/>
      <c r="E171" s="277"/>
      <c r="F171" s="300" t="s">
        <v>563</v>
      </c>
      <c r="G171" s="277"/>
      <c r="H171" s="277" t="s">
        <v>630</v>
      </c>
      <c r="I171" s="277" t="s">
        <v>565</v>
      </c>
      <c r="J171" s="277" t="s">
        <v>614</v>
      </c>
      <c r="K171" s="325"/>
    </row>
    <row r="172" spans="2:11" s="1" customFormat="1" ht="15" customHeight="1">
      <c r="B172" s="302"/>
      <c r="C172" s="277" t="s">
        <v>568</v>
      </c>
      <c r="D172" s="277"/>
      <c r="E172" s="277"/>
      <c r="F172" s="300" t="s">
        <v>569</v>
      </c>
      <c r="G172" s="277"/>
      <c r="H172" s="277" t="s">
        <v>630</v>
      </c>
      <c r="I172" s="277" t="s">
        <v>565</v>
      </c>
      <c r="J172" s="277">
        <v>50</v>
      </c>
      <c r="K172" s="325"/>
    </row>
    <row r="173" spans="2:11" s="1" customFormat="1" ht="15" customHeight="1">
      <c r="B173" s="302"/>
      <c r="C173" s="277" t="s">
        <v>571</v>
      </c>
      <c r="D173" s="277"/>
      <c r="E173" s="277"/>
      <c r="F173" s="300" t="s">
        <v>563</v>
      </c>
      <c r="G173" s="277"/>
      <c r="H173" s="277" t="s">
        <v>630</v>
      </c>
      <c r="I173" s="277" t="s">
        <v>573</v>
      </c>
      <c r="J173" s="277"/>
      <c r="K173" s="325"/>
    </row>
    <row r="174" spans="2:11" s="1" customFormat="1" ht="15" customHeight="1">
      <c r="B174" s="302"/>
      <c r="C174" s="277" t="s">
        <v>582</v>
      </c>
      <c r="D174" s="277"/>
      <c r="E174" s="277"/>
      <c r="F174" s="300" t="s">
        <v>569</v>
      </c>
      <c r="G174" s="277"/>
      <c r="H174" s="277" t="s">
        <v>630</v>
      </c>
      <c r="I174" s="277" t="s">
        <v>565</v>
      </c>
      <c r="J174" s="277">
        <v>50</v>
      </c>
      <c r="K174" s="325"/>
    </row>
    <row r="175" spans="2:11" s="1" customFormat="1" ht="15" customHeight="1">
      <c r="B175" s="302"/>
      <c r="C175" s="277" t="s">
        <v>590</v>
      </c>
      <c r="D175" s="277"/>
      <c r="E175" s="277"/>
      <c r="F175" s="300" t="s">
        <v>569</v>
      </c>
      <c r="G175" s="277"/>
      <c r="H175" s="277" t="s">
        <v>630</v>
      </c>
      <c r="I175" s="277" t="s">
        <v>565</v>
      </c>
      <c r="J175" s="277">
        <v>50</v>
      </c>
      <c r="K175" s="325"/>
    </row>
    <row r="176" spans="2:11" s="1" customFormat="1" ht="15" customHeight="1">
      <c r="B176" s="302"/>
      <c r="C176" s="277" t="s">
        <v>588</v>
      </c>
      <c r="D176" s="277"/>
      <c r="E176" s="277"/>
      <c r="F176" s="300" t="s">
        <v>569</v>
      </c>
      <c r="G176" s="277"/>
      <c r="H176" s="277" t="s">
        <v>630</v>
      </c>
      <c r="I176" s="277" t="s">
        <v>565</v>
      </c>
      <c r="J176" s="277">
        <v>50</v>
      </c>
      <c r="K176" s="325"/>
    </row>
    <row r="177" spans="2:11" s="1" customFormat="1" ht="15" customHeight="1">
      <c r="B177" s="302"/>
      <c r="C177" s="277" t="s">
        <v>93</v>
      </c>
      <c r="D177" s="277"/>
      <c r="E177" s="277"/>
      <c r="F177" s="300" t="s">
        <v>563</v>
      </c>
      <c r="G177" s="277"/>
      <c r="H177" s="277" t="s">
        <v>631</v>
      </c>
      <c r="I177" s="277" t="s">
        <v>632</v>
      </c>
      <c r="J177" s="277"/>
      <c r="K177" s="325"/>
    </row>
    <row r="178" spans="2:11" s="1" customFormat="1" ht="15" customHeight="1">
      <c r="B178" s="302"/>
      <c r="C178" s="277" t="s">
        <v>54</v>
      </c>
      <c r="D178" s="277"/>
      <c r="E178" s="277"/>
      <c r="F178" s="300" t="s">
        <v>563</v>
      </c>
      <c r="G178" s="277"/>
      <c r="H178" s="277" t="s">
        <v>633</v>
      </c>
      <c r="I178" s="277" t="s">
        <v>634</v>
      </c>
      <c r="J178" s="277">
        <v>1</v>
      </c>
      <c r="K178" s="325"/>
    </row>
    <row r="179" spans="2:11" s="1" customFormat="1" ht="15" customHeight="1">
      <c r="B179" s="302"/>
      <c r="C179" s="277" t="s">
        <v>50</v>
      </c>
      <c r="D179" s="277"/>
      <c r="E179" s="277"/>
      <c r="F179" s="300" t="s">
        <v>563</v>
      </c>
      <c r="G179" s="277"/>
      <c r="H179" s="277" t="s">
        <v>635</v>
      </c>
      <c r="I179" s="277" t="s">
        <v>565</v>
      </c>
      <c r="J179" s="277">
        <v>20</v>
      </c>
      <c r="K179" s="325"/>
    </row>
    <row r="180" spans="2:11" s="1" customFormat="1" ht="15" customHeight="1">
      <c r="B180" s="302"/>
      <c r="C180" s="277" t="s">
        <v>51</v>
      </c>
      <c r="D180" s="277"/>
      <c r="E180" s="277"/>
      <c r="F180" s="300" t="s">
        <v>563</v>
      </c>
      <c r="G180" s="277"/>
      <c r="H180" s="277" t="s">
        <v>636</v>
      </c>
      <c r="I180" s="277" t="s">
        <v>565</v>
      </c>
      <c r="J180" s="277">
        <v>255</v>
      </c>
      <c r="K180" s="325"/>
    </row>
    <row r="181" spans="2:11" s="1" customFormat="1" ht="15" customHeight="1">
      <c r="B181" s="302"/>
      <c r="C181" s="277" t="s">
        <v>94</v>
      </c>
      <c r="D181" s="277"/>
      <c r="E181" s="277"/>
      <c r="F181" s="300" t="s">
        <v>563</v>
      </c>
      <c r="G181" s="277"/>
      <c r="H181" s="277" t="s">
        <v>527</v>
      </c>
      <c r="I181" s="277" t="s">
        <v>565</v>
      </c>
      <c r="J181" s="277">
        <v>10</v>
      </c>
      <c r="K181" s="325"/>
    </row>
    <row r="182" spans="2:11" s="1" customFormat="1" ht="15" customHeight="1">
      <c r="B182" s="302"/>
      <c r="C182" s="277" t="s">
        <v>95</v>
      </c>
      <c r="D182" s="277"/>
      <c r="E182" s="277"/>
      <c r="F182" s="300" t="s">
        <v>563</v>
      </c>
      <c r="G182" s="277"/>
      <c r="H182" s="277" t="s">
        <v>637</v>
      </c>
      <c r="I182" s="277" t="s">
        <v>598</v>
      </c>
      <c r="J182" s="277"/>
      <c r="K182" s="325"/>
    </row>
    <row r="183" spans="2:11" s="1" customFormat="1" ht="15" customHeight="1">
      <c r="B183" s="302"/>
      <c r="C183" s="277" t="s">
        <v>638</v>
      </c>
      <c r="D183" s="277"/>
      <c r="E183" s="277"/>
      <c r="F183" s="300" t="s">
        <v>563</v>
      </c>
      <c r="G183" s="277"/>
      <c r="H183" s="277" t="s">
        <v>639</v>
      </c>
      <c r="I183" s="277" t="s">
        <v>598</v>
      </c>
      <c r="J183" s="277"/>
      <c r="K183" s="325"/>
    </row>
    <row r="184" spans="2:11" s="1" customFormat="1" ht="15" customHeight="1">
      <c r="B184" s="302"/>
      <c r="C184" s="277" t="s">
        <v>627</v>
      </c>
      <c r="D184" s="277"/>
      <c r="E184" s="277"/>
      <c r="F184" s="300" t="s">
        <v>563</v>
      </c>
      <c r="G184" s="277"/>
      <c r="H184" s="277" t="s">
        <v>640</v>
      </c>
      <c r="I184" s="277" t="s">
        <v>598</v>
      </c>
      <c r="J184" s="277"/>
      <c r="K184" s="325"/>
    </row>
    <row r="185" spans="2:11" s="1" customFormat="1" ht="15" customHeight="1">
      <c r="B185" s="302"/>
      <c r="C185" s="277" t="s">
        <v>97</v>
      </c>
      <c r="D185" s="277"/>
      <c r="E185" s="277"/>
      <c r="F185" s="300" t="s">
        <v>569</v>
      </c>
      <c r="G185" s="277"/>
      <c r="H185" s="277" t="s">
        <v>641</v>
      </c>
      <c r="I185" s="277" t="s">
        <v>565</v>
      </c>
      <c r="J185" s="277">
        <v>50</v>
      </c>
      <c r="K185" s="325"/>
    </row>
    <row r="186" spans="2:11" s="1" customFormat="1" ht="15" customHeight="1">
      <c r="B186" s="302"/>
      <c r="C186" s="277" t="s">
        <v>642</v>
      </c>
      <c r="D186" s="277"/>
      <c r="E186" s="277"/>
      <c r="F186" s="300" t="s">
        <v>569</v>
      </c>
      <c r="G186" s="277"/>
      <c r="H186" s="277" t="s">
        <v>643</v>
      </c>
      <c r="I186" s="277" t="s">
        <v>644</v>
      </c>
      <c r="J186" s="277"/>
      <c r="K186" s="325"/>
    </row>
    <row r="187" spans="2:11" s="1" customFormat="1" ht="15" customHeight="1">
      <c r="B187" s="302"/>
      <c r="C187" s="277" t="s">
        <v>645</v>
      </c>
      <c r="D187" s="277"/>
      <c r="E187" s="277"/>
      <c r="F187" s="300" t="s">
        <v>569</v>
      </c>
      <c r="G187" s="277"/>
      <c r="H187" s="277" t="s">
        <v>646</v>
      </c>
      <c r="I187" s="277" t="s">
        <v>644</v>
      </c>
      <c r="J187" s="277"/>
      <c r="K187" s="325"/>
    </row>
    <row r="188" spans="2:11" s="1" customFormat="1" ht="15" customHeight="1">
      <c r="B188" s="302"/>
      <c r="C188" s="277" t="s">
        <v>647</v>
      </c>
      <c r="D188" s="277"/>
      <c r="E188" s="277"/>
      <c r="F188" s="300" t="s">
        <v>569</v>
      </c>
      <c r="G188" s="277"/>
      <c r="H188" s="277" t="s">
        <v>648</v>
      </c>
      <c r="I188" s="277" t="s">
        <v>644</v>
      </c>
      <c r="J188" s="277"/>
      <c r="K188" s="325"/>
    </row>
    <row r="189" spans="2:11" s="1" customFormat="1" ht="15" customHeight="1">
      <c r="B189" s="302"/>
      <c r="C189" s="338" t="s">
        <v>649</v>
      </c>
      <c r="D189" s="277"/>
      <c r="E189" s="277"/>
      <c r="F189" s="300" t="s">
        <v>569</v>
      </c>
      <c r="G189" s="277"/>
      <c r="H189" s="277" t="s">
        <v>650</v>
      </c>
      <c r="I189" s="277" t="s">
        <v>651</v>
      </c>
      <c r="J189" s="339" t="s">
        <v>652</v>
      </c>
      <c r="K189" s="325"/>
    </row>
    <row r="190" spans="2:11" s="1" customFormat="1" ht="15" customHeight="1">
      <c r="B190" s="302"/>
      <c r="C190" s="338" t="s">
        <v>39</v>
      </c>
      <c r="D190" s="277"/>
      <c r="E190" s="277"/>
      <c r="F190" s="300" t="s">
        <v>563</v>
      </c>
      <c r="G190" s="277"/>
      <c r="H190" s="274" t="s">
        <v>653</v>
      </c>
      <c r="I190" s="277" t="s">
        <v>654</v>
      </c>
      <c r="J190" s="277"/>
      <c r="K190" s="325"/>
    </row>
    <row r="191" spans="2:11" s="1" customFormat="1" ht="15" customHeight="1">
      <c r="B191" s="302"/>
      <c r="C191" s="338" t="s">
        <v>655</v>
      </c>
      <c r="D191" s="277"/>
      <c r="E191" s="277"/>
      <c r="F191" s="300" t="s">
        <v>563</v>
      </c>
      <c r="G191" s="277"/>
      <c r="H191" s="277" t="s">
        <v>656</v>
      </c>
      <c r="I191" s="277" t="s">
        <v>598</v>
      </c>
      <c r="J191" s="277"/>
      <c r="K191" s="325"/>
    </row>
    <row r="192" spans="2:11" s="1" customFormat="1" ht="15" customHeight="1">
      <c r="B192" s="302"/>
      <c r="C192" s="338" t="s">
        <v>657</v>
      </c>
      <c r="D192" s="277"/>
      <c r="E192" s="277"/>
      <c r="F192" s="300" t="s">
        <v>563</v>
      </c>
      <c r="G192" s="277"/>
      <c r="H192" s="277" t="s">
        <v>658</v>
      </c>
      <c r="I192" s="277" t="s">
        <v>598</v>
      </c>
      <c r="J192" s="277"/>
      <c r="K192" s="325"/>
    </row>
    <row r="193" spans="2:11" s="1" customFormat="1" ht="15" customHeight="1">
      <c r="B193" s="302"/>
      <c r="C193" s="338" t="s">
        <v>659</v>
      </c>
      <c r="D193" s="277"/>
      <c r="E193" s="277"/>
      <c r="F193" s="300" t="s">
        <v>569</v>
      </c>
      <c r="G193" s="277"/>
      <c r="H193" s="277" t="s">
        <v>660</v>
      </c>
      <c r="I193" s="277" t="s">
        <v>598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661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662</v>
      </c>
      <c r="D200" s="341"/>
      <c r="E200" s="341"/>
      <c r="F200" s="341" t="s">
        <v>663</v>
      </c>
      <c r="G200" s="342"/>
      <c r="H200" s="341" t="s">
        <v>664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654</v>
      </c>
      <c r="D202" s="277"/>
      <c r="E202" s="277"/>
      <c r="F202" s="300" t="s">
        <v>40</v>
      </c>
      <c r="G202" s="277"/>
      <c r="H202" s="277" t="s">
        <v>665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41</v>
      </c>
      <c r="G203" s="277"/>
      <c r="H203" s="277" t="s">
        <v>666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44</v>
      </c>
      <c r="G204" s="277"/>
      <c r="H204" s="277" t="s">
        <v>667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42</v>
      </c>
      <c r="G205" s="277"/>
      <c r="H205" s="277" t="s">
        <v>668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43</v>
      </c>
      <c r="G206" s="277"/>
      <c r="H206" s="277" t="s">
        <v>669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610</v>
      </c>
      <c r="D208" s="277"/>
      <c r="E208" s="277"/>
      <c r="F208" s="300" t="s">
        <v>73</v>
      </c>
      <c r="G208" s="277"/>
      <c r="H208" s="277" t="s">
        <v>670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505</v>
      </c>
      <c r="G209" s="277"/>
      <c r="H209" s="277" t="s">
        <v>506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503</v>
      </c>
      <c r="G210" s="277"/>
      <c r="H210" s="277" t="s">
        <v>671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507</v>
      </c>
      <c r="G211" s="338"/>
      <c r="H211" s="329" t="s">
        <v>508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509</v>
      </c>
      <c r="G212" s="338"/>
      <c r="H212" s="329" t="s">
        <v>672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634</v>
      </c>
      <c r="D214" s="277"/>
      <c r="E214" s="277"/>
      <c r="F214" s="300">
        <v>1</v>
      </c>
      <c r="G214" s="338"/>
      <c r="H214" s="329" t="s">
        <v>673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674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675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676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PC-VIKTOR\Viktor Vaidis</dc:creator>
  <cp:keywords/>
  <dc:description/>
  <cp:lastModifiedBy>PC-VIKTOR\Viktor Vaidis</cp:lastModifiedBy>
  <dcterms:created xsi:type="dcterms:W3CDTF">2021-05-25T08:41:25Z</dcterms:created>
  <dcterms:modified xsi:type="dcterms:W3CDTF">2021-05-25T08:41:29Z</dcterms:modified>
  <cp:category/>
  <cp:version/>
  <cp:contentType/>
  <cp:contentStatus/>
</cp:coreProperties>
</file>