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301 Splašková kana..." sheetId="2" r:id="rId2"/>
    <sheet name="2 - SO 302 Deštová kanali..." sheetId="3" r:id="rId3"/>
    <sheet name="3 - SO 303 Vodovod" sheetId="4" r:id="rId4"/>
    <sheet name="3a - Výměna v totožné tra..." sheetId="5" r:id="rId5"/>
    <sheet name="von - Vedlejší a ostatní ..." sheetId="6" r:id="rId6"/>
  </sheets>
  <definedNames>
    <definedName name="_xlnm.Print_Area" localSheetId="0">'Rekapitulace stavby'!$D$4:$AO$76,'Rekapitulace stavby'!$C$82:$AQ$101</definedName>
    <definedName name="_xlnm._FilterDatabase" localSheetId="1" hidden="1">'1 - SO 301 Splašková kana...'!$C$125:$K$360</definedName>
    <definedName name="_xlnm.Print_Area" localSheetId="1">'1 - SO 301 Splašková kana...'!$C$4:$J$76,'1 - SO 301 Splašková kana...'!$C$82:$J$107,'1 - SO 301 Splašková kana...'!$C$113:$K$360</definedName>
    <definedName name="_xlnm._FilterDatabase" localSheetId="2" hidden="1">'2 - SO 302 Deštová kanali...'!$C$125:$K$412</definedName>
    <definedName name="_xlnm.Print_Area" localSheetId="2">'2 - SO 302 Deštová kanali...'!$C$4:$J$76,'2 - SO 302 Deštová kanali...'!$C$82:$J$107,'2 - SO 302 Deštová kanali...'!$C$113:$K$412</definedName>
    <definedName name="_xlnm._FilterDatabase" localSheetId="3" hidden="1">'3 - SO 303 Vodovod'!$C$123:$K$359</definedName>
    <definedName name="_xlnm.Print_Area" localSheetId="3">'3 - SO 303 Vodovod'!$C$4:$J$76,'3 - SO 303 Vodovod'!$C$82:$J$105,'3 - SO 303 Vodovod'!$C$111:$K$359</definedName>
    <definedName name="_xlnm._FilterDatabase" localSheetId="4" hidden="1">'3a - Výměna v totožné tra...'!$C$127:$K$289</definedName>
    <definedName name="_xlnm.Print_Area" localSheetId="4">'3a - Výměna v totožné tra...'!$C$4:$J$76,'3a - Výměna v totožné tra...'!$C$82:$J$107,'3a - Výměna v totožné tra...'!$C$113:$K$289</definedName>
    <definedName name="_xlnm._FilterDatabase" localSheetId="5" hidden="1">'von - Vedlejší a ostatní ...'!$C$116:$K$144</definedName>
    <definedName name="_xlnm.Print_Area" localSheetId="5">'von - Vedlejší a ostatní ...'!$C$4:$J$76,'von - Vedlejší a ostatní ...'!$C$82:$J$98,'von - Vedlejší a ostatní ...'!$C$104:$K$144</definedName>
    <definedName name="_xlnm.Print_Titles" localSheetId="0">'Rekapitulace stavby'!$92:$92</definedName>
    <definedName name="_xlnm.Print_Titles" localSheetId="1">'1 - SO 301 Splašková kana...'!$125:$125</definedName>
    <definedName name="_xlnm.Print_Titles" localSheetId="2">'2 - SO 302 Deštová kanali...'!$125:$125</definedName>
    <definedName name="_xlnm.Print_Titles" localSheetId="3">'3 - SO 303 Vodovod'!$123:$123</definedName>
    <definedName name="_xlnm.Print_Titles" localSheetId="4">'3a - Výměna v totožné tra...'!$127:$127</definedName>
    <definedName name="_xlnm.Print_Titles" localSheetId="5">'von - Vedlejší a ostatní ...'!$116:$116</definedName>
  </definedNames>
  <calcPr fullCalcOnLoad="1"/>
</workbook>
</file>

<file path=xl/sharedStrings.xml><?xml version="1.0" encoding="utf-8"?>
<sst xmlns="http://schemas.openxmlformats.org/spreadsheetml/2006/main" count="9316" uniqueCount="1051">
  <si>
    <t>Export Komplet</t>
  </si>
  <si>
    <t/>
  </si>
  <si>
    <t>2.0</t>
  </si>
  <si>
    <t>ZAMOK</t>
  </si>
  <si>
    <t>False</t>
  </si>
  <si>
    <t>{734b4161-e7c1-4857-b7ff-1b0439f26539}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</si>
  <si>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</si>
  <si>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</si>
  <si>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</si>
  <si>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</si>
  <si>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</si>
  <si>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</si>
  <si>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</si>
  <si>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</si>
  <si>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S1-21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</si>
  <si>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</si>
  <si>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</si>
  <si>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Dýšina -rekonstrukce ulice Ke Strži</t>
  </si>
  <si>
    <t>KSO:</t>
  </si>
  <si>
    <t>CC-CZ:</t>
  </si>
  <si>
    <t>Místo:</t>
  </si>
  <si>
    <t>Dýšiná -Plzeňský kraj</t>
  </si>
  <si>
    <t>Datum:</t>
  </si>
  <si>
    <t>3. 1. 2021</t>
  </si>
  <si>
    <t>Zadavatel:</t>
  </si>
  <si>
    <t>IČ:</t>
  </si>
  <si>
    <t>Obec Dýšiná.Náměstí Míru 30-Dýšiná</t>
  </si>
  <si>
    <t>DIČ:</t>
  </si>
  <si>
    <t>Uchazeč:</t>
  </si>
  <si>
    <t>Vyplň údaj</t>
  </si>
  <si>
    <t>Projektant:</t>
  </si>
  <si>
    <t>Ing.A.Samek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</si>
  <si>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</si>
  <si>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</si>
  <si>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</si>
  <si>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</si>
  <si>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</si>
  <si>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</si>
  <si>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</si>
  <si>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</si>
  <si>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</si>
  <si>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</si>
  <si>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</si>
  <si>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</si>
  <si>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</si>
  <si>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</si>
  <si>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</si>
  <si>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</si>
  <si>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</si>
  <si>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</si>
  <si>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</si>
  <si>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</si>
  <si>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</si>
  <si>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</si>
  <si>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</si>
  <si>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</si>
  <si>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</si>
  <si>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</si>
  <si>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</si>
  <si>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</si>
  <si>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</si>
  <si>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</si>
  <si>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</si>
  <si>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</si>
  <si>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</si>
  <si>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</si>
  <si>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</si>
  <si>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</si>
  <si>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</si>
  <si>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</si>
  <si>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</si>
  <si>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</si>
  <si>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</si>
  <si>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</si>
  <si>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</si>
  <si>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</si>
  <si>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</si>
  <si>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</si>
  <si>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</si>
  <si>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</si>
  <si>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</si>
  <si>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</si>
  <si>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</si>
  <si>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301 Splašková kanalizace</t>
  </si>
  <si>
    <t>ING</t>
  </si>
  <si>
    <t>{d3f49449-517f-45ca-b8aa-4399c8b94e83}</t>
  </si>
  <si>
    <t>2</t>
  </si>
  <si>
    <t>SO 302 Deštová kanalizace</t>
  </si>
  <si>
    <t>{9e500063-4c92-404a-9e5d-fa211445dff3}</t>
  </si>
  <si>
    <t>3</t>
  </si>
  <si>
    <t>SO 303 Vodovod</t>
  </si>
  <si>
    <t>{96f469cf-011f-4cce-8e8d-5a62648e0d6b}</t>
  </si>
  <si>
    <t>Soupis</t>
  </si>
  <si>
    <t>###NOINSERT###</t>
  </si>
  <si>
    <t>3a</t>
  </si>
  <si>
    <t>Výměna v totožné trase -stáv.vodov.přípojky  pro č.p.112+č.p.121</t>
  </si>
  <si>
    <t>{2903a9db-413d-4a6d-ace3-95369947ed1d}</t>
  </si>
  <si>
    <t>von</t>
  </si>
  <si>
    <t>Vedlejší a ostatní náklady</t>
  </si>
  <si>
    <t>VON</t>
  </si>
  <si>
    <t>{caf34181-ee83-4f5f-813f-b4326d9fac76}</t>
  </si>
  <si>
    <t>KRYCÍ LIST SOUPISU PRACÍ</t>
  </si>
  <si>
    <t>Objekt:</t>
  </si>
  <si>
    <t>1 - SO 301 Splašková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</si>
  <si>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</si>
  <si>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</si>
  <si>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</si>
  <si>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</si>
  <si>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</si>
  <si>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</si>
  <si>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</si>
  <si>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</si>
  <si>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</si>
  <si>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</si>
  <si>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</si>
  <si>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</si>
  <si>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</si>
  <si>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</si>
  <si>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</si>
  <si>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</si>
  <si>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</si>
  <si>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</si>
  <si>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</si>
  <si>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</si>
  <si>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</si>
  <si>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</si>
  <si>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</si>
  <si>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</si>
  <si>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</si>
  <si>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</si>
  <si>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</si>
  <si>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</si>
  <si>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</si>
  <si>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</si>
  <si>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</si>
  <si>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</si>
  <si>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</si>
  <si>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</si>
  <si>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podkladu z kameniva drceného tl 300 mm strojně pl přes 50 do 200 m2</t>
  </si>
  <si>
    <t>m2</t>
  </si>
  <si>
    <t>CS ÚRS 2021 01</t>
  </si>
  <si>
    <t>4</t>
  </si>
  <si>
    <t>798052407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</si>
  <si>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</si>
  <si>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</si>
  <si>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VV</t>
  </si>
  <si>
    <t>1.1*(72.8-(5.05+7.59))+(1.9-1.1)*1.9*3</t>
  </si>
  <si>
    <t>Součet</t>
  </si>
  <si>
    <t>70.74</t>
  </si>
  <si>
    <t>115101201</t>
  </si>
  <si>
    <t>Čerpání vody na dopravní výšku do 10 m průměrný přítok do 500 l/min</t>
  </si>
  <si>
    <t>hod</t>
  </si>
  <si>
    <t>1821349773</t>
  </si>
  <si>
    <t>Čerpání vody na dopravní výšku do 10 m s uvažovaným průměrným přítokem do 500 l/min</t>
  </si>
  <si>
    <t>75</t>
  </si>
  <si>
    <t>115101301</t>
  </si>
  <si>
    <t>Pohotovost čerpací soupravy pro dopravní výšku do 10 m přítok do 500 l/min</t>
  </si>
  <si>
    <t>den</t>
  </si>
  <si>
    <t>1352427733</t>
  </si>
  <si>
    <t>Pohotovost záložní čerpací soupravy pro dopravní výšku do 10 m s uvažovaným průměrným přítokem do 500 l/min</t>
  </si>
  <si>
    <t>7</t>
  </si>
  <si>
    <t>121151103</t>
  </si>
  <si>
    <t>Sejmutí ornice plochy do 100 m2 tl vrstvy do 200 mm strojně</t>
  </si>
  <si>
    <t>-112346488</t>
  </si>
  <si>
    <t>Sejmutí ornice strojně při souvislé ploše do 100 m2, tl. vrstvy do 200 mm</t>
  </si>
  <si>
    <t>1.1*(5.05++7.59)</t>
  </si>
  <si>
    <t>13.9</t>
  </si>
  <si>
    <t>5</t>
  </si>
  <si>
    <t>132254204</t>
  </si>
  <si>
    <t>Hloubení zapažených rýh š do 2000 mm v hornině třídy těžitelnosti I, skupiny 3 objem do 500 m3</t>
  </si>
  <si>
    <t>m3</t>
  </si>
  <si>
    <t>-544958497</t>
  </si>
  <si>
    <t>Hloubení zapažených rýh šířky přes 800 do 2 000 mm strojně s urovnáním dna do předepsaného profilu a spádu v hornině třídy těžitelnosti I skupiny 3 přes 100 do 500 m3</t>
  </si>
  <si>
    <t>1.1*(3.71+3.51)*0.5*7.93</t>
  </si>
  <si>
    <t>1.1*(3.51+3.33)*0.5*7.39</t>
  </si>
  <si>
    <t>1.1*(3.33+2.97)*0.5*6.35 "21.67"</t>
  </si>
  <si>
    <t>1.1*(2.97+2.69)*0.5*9.63</t>
  </si>
  <si>
    <t>1.1*(2.69+2.65)*0.5*10.9</t>
  </si>
  <si>
    <t>1.1*(2.65+2.73)*0.5*8.94</t>
  </si>
  <si>
    <t>1.1*(2.73+2.62)*0.5*16.19</t>
  </si>
  <si>
    <t>1.1*(2.62+2.64)*0.5*5.47 "72.8"</t>
  </si>
  <si>
    <t>1.9*1.9*0.15*3+(1.9-1.1)*(2.97+2.67+2.64)*1.9</t>
  </si>
  <si>
    <t>-70.74*0.3 "kom."</t>
  </si>
  <si>
    <t>-13.9*0.1 "ornice"</t>
  </si>
  <si>
    <t>224.8*0.40</t>
  </si>
  <si>
    <t>6</t>
  </si>
  <si>
    <t>132354204</t>
  </si>
  <si>
    <t>Hloubení zapažených rýh š do 2000 mm v hornině třídy těžitelnosti II, skupiny 4 objem do 500 m3</t>
  </si>
  <si>
    <t>1431517687</t>
  </si>
  <si>
    <t>Hloubení zapažených rýh šířky přes 800 do 2 000 mm strojně s urovnáním dna do předepsaného profilu a spádu v hornině třídy těžitelnosti II skupiny 4 přes 100 do 500 m3</t>
  </si>
  <si>
    <t>224.8*0.55</t>
  </si>
  <si>
    <t>132454204</t>
  </si>
  <si>
    <t>Hloubení zapažených rýh š do 2000 mm v hornině třídy těžitelnosti II, skupiny 5 objem do 500 m3</t>
  </si>
  <si>
    <t>550558734</t>
  </si>
  <si>
    <t>Hloubení zapažených rýh šířky přes 800 do 2 000 mm strojně s urovnáním dna do předepsaného profilu a spádu v hornině třídy těžitelnosti II skupiny 5 přes 100 do 500 m3</t>
  </si>
  <si>
    <t>224.8*0.05</t>
  </si>
  <si>
    <t>8</t>
  </si>
  <si>
    <t>1390011R</t>
  </si>
  <si>
    <t>Příplatek za ztížení vykopávky v blízkosti pozemního vedení vč zajištění inžen.sítí</t>
  </si>
  <si>
    <t>-1134632131</t>
  </si>
  <si>
    <t>P</t>
  </si>
  <si>
    <t>Poznámka k položce:
rruční výkop  -beton.žlaby</t>
  </si>
  <si>
    <t>1.5*3</t>
  </si>
  <si>
    <t>9</t>
  </si>
  <si>
    <t>151101102</t>
  </si>
  <si>
    <t>Zřízení příložného pažení a rozepření stěn rýh hl do 4 m</t>
  </si>
  <si>
    <t>1327738510</t>
  </si>
  <si>
    <t>Zřízení pažení a rozepření stěn rýh pro podzemní vedení příložné pro jakoukoliv mezerovitost, hloubky do 4 m</t>
  </si>
  <si>
    <t>(3.71+3.51)*0.5*7.93*2</t>
  </si>
  <si>
    <t>(3.51+3.33)*0.5*7.39*2</t>
  </si>
  <si>
    <t>(3.33+2.97)*0.5*6.35*2 "21.67"</t>
  </si>
  <si>
    <t>(2.97+2.69)*0.5*9.63*2</t>
  </si>
  <si>
    <t>(2.69+2.65)*0.5*10.9*2</t>
  </si>
  <si>
    <t>(2.65+2.73)*0.5*8.94*2</t>
  </si>
  <si>
    <t>(2.73+2.62)*0.5*16.19*2</t>
  </si>
  <si>
    <t>(2.62+2.64)*0.5*5.47 *2"72.8"</t>
  </si>
  <si>
    <t>1.9*4*0.15*3+(1.9-1.1)*2*(2.97+2.67+2.64)</t>
  </si>
  <si>
    <t>440.7</t>
  </si>
  <si>
    <t>10</t>
  </si>
  <si>
    <t>151101112</t>
  </si>
  <si>
    <t>Odstranění příložného pažení a rozepření stěn rýh hl do 4 m</t>
  </si>
  <si>
    <t>-1734223665</t>
  </si>
  <si>
    <t>Odstranění pažení a rozepření stěn rýh pro podzemní vedení s uložením materiálu na vzdálenost do 3 m od kraje výkopu příložné, hloubky přes 2 do 4 m</t>
  </si>
  <si>
    <t>11</t>
  </si>
  <si>
    <t>162351103</t>
  </si>
  <si>
    <t xml:space="preserve">Vodorovné přemístění do 500 m výkopku/sypaniny z horniny třídy těžitelnosti I, skupiny 1 až 3 </t>
  </si>
  <si>
    <t>529667776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</si>
  <si>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</si>
  <si>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13.9*0.1*2 "ornice"</t>
  </si>
  <si>
    <t>36.1*2 "obsyp"</t>
  </si>
  <si>
    <t>12</t>
  </si>
  <si>
    <t>162751117</t>
  </si>
  <si>
    <t>Vodorovné přemístění do 10000 m výkopku/sypaniny z horniny třídy těžitelnosti I, skupiny 1 až 3</t>
  </si>
  <si>
    <t>1822111950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</si>
  <si>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</si>
  <si>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89.92-36.1</t>
  </si>
  <si>
    <t>13</t>
  </si>
  <si>
    <t>162751119</t>
  </si>
  <si>
    <t>Příplatek k vodorovnému přemístění výkopku/sypaniny z horniny třídy těžitelnosti I, skupiny 1 až 3 ZKD 1000 m přes 10000 m</t>
  </si>
  <si>
    <t>1675460205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</si>
  <si>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</si>
  <si>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53.82*10</t>
  </si>
  <si>
    <t>14</t>
  </si>
  <si>
    <t>162751137</t>
  </si>
  <si>
    <t>Vodorovné přemístění do 10000 m výkopku/sypaniny z horniny třídy těžitelnosti II, skupiny 4 a 5</t>
  </si>
  <si>
    <t>-1933642502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</si>
  <si>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</si>
  <si>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162751139</t>
  </si>
  <si>
    <t>Příplatek k vodorovnému přemístění výkopku/sypaniny z horniny třídy těžitelnosti II, skupiny 4 a 5 ZKD 1000 m přes 10000 m</t>
  </si>
  <si>
    <t>478844939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</si>
  <si>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</si>
  <si>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134.88*10</t>
  </si>
  <si>
    <t>16</t>
  </si>
  <si>
    <t>167151101</t>
  </si>
  <si>
    <t>Nakládání výkopku z hornin třídy těžitelnosti I, skupiny 1 až 3 do 100 m3</t>
  </si>
  <si>
    <t>-2046074020</t>
  </si>
  <si>
    <t>Nakládání, skládání a překládání neulehlého výkopku nebo sypaniny strojně nakládání, množství do 100 m3, z horniny třídy těžitelnosti I, skupiny 1 až 3</t>
  </si>
  <si>
    <t>13.9*0.1+36.1</t>
  </si>
  <si>
    <t>17</t>
  </si>
  <si>
    <t>171201221</t>
  </si>
  <si>
    <t>Poplatek za uložení na skládce (skládkovné) zeminy a kamení kód odpadu 17 05 04</t>
  </si>
  <si>
    <t>t</t>
  </si>
  <si>
    <t>12614757</t>
  </si>
  <si>
    <t>Poplatek za uložení stavebního odpadu na skládce (skládkovné) zeminy a kamení zatříděného do Katalogu odpadů pod kódem 17 05 04</t>
  </si>
  <si>
    <t>(224.8-36.1)*1.8</t>
  </si>
  <si>
    <t>18</t>
  </si>
  <si>
    <t>174151101</t>
  </si>
  <si>
    <t>Zásyp jam, šachet rýh nebo kolem objektů sypaninou se zhutněním</t>
  </si>
  <si>
    <t>644356449</t>
  </si>
  <si>
    <t>Zásyp sypaninou z jakékoliv horniny strojně s uložením výkopku ve vrstvách se zhutněním jam, šachet, rýh nebo kolem objektů v těchto vykopávkách</t>
  </si>
  <si>
    <t>224.8</t>
  </si>
  <si>
    <t>-(0.11+0.165)*72.8 "trat.loze"</t>
  </si>
  <si>
    <t>-(0.049+0.556)*(72.8-1.3*3)  "obsyp"</t>
  </si>
  <si>
    <t>-3.14*0.62*0.62*(2.97+2.67+2.64-0.3*3)</t>
  </si>
  <si>
    <t>-0.6 "podkl.desky"</t>
  </si>
  <si>
    <t>153.6</t>
  </si>
  <si>
    <t>19</t>
  </si>
  <si>
    <t>M</t>
  </si>
  <si>
    <t>58344171</t>
  </si>
  <si>
    <t>štěrkodrť frakce 0/32 vč.přesunu na stavbě</t>
  </si>
  <si>
    <t>22000310</t>
  </si>
  <si>
    <t>1.1*(3.71+3.51)*0.5*5.05</t>
  </si>
  <si>
    <t>1.1*(3.51+3.33)*0.5*7.59 "7.32-14,91"</t>
  </si>
  <si>
    <t>Mezisoučet  vykop -zemina</t>
  </si>
  <si>
    <t>-(0.11+0.165+0.049+0.556)*(5.05+7.59) "trat.loze+obsyp"</t>
  </si>
  <si>
    <t>(153.6-36.1)*1.89*1.01</t>
  </si>
  <si>
    <t>224.3</t>
  </si>
  <si>
    <t>20</t>
  </si>
  <si>
    <t>175151101</t>
  </si>
  <si>
    <t>Obsypání potrubí strojně sypaninou bez prohození, uloženou do 3 m</t>
  </si>
  <si>
    <t>1814309608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</si>
  <si>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</si>
  <si>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0.556*(72.8-1.3*3)</t>
  </si>
  <si>
    <t>38,31</t>
  </si>
  <si>
    <t>5833730R</t>
  </si>
  <si>
    <t>štěrkopísek frakce 8/16 vč.přesunu na stavbě</t>
  </si>
  <si>
    <t>-1833014409</t>
  </si>
  <si>
    <t>38.31*1.01*1.89</t>
  </si>
  <si>
    <t>22</t>
  </si>
  <si>
    <t>181351003</t>
  </si>
  <si>
    <t>Rozprostření ornice tl vrstvy do 200 mm pl do 100 m2 v rovině nebo ve svahu do 1:5 strojně</t>
  </si>
  <si>
    <t>505478076</t>
  </si>
  <si>
    <t>Rozprostření a urovnání ornice v rovině nebo ve svahu sklonu do 1:5 strojně při souvislé ploše do 100 m2, tl. vrstvy do 200 mm</t>
  </si>
  <si>
    <t>23</t>
  </si>
  <si>
    <t>181411121</t>
  </si>
  <si>
    <t>Založení lučního trávníku výsevem plochy do 1000 m2 v rovině a ve svahu do 1:5</t>
  </si>
  <si>
    <t>1211063580</t>
  </si>
  <si>
    <t>Založení trávníku na půdě předem připravené plochy do 1000 m2 výsevem včetně utažení lučního v rovině nebo na svahu do 1:5</t>
  </si>
  <si>
    <t>24</t>
  </si>
  <si>
    <t>00572470</t>
  </si>
  <si>
    <t>osivo směs travní univerzál</t>
  </si>
  <si>
    <t>kg</t>
  </si>
  <si>
    <t>-1745335523</t>
  </si>
  <si>
    <t>13.9*0.025*1.03</t>
  </si>
  <si>
    <t>0.4</t>
  </si>
  <si>
    <t>25</t>
  </si>
  <si>
    <t>185804311</t>
  </si>
  <si>
    <t>Zalití rostlin vodou plocha do 20 m2</t>
  </si>
  <si>
    <t>-2069028381</t>
  </si>
  <si>
    <t>Zalití rostlin vodou plochy záhonů jednotlivě do 20 m2</t>
  </si>
  <si>
    <t>13.9*0.01</t>
  </si>
  <si>
    <t>0.14</t>
  </si>
  <si>
    <t>Zakládání</t>
  </si>
  <si>
    <t>26</t>
  </si>
  <si>
    <t>212751103</t>
  </si>
  <si>
    <t>Trativod z drenážních trubek flexibilních PVC-U SN 4 perforace 360° včetně lože otevřený výkop DN 80 pro meliorace</t>
  </si>
  <si>
    <t>m</t>
  </si>
  <si>
    <t>31873258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</si>
  <si>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</si>
  <si>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72.8</t>
  </si>
  <si>
    <t>Svislé a kompletní konstrukce</t>
  </si>
  <si>
    <t>27</t>
  </si>
  <si>
    <t>359901211</t>
  </si>
  <si>
    <t>Monitoring stoky jakékoli výšky na nové kanalizaci</t>
  </si>
  <si>
    <t>1344766657</t>
  </si>
  <si>
    <t>Monitoring stok (kamerový systém) jakékoli výšky nová kanalizace</t>
  </si>
  <si>
    <t>Vodorovné konstrukce</t>
  </si>
  <si>
    <t>28</t>
  </si>
  <si>
    <t>451572111</t>
  </si>
  <si>
    <t>Lože pod potrubí otevřený výkop z kameniva drobného těženého</t>
  </si>
  <si>
    <t>-1608985509</t>
  </si>
  <si>
    <t>Lože pod potrubí, stoky a drobné objekty v otevřeném výkopu z kameniva drobného těženého 0 až 4 mm</t>
  </si>
  <si>
    <t>0.165*72.8</t>
  </si>
  <si>
    <t>12.01</t>
  </si>
  <si>
    <t>29</t>
  </si>
  <si>
    <t>452311141</t>
  </si>
  <si>
    <t>Podkladní desky z betonu prostého tř. C 16/20 otevřený výkop</t>
  </si>
  <si>
    <t>216833869</t>
  </si>
  <si>
    <t>Podkladní a zajišťovací konstrukce z betonu prostého v otevřeném výkopu desky pod potrubí, stoky a drobné objekty z betonu tř. C 16/20</t>
  </si>
  <si>
    <t>3.14*0.8*0.8*0.1*3</t>
  </si>
  <si>
    <t>0.6</t>
  </si>
  <si>
    <t>30</t>
  </si>
  <si>
    <t>452351101</t>
  </si>
  <si>
    <t>Bednění podkladních desek nebo bloků nebo sedlového lože otevřený výkop</t>
  </si>
  <si>
    <t>1122919818</t>
  </si>
  <si>
    <t>Bednění podkladních a zajišťovacích konstrukcí v otevřeném výkopu desek nebo sedlových loží pod potrubí, stoky a drobné objekty</t>
  </si>
  <si>
    <t>3.14*1.6*0.1*3</t>
  </si>
  <si>
    <t>1.51</t>
  </si>
  <si>
    <t>31</t>
  </si>
  <si>
    <t>46199111R</t>
  </si>
  <si>
    <t>Položení a dodávka ochran.geotextílie měrná hmotnost 500g/m2  +ztr.</t>
  </si>
  <si>
    <t>-152944701</t>
  </si>
  <si>
    <t xml:space="preserve">1.1*72.8*1.03  " DN250" </t>
  </si>
  <si>
    <t>82.5</t>
  </si>
  <si>
    <t>Komunikace pozemní</t>
  </si>
  <si>
    <t>32</t>
  </si>
  <si>
    <t>566901232</t>
  </si>
  <si>
    <t>Vyspravení podkladu po překopech ing sítí plochy přes 15 m2 štěrkodrtí tl. 150 mm  2x</t>
  </si>
  <si>
    <t>673369122</t>
  </si>
  <si>
    <t>Vyspravení podkladu po překopech inženýrských sítí plochy přes 15 m2 s rozprostřením a zhutněním štěrkodrtí tl. 150 mm</t>
  </si>
  <si>
    <t>Poznámka k položce:
celkem 30cm</t>
  </si>
  <si>
    <t>70.74*2</t>
  </si>
  <si>
    <t>Trubní vedení</t>
  </si>
  <si>
    <t>33</t>
  </si>
  <si>
    <t>871363121</t>
  </si>
  <si>
    <t>Montáž kanalizačního potrubí z PVC těsněné gumovým kroužkem otevřený výkop sklon do 20 % DN 250</t>
  </si>
  <si>
    <t>1818815990</t>
  </si>
  <si>
    <t>Montáž kanalizačního potrubí z plastů z tvrdého PVC těsněných gumovým kroužkem v otevřeném výkopu ve sklonu do 20 % DN 250</t>
  </si>
  <si>
    <t>72.8-1.0*3</t>
  </si>
  <si>
    <t>34</t>
  </si>
  <si>
    <t>28612013</t>
  </si>
  <si>
    <t>trubka kanalizační PVC plnostěnná třívrstvá DN 250x6000mm SN12</t>
  </si>
  <si>
    <t>1870361485</t>
  </si>
  <si>
    <t>69.8*1.03</t>
  </si>
  <si>
    <t>71.9</t>
  </si>
  <si>
    <t>35</t>
  </si>
  <si>
    <t>877315211</t>
  </si>
  <si>
    <t>Montáž tvarovek z tvrdého PVC-systém KG nebo z polypropylenu-systém KG 2000 jednoosé DN 150</t>
  </si>
  <si>
    <t>kus</t>
  </si>
  <si>
    <t>1379991076</t>
  </si>
  <si>
    <t>Montáž tvarovek na kanalizačním potrubí z trub z plastu  z tvrdého PVC nebo z polypropylenu v otevřeném výkopu jednoosých DN 150</t>
  </si>
  <si>
    <t>36</t>
  </si>
  <si>
    <t>28611588</t>
  </si>
  <si>
    <t>zátka kanalizace plastové KG DN 150</t>
  </si>
  <si>
    <t>-1357028851</t>
  </si>
  <si>
    <t>3*1.03</t>
  </si>
  <si>
    <t>3.1</t>
  </si>
  <si>
    <t>37</t>
  </si>
  <si>
    <t>877365221</t>
  </si>
  <si>
    <t>Montáž tvarovek z tvrdého PVC-systém KG nebo z polypropylenu-systém KG 2000 dvouosé DN 250</t>
  </si>
  <si>
    <t>-1124968147</t>
  </si>
  <si>
    <t>Montáž tvarovek na kanalizačním potrubí z trub z plastu  z tvrdého PVC nebo z polypropylenu v otevřeném výkopu dvouosých DN 250</t>
  </si>
  <si>
    <t>1*3</t>
  </si>
  <si>
    <t>38</t>
  </si>
  <si>
    <t>28611399</t>
  </si>
  <si>
    <t>odbočka kanalizační plastová s hrdlem KG 250/150/45°</t>
  </si>
  <si>
    <t>21664060</t>
  </si>
  <si>
    <t>39</t>
  </si>
  <si>
    <t>89238111R</t>
  </si>
  <si>
    <t>Těsnící zkouška vodou potrubí DN 250, DN 300 nebo 350</t>
  </si>
  <si>
    <t>622977419</t>
  </si>
  <si>
    <t>Těsnící zkoušky vodou na potrubí DN 250, 300 nebo 350</t>
  </si>
  <si>
    <t>40</t>
  </si>
  <si>
    <t>89237211R</t>
  </si>
  <si>
    <t>Zabezpečení konců potrubí DN do 300 při těsnících zkouškách vodou</t>
  </si>
  <si>
    <t>73428224</t>
  </si>
  <si>
    <t>Těsnící zkoušky vodou zabezpečení konců potrubí při těsnícíchh zkouškách DN do 300</t>
  </si>
  <si>
    <t>41</t>
  </si>
  <si>
    <t>8944136R</t>
  </si>
  <si>
    <t>Osaz. a dod. želbet.prefab.šachty DN1000 vč lit.poklopu pro zat. D400 bez odvětr. +vyrov.prstence v do 3.0m+těsnění +šachtové vložky</t>
  </si>
  <si>
    <t>-243728300</t>
  </si>
  <si>
    <t>Poznámka k položce:
poklopy s betono-litinovým rámem,víko poklopu celé litinové bez odvětrávání s pantem ,dosedací plocha osazena tlumící vložkou EPDM,PUR</t>
  </si>
  <si>
    <t>42</t>
  </si>
  <si>
    <t>899722112</t>
  </si>
  <si>
    <t>Krytí potrubí z plastů výstražnou fólií z PVC 25 cm</t>
  </si>
  <si>
    <t>-2097629328</t>
  </si>
  <si>
    <t>Krytí potrubí z plastů výstražnou fólií z PVC šířky 25 cm</t>
  </si>
  <si>
    <t>72.8*1.03</t>
  </si>
  <si>
    <t>43</t>
  </si>
  <si>
    <t>89972211R</t>
  </si>
  <si>
    <t>Napojení na  stávaj.kanalizaci -zajiš.pomocí nafukov.vaků+vyčištění stávaj,šachty  S24</t>
  </si>
  <si>
    <t>soubor</t>
  </si>
  <si>
    <t>2105287090</t>
  </si>
  <si>
    <t>Ostatní konstrukce a práce-bourání</t>
  </si>
  <si>
    <t>44</t>
  </si>
  <si>
    <t>97715112R</t>
  </si>
  <si>
    <t>Jádrové vrty diamantovými korunkami do D 300 mm do stavebních materiálů -stáv.šachta vč.utěsnění + odstr.sutě</t>
  </si>
  <si>
    <t>1860418469</t>
  </si>
  <si>
    <t>Jádrové vrty diamantovými korunkami do stavebních materiálů (železobetonu, betonu, cihel, obkladů, dlažeb, kamene) průměru přes 250 do 300 mm</t>
  </si>
  <si>
    <t>Poznámka k položce:
-stáv.šachta vč.utěsnění  + odstr.sutě</t>
  </si>
  <si>
    <t>0.15</t>
  </si>
  <si>
    <t>997</t>
  </si>
  <si>
    <t>Přesun sutě</t>
  </si>
  <si>
    <t>45</t>
  </si>
  <si>
    <t>997221551</t>
  </si>
  <si>
    <t>Vodorovná doprava suti ze sypkých materiálů do 1 km</t>
  </si>
  <si>
    <t>-1657645188</t>
  </si>
  <si>
    <t>Vodorovná doprava suti  bez naložení, ale se složením a s hrubým urovnáním ze sypkých materiálů, na vzdálenost do 1 km</t>
  </si>
  <si>
    <t>46</t>
  </si>
  <si>
    <t>997221559</t>
  </si>
  <si>
    <t>Příplatek ZKD 1 km u vodorovné dopravy suti ze sypkých materiálů</t>
  </si>
  <si>
    <t>2034032843</t>
  </si>
  <si>
    <t>Vodorovná doprava suti  bez naložení, ale se složením a s hrubým urovnáním Příplatek k ceně za každý další i započatý 1 km přes 1 km</t>
  </si>
  <si>
    <t>31.126*19</t>
  </si>
  <si>
    <t>47</t>
  </si>
  <si>
    <t>997221655</t>
  </si>
  <si>
    <t>-1622912279</t>
  </si>
  <si>
    <t>31.126</t>
  </si>
  <si>
    <t>998</t>
  </si>
  <si>
    <t>Přesun hmot</t>
  </si>
  <si>
    <t>48</t>
  </si>
  <si>
    <t>998276101</t>
  </si>
  <si>
    <t>Přesun hmot pro trubní vedení z trub z plastických hmot otevřený výkop</t>
  </si>
  <si>
    <t>164655540</t>
  </si>
  <si>
    <t>Přesun hmot pro trubní vedení hloubené z trub z plastických hmot nebo sklolaminátových pro vodovody nebo kanalizace v otevřeném výkopu dopravní vzdálenost do 15 m</t>
  </si>
  <si>
    <t>49</t>
  </si>
  <si>
    <t>998276125</t>
  </si>
  <si>
    <t>Příplatek k přesunu hmot pro trubní vedení z trub z plastických hmot za zvětšený přesun do 1000 m</t>
  </si>
  <si>
    <t>811524819</t>
  </si>
  <si>
    <t>Přesun hmot pro trubní vedení hloubené z trub z plastických hmot nebo sklolaminátových Příplatek k cenám za zvětšený přesun přes vymezenou největší dopravní vzdálenost přes 500 do 1000 m</t>
  </si>
  <si>
    <t>2 - SO 302 Deštová kanalizace</t>
  </si>
  <si>
    <t>-723587143</t>
  </si>
  <si>
    <t>1.2*(104-12.33)+(1.9-1.2)*1.9*4</t>
  </si>
  <si>
    <t>115.32</t>
  </si>
  <si>
    <t>-2005922758</t>
  </si>
  <si>
    <t>104</t>
  </si>
  <si>
    <t>-747266796</t>
  </si>
  <si>
    <t>-601975450</t>
  </si>
  <si>
    <t>1.2*12.33</t>
  </si>
  <si>
    <t>14.8</t>
  </si>
  <si>
    <t>-1335364002</t>
  </si>
  <si>
    <t>1.2*(4.36+4.05)*0.5*7.22</t>
  </si>
  <si>
    <t>1.2*(4.05+3.43)*0.5*5.11 "12.33-zelen"</t>
  </si>
  <si>
    <t>1.2*(3.43+3.21)*0.5*7.06</t>
  </si>
  <si>
    <t>1.2*(3.21+.05)*0.5*5.58</t>
  </si>
  <si>
    <t>1.2*(3.05+2.86)*0.5*9.06 "34.03"</t>
  </si>
  <si>
    <t>1.2*(2.86+3.02)*0.5*14.27</t>
  </si>
  <si>
    <t>1.2*(3.02+3.19)*0.5*12.07</t>
  </si>
  <si>
    <t>1.2*(3.19+3.3)*0.5*11.33 "71.7"</t>
  </si>
  <si>
    <t>1.2*(3.3+3.44)*0.5*10.51</t>
  </si>
  <si>
    <t>1.2*(3.44+3.52)*0.5*7.63</t>
  </si>
  <si>
    <t>1.2*3.52*8.72</t>
  </si>
  <si>
    <t>1.2*(3.52+3.65)*0.5*5.44 "104"</t>
  </si>
  <si>
    <t>1.9*1.9*0.15*4+(1.9-1.2)*(3.53+2.98+3.29+3.65)*1.9</t>
  </si>
  <si>
    <t>-115.32*0.3 "kom."</t>
  </si>
  <si>
    <t>-14.8*0.1 "ornice"</t>
  </si>
  <si>
    <t>388.55*0.40</t>
  </si>
  <si>
    <t>155.42</t>
  </si>
  <si>
    <t>628773509</t>
  </si>
  <si>
    <t>388.55*0.55</t>
  </si>
  <si>
    <t>213.71</t>
  </si>
  <si>
    <t>2039722916</t>
  </si>
  <si>
    <t>388.55*0.05</t>
  </si>
  <si>
    <t>19.43</t>
  </si>
  <si>
    <t>977384735</t>
  </si>
  <si>
    <t xml:space="preserve">Poznámka k položce:
rruční výkop +-beton.žlaby </t>
  </si>
  <si>
    <t>1.5*6</t>
  </si>
  <si>
    <t>1692462065</t>
  </si>
  <si>
    <t>(4.05+3.43)*0.5*5.11*2</t>
  </si>
  <si>
    <t>(3.43+3.21)*0.5*7.06*2</t>
  </si>
  <si>
    <t>(3.21+.05)*0.5*5.58*2</t>
  </si>
  <si>
    <t>(3.05+2.86)*0.5*9.06*2</t>
  </si>
  <si>
    <t>(2.86+3.02)*0.5*14.27*2</t>
  </si>
  <si>
    <t>(3.02+3.19)*0.5*12.07*2</t>
  </si>
  <si>
    <t>(3.19+3.3)*0.5*11.33*2</t>
  </si>
  <si>
    <t>(3.3+3.44)*0.5*10.51*2</t>
  </si>
  <si>
    <t>(3.44+3.52)*0.5*7.63*2</t>
  </si>
  <si>
    <t>3.52*8.72*2</t>
  </si>
  <si>
    <t>(3.52+3.65)*0.5*5.44*2</t>
  </si>
  <si>
    <t>1.9*4*0.15*4+(1.9-1.2)*2*(3.53+2.98+3.29+3.65)</t>
  </si>
  <si>
    <t>637</t>
  </si>
  <si>
    <t>-732402701</t>
  </si>
  <si>
    <t>151811141</t>
  </si>
  <si>
    <t>Osazení pažicího boxu hl výkopu do 6 m š do 1,2 m</t>
  </si>
  <si>
    <t>-1926194119</t>
  </si>
  <si>
    <t>Zřízení pažicích boxů pro pažení a rozepření stěn rýh podzemního vedení hloubka výkopu přes 4 do 6 m, šířka do 1,2 m</t>
  </si>
  <si>
    <t>(4.36+4.05)*0.5*7.22*2</t>
  </si>
  <si>
    <t>61</t>
  </si>
  <si>
    <t>151811241</t>
  </si>
  <si>
    <t>Odstranění pažicího boxu hl výkopu do 6 m š do 1,2 m</t>
  </si>
  <si>
    <t>926070491</t>
  </si>
  <si>
    <t>Odstranění pažicích boxů pro pažení a rozepření stěn rýh podzemního vedení hloubka výkopu přes 4 do 6 m, šířka do 1,2 m</t>
  </si>
  <si>
    <t>161151103</t>
  </si>
  <si>
    <t>Svislé přemístění výkopku z horniny třídy těžitelnosti I, skupiny 1 až 3 hl výkopu přes 4 do 8 m</t>
  </si>
  <si>
    <t>-780632790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</si>
  <si>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</si>
  <si>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-1.2*0.1*7.22</t>
  </si>
  <si>
    <t>35.6</t>
  </si>
  <si>
    <t>2138788854</t>
  </si>
  <si>
    <t>14.8*0.1*2 "ornice"</t>
  </si>
  <si>
    <t>32.81*2 "zemina"</t>
  </si>
  <si>
    <t>-1341648424</t>
  </si>
  <si>
    <t>155.42-32.81</t>
  </si>
  <si>
    <t>-1717280294</t>
  </si>
  <si>
    <t>122.61*10</t>
  </si>
  <si>
    <t>-2084221609</t>
  </si>
  <si>
    <t>233.13</t>
  </si>
  <si>
    <t>-750279381</t>
  </si>
  <si>
    <t>233.13*10</t>
  </si>
  <si>
    <t>-900986921</t>
  </si>
  <si>
    <t>14.8*0.1 "ornice"</t>
  </si>
  <si>
    <t>32.81 "zemina"</t>
  </si>
  <si>
    <t>-1758780820</t>
  </si>
  <si>
    <t>(122.61+233.13)*1.8</t>
  </si>
  <si>
    <t>640.33</t>
  </si>
  <si>
    <t>-1168600881</t>
  </si>
  <si>
    <t>388.55</t>
  </si>
  <si>
    <t>-(0.12+0.180)*104 "trat.loze"</t>
  </si>
  <si>
    <t>-(0.126+0.714)*(104-1.3*4)  "obsyp"</t>
  </si>
  <si>
    <t>-3.14*0.62*0.62*(3.53+2.98+3.29+3.65-0.3*4)</t>
  </si>
  <si>
    <t>-0.8 "podkl.deska"</t>
  </si>
  <si>
    <t>Mezisoučet</t>
  </si>
  <si>
    <t>258.77</t>
  </si>
  <si>
    <t>-61608091</t>
  </si>
  <si>
    <t>-(0.12+0.180+0.126+0.714)*(5.05+7.59) "trat.loze+obsyp"</t>
  </si>
  <si>
    <t>(258.77-32.81)*1.89*1.01</t>
  </si>
  <si>
    <t>431.34</t>
  </si>
  <si>
    <t>-1417507805</t>
  </si>
  <si>
    <t>0.714*(104-1.3*4)</t>
  </si>
  <si>
    <t>79.54</t>
  </si>
  <si>
    <t>15283919</t>
  </si>
  <si>
    <t>79.54*1.01*1.89</t>
  </si>
  <si>
    <t>151.83</t>
  </si>
  <si>
    <t>1454917437</t>
  </si>
  <si>
    <t>-871631143</t>
  </si>
  <si>
    <t>1608936982</t>
  </si>
  <si>
    <t>14.8*0.025*1.03</t>
  </si>
  <si>
    <t>1426580480</t>
  </si>
  <si>
    <t>14.8*0.01</t>
  </si>
  <si>
    <t>-1318080956</t>
  </si>
  <si>
    <t>876833163</t>
  </si>
  <si>
    <t>-391470686</t>
  </si>
  <si>
    <t>0.18*104</t>
  </si>
  <si>
    <t>1193699607</t>
  </si>
  <si>
    <t>3.14*0.8*0.8*0.1*4</t>
  </si>
  <si>
    <t>0.8</t>
  </si>
  <si>
    <t>-1270633423</t>
  </si>
  <si>
    <t>3.14*1.6*0.1*4</t>
  </si>
  <si>
    <t>1461751456</t>
  </si>
  <si>
    <t xml:space="preserve">1.2*104*1.03  " DN400" </t>
  </si>
  <si>
    <t>128.54</t>
  </si>
  <si>
    <t>60845742</t>
  </si>
  <si>
    <t>115.32*2</t>
  </si>
  <si>
    <t>871393121</t>
  </si>
  <si>
    <t>Montáž kanalizačního potrubí z PVC těsněné gumovým kroužkem otevřený výkop sklon do 20 % DN 400</t>
  </si>
  <si>
    <t>842703306</t>
  </si>
  <si>
    <t>Montáž kanalizačního potrubí z plastů z tvrdého PVC těsněných gumovým kroužkem v otevřeném výkopu ve sklonu do 20 % DN 400</t>
  </si>
  <si>
    <t>104-1.0*4</t>
  </si>
  <si>
    <t>28612021</t>
  </si>
  <si>
    <t>trubka kanalizační PVC plnostěnná třívrstvá DN 400x6000mm SN12</t>
  </si>
  <si>
    <t>1307511989</t>
  </si>
  <si>
    <t>100*1.03</t>
  </si>
  <si>
    <t>1467948390</t>
  </si>
  <si>
    <t>28911563</t>
  </si>
  <si>
    <t>8*1.03</t>
  </si>
  <si>
    <t>877365211</t>
  </si>
  <si>
    <t>Montáž tvarovek z tvrdého PVC-systém KG nebo z polypropylenu-systém KG 2000 jednoosé DN 250</t>
  </si>
  <si>
    <t>-41917740</t>
  </si>
  <si>
    <t>Montáž tvarovek na kanalizačním potrubí z trub z plastu  z tvrdého PVC nebo z polypropylenu v otevřeném výkopu jednoosých DN 250</t>
  </si>
  <si>
    <t>28611592</t>
  </si>
  <si>
    <t>zátka kanalizace plastové KG DN 250</t>
  </si>
  <si>
    <t>-1773193687</t>
  </si>
  <si>
    <t>877395221</t>
  </si>
  <si>
    <t>Montáž tvarovek z tvrdého PVC-systém KG nebo z polypropylenu-systém KG 2000 dvouosé DN 400</t>
  </si>
  <si>
    <t>388142355</t>
  </si>
  <si>
    <t>Montáž tvarovek na kanalizačním potrubí z trub z plastu  z tvrdého PVC nebo z polypropylenu v otevřeném výkopu dvouosých DN 400</t>
  </si>
  <si>
    <t>8 "DN400/150"</t>
  </si>
  <si>
    <t>3 "DN400/250"</t>
  </si>
  <si>
    <t>28611410</t>
  </si>
  <si>
    <t>odbočka kanalizační plastová s hrdlem KG 400/150/45°</t>
  </si>
  <si>
    <t>1420953961</t>
  </si>
  <si>
    <t>28611412</t>
  </si>
  <si>
    <t>odbočka kanalizační plastová s hrdlem KG 400/250/45°</t>
  </si>
  <si>
    <t>168642316</t>
  </si>
  <si>
    <t>89244211R</t>
  </si>
  <si>
    <t>Zabezpečení konců potrubí DN nad 300 do 600 při  těsnících zkouškách vodou</t>
  </si>
  <si>
    <t>-108796303</t>
  </si>
  <si>
    <t>Těsnící zkoušky vodou zabezpečení konců potrubí přii těsnících zkouškách DN přes 300 do 600</t>
  </si>
  <si>
    <t>892421111</t>
  </si>
  <si>
    <t>Těsní zkouška vodou potrubí DN 400 nebo 500</t>
  </si>
  <si>
    <t>520131013</t>
  </si>
  <si>
    <t>Těsnící zkoušky vodou na potrubí DN 400 nebo 500</t>
  </si>
  <si>
    <t>Osaz. a dod. želbet.prefab.šachty DN1000 vč lit.poklopu pro zat. D400 s odvětr. +vyrov.prstence v do 3.0m+těsnění +šachtové vložky</t>
  </si>
  <si>
    <t>-812018802</t>
  </si>
  <si>
    <t>Poznámka k položce:
poklopy s betono-litinovým rámem,víko poklopu celé litinové s odvětráváním s pantem ,dosedací plocha osazena tlumící vložkou EPDM,PUR</t>
  </si>
  <si>
    <t>1"SD2"</t>
  </si>
  <si>
    <t>8944127R</t>
  </si>
  <si>
    <t>Osaz. a dod. želbet.prefab.šachty DN1000 vč lit.poklopu pro zat. D400 s odvětr. +vyrov.prstence v do 3.5m+těsnění +šachtové vložky</t>
  </si>
  <si>
    <t>-2120185275</t>
  </si>
  <si>
    <t>Osaz. a dod. želbet.prefab.šachty DN1000 vč lit.poklopu pro zat. D400 s odvětr. +vyrov.prstence v do 3.5m+těsnění+šachtové vložky</t>
  </si>
  <si>
    <t>1 "SD3 "</t>
  </si>
  <si>
    <t>8944128R</t>
  </si>
  <si>
    <t>Osaz. a dod. želbet.prefab.šachty DN1000 vč lit.poklopu pro zat. D400 s odvětr. +vyrov.prstence v do 4.0m+těsnění +šachtové vložky</t>
  </si>
  <si>
    <t>1028748091</t>
  </si>
  <si>
    <t>Osaz. a dod. želbet.prefab.šachty DN1000 vč lit.poklopu pro zat. D400 s odvětr. +vyrov.prstence v do 4.0m+těsnění+šachtové vložky</t>
  </si>
  <si>
    <t>1 "SD4"</t>
  </si>
  <si>
    <t>50</t>
  </si>
  <si>
    <t>8944129R</t>
  </si>
  <si>
    <t>Osaz. a dod. želbet.prefab.šachty DN1000 vč lit.poklopu pro zat. B125  s odvětr. +vyrov.prstence v do 4.0m+těsnění +šachtové vložky</t>
  </si>
  <si>
    <t>-1107431770</t>
  </si>
  <si>
    <t>Osaz. a dod. želbet.prefab.šachty DN1000 vč lit.poklopu pro zat. B 125  s odvětr. +vyrov.prstence v do 4.0m+těsnění+šachtové vložky</t>
  </si>
  <si>
    <t>1 "SD1"</t>
  </si>
  <si>
    <t>51</t>
  </si>
  <si>
    <t>1158082748</t>
  </si>
  <si>
    <t>104*1.03</t>
  </si>
  <si>
    <t>52</t>
  </si>
  <si>
    <t xml:space="preserve">Napojení na  stávaj.kanalizaci -zajiš.pomocí nafukov.vaků+vyčištění stávaj,šachty  </t>
  </si>
  <si>
    <t>201394277</t>
  </si>
  <si>
    <t>53</t>
  </si>
  <si>
    <t>-867110583</t>
  </si>
  <si>
    <t>54</t>
  </si>
  <si>
    <t>1363686635</t>
  </si>
  <si>
    <t>55</t>
  </si>
  <si>
    <t>1666355495</t>
  </si>
  <si>
    <t>50.741*9</t>
  </si>
  <si>
    <t>56</t>
  </si>
  <si>
    <t>2052238142</t>
  </si>
  <si>
    <t>50.741</t>
  </si>
  <si>
    <t>57</t>
  </si>
  <si>
    <t>423191830</t>
  </si>
  <si>
    <t>58</t>
  </si>
  <si>
    <t>174250618</t>
  </si>
  <si>
    <t>3 - SO 303 Vodovod</t>
  </si>
  <si>
    <t>1689016873</t>
  </si>
  <si>
    <t>1.0*60</t>
  </si>
  <si>
    <t>-1136265751</t>
  </si>
  <si>
    <t>60</t>
  </si>
  <si>
    <t>-1328228192</t>
  </si>
  <si>
    <t>132254203</t>
  </si>
  <si>
    <t>Hloubení zapažených rýh š do 2000 mm v hornině třídy těžitelnosti I, skupiny 3 objem do 100 m3</t>
  </si>
  <si>
    <t>1911270360</t>
  </si>
  <si>
    <t>Hloubení zapažených rýh šířky přes 800 do 2 000 mm strojně s urovnáním dna do předepsaného profilu a spádu v hornině třídy těžitelnosti I skupiny 3 přes 50 do 100 m3</t>
  </si>
  <si>
    <t>1.0*(1.85+2.01)*0.5*4.44  "V"</t>
  </si>
  <si>
    <t>(1.5-1.0)*1.85*1.5 "rozs.u demont.arm uzlu"</t>
  </si>
  <si>
    <t>1.0*(2.01+1.9)*0.5*29.69</t>
  </si>
  <si>
    <t>1.0*(1.90+1.86)*0.5*7.24</t>
  </si>
  <si>
    <t>1.0*(1.86+1.9)*0.5*4.76</t>
  </si>
  <si>
    <t>1.0*(1.9+1.87)*0.5*5.89</t>
  </si>
  <si>
    <t>1.0*(1.87+1.96)*0.5*7.98 "60"</t>
  </si>
  <si>
    <t>-1.0*0.3*60</t>
  </si>
  <si>
    <t>98.95*0.40</t>
  </si>
  <si>
    <t>132354203</t>
  </si>
  <si>
    <t>Hloubení zapažených rýh š do 2000 mm v hornině třídy těžitelnosti II, skupiny 4 objem do 100 m3</t>
  </si>
  <si>
    <t>-1294651387</t>
  </si>
  <si>
    <t>Hloubení zapažených rýh šířky přes 800 do 2 000 mm strojně s urovnáním dna do předepsaného profilu a spádu v hornině třídy těžitelnosti II skupiny 4 přes 50 do 100 m3</t>
  </si>
  <si>
    <t>98.95*0.6</t>
  </si>
  <si>
    <t>1056362961</t>
  </si>
  <si>
    <t>1.5</t>
  </si>
  <si>
    <t>151101101</t>
  </si>
  <si>
    <t>Zřízení příložného pažení a rozepření stěn rýh hl do 2 m</t>
  </si>
  <si>
    <t>-62297788</t>
  </si>
  <si>
    <t>Zřízení pažení a rozepření stěn rýh pro podzemní vedení příložné pro jakoukoliv mezerovitost, hloubky do 2 m</t>
  </si>
  <si>
    <t>(1.85+2.01)*0.5*4.44*2  "V"</t>
  </si>
  <si>
    <t>(1.5-1.0)*2*1.85 "rozs.u demont.arm uzlu"</t>
  </si>
  <si>
    <t>(2.01+1.9)*0.5*29.69*2</t>
  </si>
  <si>
    <t>(1.90+1.86)*0.5*7.24*2</t>
  </si>
  <si>
    <t>(1.86+1.9)*0.5*4.76*2</t>
  </si>
  <si>
    <t>(1.9+1.87)*0.5*5.89*2</t>
  </si>
  <si>
    <t>(1.87+1.96)*0.5*7.98*2 "60"</t>
  </si>
  <si>
    <t>233</t>
  </si>
  <si>
    <t>151101111</t>
  </si>
  <si>
    <t>Odstranění příložného pažení a rozepření stěn rýh hl do 2 m</t>
  </si>
  <si>
    <t>-119907566</t>
  </si>
  <si>
    <t>Odstranění pažení a rozepření stěn rýh pro podzemní vedení s uložením materiálu na vzdálenost do 3 m od kraje výkopu příložné, hloubky do 2 m</t>
  </si>
  <si>
    <t>1748536991</t>
  </si>
  <si>
    <t>39.58</t>
  </si>
  <si>
    <t>846227083</t>
  </si>
  <si>
    <t>39.58*10</t>
  </si>
  <si>
    <t>-1578673389</t>
  </si>
  <si>
    <t>59.37</t>
  </si>
  <si>
    <t>1259161374</t>
  </si>
  <si>
    <t>59.37*10</t>
  </si>
  <si>
    <t>248272626</t>
  </si>
  <si>
    <t>98.95*1.8</t>
  </si>
  <si>
    <t>-1707420343</t>
  </si>
  <si>
    <t>98.95</t>
  </si>
  <si>
    <t>-(0.1+0.15+0.38)*60.0  "trat.loze+obsyp"</t>
  </si>
  <si>
    <t>-270885047</t>
  </si>
  <si>
    <t>61.15*1.89*1.01</t>
  </si>
  <si>
    <t>116.73</t>
  </si>
  <si>
    <t>-472099869</t>
  </si>
  <si>
    <t>0.38*60</t>
  </si>
  <si>
    <t>58341341</t>
  </si>
  <si>
    <t>kamenivo drcené drobné frakce 0/4 vč.přesunu na stavbě</t>
  </si>
  <si>
    <t>-392650935</t>
  </si>
  <si>
    <t>kamenivo drcené drobné frakce 0/4  vč.přesunu na stavbě</t>
  </si>
  <si>
    <t>22.8*1.01*1.89</t>
  </si>
  <si>
    <t>43.52</t>
  </si>
  <si>
    <t>262015875</t>
  </si>
  <si>
    <t>1889611388</t>
  </si>
  <si>
    <t>0.15*60</t>
  </si>
  <si>
    <t>452112111</t>
  </si>
  <si>
    <t>Osazení betonových prstenců nebo rámů v do 100 mm</t>
  </si>
  <si>
    <t>39582714</t>
  </si>
  <si>
    <t>Osazení betonových dílců prstenců nebo rámů pod poklopy a mříže, výšky do 100 mm</t>
  </si>
  <si>
    <t>2+1</t>
  </si>
  <si>
    <t>5524000R</t>
  </si>
  <si>
    <t>Dod. podkl. desky univerzal pro šoupat.poklopy</t>
  </si>
  <si>
    <t>574086059</t>
  </si>
  <si>
    <t>2.02</t>
  </si>
  <si>
    <t>5524002R</t>
  </si>
  <si>
    <t>Dod. podkl. desky univerzál pro hydrant.poklopy</t>
  </si>
  <si>
    <t>1902612471</t>
  </si>
  <si>
    <t>1.01</t>
  </si>
  <si>
    <t>45231318R</t>
  </si>
  <si>
    <t xml:space="preserve">Podkladní bloky z betonu prostého tř. C 30/37  XA2  otevřený výkop vč.bednění </t>
  </si>
  <si>
    <t>1055233386</t>
  </si>
  <si>
    <t>Podkladní a zajišťovací konstrukce z betonu prostého v otevřeném výkopu bloky pro potrubí z betonu tř. C 30/37 XA2 vč.bednění</t>
  </si>
  <si>
    <t>Poznámka k položce:
v trase  pod armatury</t>
  </si>
  <si>
    <t>0.15*3+0.1*3</t>
  </si>
  <si>
    <t>-2000898375</t>
  </si>
  <si>
    <t xml:space="preserve">1.0*60*1.03  " DN80" </t>
  </si>
  <si>
    <t>62</t>
  </si>
  <si>
    <t>-867604837</t>
  </si>
  <si>
    <t>60*2</t>
  </si>
  <si>
    <t>850265121</t>
  </si>
  <si>
    <t>Výřez nebo výsek na potrubí z trub litinových tlakových nebo plastických hmot DN 100</t>
  </si>
  <si>
    <t>-573645717</t>
  </si>
  <si>
    <t>Výřez nebo výsek  na potrubí z trub litinových tlakových nebo plastických hmot DN 100</t>
  </si>
  <si>
    <t>857242122</t>
  </si>
  <si>
    <t>Montáž litinových tvarovek jednoosých přírubových otevřený výkop DN 80</t>
  </si>
  <si>
    <t>771646069</t>
  </si>
  <si>
    <t>Montáž litinových tvarovek na potrubí litinovém tlakovém jednoosých na potrubí z trub přírubových v otevřeném výkopu, kanálu nebo v šachtě DN 80</t>
  </si>
  <si>
    <t>2+1 "PPL+přír."</t>
  </si>
  <si>
    <t>55254047</t>
  </si>
  <si>
    <t>koleno 90° s patkou přírubové litinové vodovodní N-kus PN10/40 DN 80</t>
  </si>
  <si>
    <t>-15656224</t>
  </si>
  <si>
    <t>55259820R</t>
  </si>
  <si>
    <t>speciální příruba jištěná proti posunu pro plast.potr. PE DN 80  PN16 TVL práškový epoxid tl 250µm vč.těsnění</t>
  </si>
  <si>
    <t>445449665</t>
  </si>
  <si>
    <t>857262122</t>
  </si>
  <si>
    <t>Montáž litinových tvarovek jednoosých přírubových otevřený výkop DN 100</t>
  </si>
  <si>
    <t>-455432316</t>
  </si>
  <si>
    <t>Montáž litinových tvarovek na potrubí litinovém tlakovém jednoosých na potrubí z trub přírubových v otevřeném výkopu, kanálu nebo v šachtě DN 100</t>
  </si>
  <si>
    <t>1+1 "sp.př.+zasl.př."</t>
  </si>
  <si>
    <t>55259821R</t>
  </si>
  <si>
    <t>speciální příruba jištěná proti posunu pro plast.potr. PVC DN 100  PN16 vč.těsnění</t>
  </si>
  <si>
    <t>-1955848133</t>
  </si>
  <si>
    <t>55253661</t>
  </si>
  <si>
    <t>příruba zaslepovací litinová vodovodní PN10/16 X-kus DN 100</t>
  </si>
  <si>
    <t>-1238421667</t>
  </si>
  <si>
    <t>857264122</t>
  </si>
  <si>
    <t>Montáž litinových tvarovek odbočných přírubových otevřený výkop DN 100</t>
  </si>
  <si>
    <t>-807635389</t>
  </si>
  <si>
    <t>Montáž litinových tvarovek na potrubí litinovém tlakovém odbočných na potrubí z trub přírubových v otevřeném výkopu, kanálu nebo v šachtě DN 100</t>
  </si>
  <si>
    <t>5525352R</t>
  </si>
  <si>
    <t>tvarovka přírubová litinová vodovodní s přírubovou odbočkou PN10/40 T-kus DN 100/80  TVL  práškový epoxid tl 250µm  vč.těsnění</t>
  </si>
  <si>
    <t>-1934304970</t>
  </si>
  <si>
    <t>tvarovka přírubová litinová vodovodní s přírubovou odbočkou PN10/40 T-kus DN 100/80  TVL práškový epoxid tl 250µm   vč.těsnění</t>
  </si>
  <si>
    <t>871241211</t>
  </si>
  <si>
    <t>Montáž potrubí z PE100 SDR 11 otevřený výkop svařovaných elektrotvarovkou  do D 90 x 8,2 mm</t>
  </si>
  <si>
    <t>-1271508615</t>
  </si>
  <si>
    <t>Montáž vodovodního potrubí z plastů v otevřeném výkopu z polyetylenu PE 100 svařovaných elektrotvarovkou SDR 11/PN16  do D 90 x 8,2 mm</t>
  </si>
  <si>
    <t>2861382R</t>
  </si>
  <si>
    <t>potrubí vodovodní HDPE (IPE) tyče 6,12m 90x5,4mm</t>
  </si>
  <si>
    <t>1881424999</t>
  </si>
  <si>
    <t>60*1.015</t>
  </si>
  <si>
    <t>877241101</t>
  </si>
  <si>
    <t>Montáž elektrospojek na vodovodním potrubí z PE trub d 90</t>
  </si>
  <si>
    <t>-1986644964</t>
  </si>
  <si>
    <t>Montáž tvarovek na vodovodním plastovém potrubí z polyetylenu PE 100 elektrotvarovek SDR 11/PN16 spojek, oblouků nebo redukcí d 90</t>
  </si>
  <si>
    <t>9+1</t>
  </si>
  <si>
    <t>28615974</t>
  </si>
  <si>
    <t>elektrospojka SDR11 PE 100 PN16 D 90mm</t>
  </si>
  <si>
    <t>1316475942</t>
  </si>
  <si>
    <t>9*1.015</t>
  </si>
  <si>
    <t>9.14</t>
  </si>
  <si>
    <t>28653060</t>
  </si>
  <si>
    <t>elektrokoleno 90° PE 100 D 90mm</t>
  </si>
  <si>
    <t>1298242108</t>
  </si>
  <si>
    <t>1*1.015</t>
  </si>
  <si>
    <t>1.02</t>
  </si>
  <si>
    <t>891241112</t>
  </si>
  <si>
    <t>Montáž vodovodních šoupátek otevřený výkop DN 80</t>
  </si>
  <si>
    <t>-1880146119</t>
  </si>
  <si>
    <t>Montáž vodovodních armatur na potrubí šoupátek nebo klapek uzavíracích v otevřeném výkopu nebo v šachtách s osazením zemní soupravy (bez poklopů) DN 80</t>
  </si>
  <si>
    <t>4222116R</t>
  </si>
  <si>
    <t>šoupátko pitná voda litina s přírubami, voda,  DN 80 mm PN16</t>
  </si>
  <si>
    <t>-1766061921</t>
  </si>
  <si>
    <t>4229107R</t>
  </si>
  <si>
    <t>souprava zemní  pro šoupátka DN  80 mm, Rd 1,3-1,8 m</t>
  </si>
  <si>
    <t>743557886</t>
  </si>
  <si>
    <t>891247111</t>
  </si>
  <si>
    <t>Montáž hydrantů podzemních DN 80</t>
  </si>
  <si>
    <t>-1021600804</t>
  </si>
  <si>
    <t>Montáž vodovodních armatur na potrubí hydrantů podzemních (bez osazení poklopů) DN 80</t>
  </si>
  <si>
    <t>4227366R</t>
  </si>
  <si>
    <t>hydrant podzemní DN 80 PN 16  v 1500mm  plnoprůtokový</t>
  </si>
  <si>
    <t>1861968089</t>
  </si>
  <si>
    <t>89126181R</t>
  </si>
  <si>
    <t>Demontáž vodoměrné sestavy  DN 100 vč.odvozu do skladu-případná likvidace</t>
  </si>
  <si>
    <t>591063013</t>
  </si>
  <si>
    <t>892241111</t>
  </si>
  <si>
    <t>Tlaková zkouška vodou potrubí do 80</t>
  </si>
  <si>
    <t>-80424394</t>
  </si>
  <si>
    <t>Tlakové zkoušky vodou na potrubí DN do 80</t>
  </si>
  <si>
    <t>892273122</t>
  </si>
  <si>
    <t>Proplach a dezinfekce vodovodního potrubí DN od 80 do 125</t>
  </si>
  <si>
    <t>-2100294630</t>
  </si>
  <si>
    <t>892372111</t>
  </si>
  <si>
    <t>Zabezpečení konců potrubí DN do 300 při tlakových zkouškách vodou</t>
  </si>
  <si>
    <t>892146512</t>
  </si>
  <si>
    <t>Tlakové zkoušky vodou zabezpečení konců potrubí při tlakových zkouškách DN do 300</t>
  </si>
  <si>
    <t>899121102</t>
  </si>
  <si>
    <t>Osazení poklopů plastových šoupátkových</t>
  </si>
  <si>
    <t>325934768</t>
  </si>
  <si>
    <t>5623063R</t>
  </si>
  <si>
    <t>poklop uliční šoupátkový samonivelační</t>
  </si>
  <si>
    <t>1816566852</t>
  </si>
  <si>
    <t>poklop uliční šoupátkový  samonivelační</t>
  </si>
  <si>
    <t>899121103</t>
  </si>
  <si>
    <t>Osazení poklopů plastových hydrantových</t>
  </si>
  <si>
    <t>-2092350195</t>
  </si>
  <si>
    <t>42291452</t>
  </si>
  <si>
    <t>poklop litinový hydrantový DN 80</t>
  </si>
  <si>
    <t>-1311610345</t>
  </si>
  <si>
    <t>89971312R</t>
  </si>
  <si>
    <t>Orientační tabulky na  plot</t>
  </si>
  <si>
    <t>643646883</t>
  </si>
  <si>
    <t>899721111</t>
  </si>
  <si>
    <t>Signalizační vodič DN do 150 mm na potrubí</t>
  </si>
  <si>
    <t>2055599429</t>
  </si>
  <si>
    <t>Signalizační vodič na potrubí DN do 150 mm</t>
  </si>
  <si>
    <t>60*1.03</t>
  </si>
  <si>
    <t>Výstražná páska  na potrubí PVC s nápisem   "Pozor voda "</t>
  </si>
  <si>
    <t>93699837</t>
  </si>
  <si>
    <t>679178814</t>
  </si>
  <si>
    <t>198746619</t>
  </si>
  <si>
    <t>26.4*19</t>
  </si>
  <si>
    <t>-1578771533</t>
  </si>
  <si>
    <t>59</t>
  </si>
  <si>
    <t>-397442634</t>
  </si>
  <si>
    <t>-689571800</t>
  </si>
  <si>
    <t>Soupis:</t>
  </si>
  <si>
    <t>3a - Výměna v totožné trase -stáv.vodov.přípojky  pro č.p.112+č.p.121</t>
  </si>
  <si>
    <t>113107423</t>
  </si>
  <si>
    <t>Odstranění podkladu z kameniva drceného tl 300 mm při překopech strojně pl do 15 m2</t>
  </si>
  <si>
    <t>-1686964247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</si>
  <si>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</si>
  <si>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 xml:space="preserve">1.0*3.1 " č.p. 112" </t>
  </si>
  <si>
    <t xml:space="preserve">1.0*2.9 " č.p. 121" </t>
  </si>
  <si>
    <t>132254201</t>
  </si>
  <si>
    <t>Hloubení zapažených rýh š do 2000 mm v hornině třídy těžitelnosti I, skupiny 3 objem do 20 m3</t>
  </si>
  <si>
    <t>-1045732086</t>
  </si>
  <si>
    <t>Hloubení zapažených rýh šířky přes 800 do 2 000 mm strojně s urovnáním dna do předepsaného profilu a spádu v hornině třídy těžitelnosti I skupiny 3 do 20 m3</t>
  </si>
  <si>
    <t xml:space="preserve">1.0*3.1*1.75 " č.p. 112" </t>
  </si>
  <si>
    <t xml:space="preserve">1.0*2.9*1.75 " č.p. 121" </t>
  </si>
  <si>
    <t>-1.0*0.3*6</t>
  </si>
  <si>
    <t>8.7*0.40</t>
  </si>
  <si>
    <t>132354201</t>
  </si>
  <si>
    <t>Hloubení zapažených rýh š do 2000 mm v hornině třídy těžitelnosti II, skupiny 4 objem do 20 m3</t>
  </si>
  <si>
    <t>-1305609328</t>
  </si>
  <si>
    <t>Hloubení zapažených rýh šířky přes 800 do 2 000 mm strojně s urovnáním dna do předepsaného profilu a spádu v hornině třídy těžitelnosti II skupiny 4 do 20 m3</t>
  </si>
  <si>
    <t>8.7*0.6</t>
  </si>
  <si>
    <t>386500815</t>
  </si>
  <si>
    <t xml:space="preserve">3.1*1.75*2 " č.p. 112" </t>
  </si>
  <si>
    <t xml:space="preserve">2.9*1.75*2 " č.p. 121" </t>
  </si>
  <si>
    <t>110001744</t>
  </si>
  <si>
    <t>1216557477</t>
  </si>
  <si>
    <t>3.48</t>
  </si>
  <si>
    <t>1778051093</t>
  </si>
  <si>
    <t>3.48*10</t>
  </si>
  <si>
    <t>414038674</t>
  </si>
  <si>
    <t>5.22</t>
  </si>
  <si>
    <t>-1529563540</t>
  </si>
  <si>
    <t>5.22*10</t>
  </si>
  <si>
    <t>1846556871</t>
  </si>
  <si>
    <t>8.7*1.8</t>
  </si>
  <si>
    <t>-987896512</t>
  </si>
  <si>
    <t>8.7</t>
  </si>
  <si>
    <t>-(0.1+0.15+0.332)*6.0  "trat.loze+obsyp"</t>
  </si>
  <si>
    <t>5.21</t>
  </si>
  <si>
    <t>štěrkodrť frakce 0/32</t>
  </si>
  <si>
    <t>348623534</t>
  </si>
  <si>
    <t>5.21*1.89*1.01</t>
  </si>
  <si>
    <t>1521950571</t>
  </si>
  <si>
    <t xml:space="preserve">0.332*3.1 " č.p. 112" </t>
  </si>
  <si>
    <t xml:space="preserve">0.332*2.9 " č.p. 121" </t>
  </si>
  <si>
    <t>kamenivo drcené drobné frakce 0/4 4 vč.přesunu na stavbě</t>
  </si>
  <si>
    <t>917059302</t>
  </si>
  <si>
    <t>2.00*1.01*1.89</t>
  </si>
  <si>
    <t>609526099</t>
  </si>
  <si>
    <t xml:space="preserve">3.1 " č.p. 112" </t>
  </si>
  <si>
    <t xml:space="preserve">2.9 " č.p. 121" </t>
  </si>
  <si>
    <t>-1080239353</t>
  </si>
  <si>
    <t>0.15*6</t>
  </si>
  <si>
    <t>514497529</t>
  </si>
  <si>
    <t>-1898472205</t>
  </si>
  <si>
    <t>Vyspravení podkladu po překopech ing sítí plochy přes 15 m2 štěrkodrtí tl. 150 mm 2x</t>
  </si>
  <si>
    <t>623089056</t>
  </si>
  <si>
    <t>6.0*2</t>
  </si>
  <si>
    <t>87116114R</t>
  </si>
  <si>
    <t>Montáž potrubí z PE100 SDR 11 otevřený výkop svařovaných na tupo D 32 x 4,4 mm</t>
  </si>
  <si>
    <t>637208744</t>
  </si>
  <si>
    <t>Montáž vodovodního potrubí z plastů v otevřeném výkopu z polyetylenu PE 100 svařovaných na tupo SDR 11/PN16 D 32 x4.4 mm</t>
  </si>
  <si>
    <t>28613111R</t>
  </si>
  <si>
    <t>potrubí vodovodní PE100 PN16 SDR11 6 m, 100 m, 32 x 4,4 mm</t>
  </si>
  <si>
    <t>-1719586099</t>
  </si>
  <si>
    <t>6.0*1.015</t>
  </si>
  <si>
    <t>6.1</t>
  </si>
  <si>
    <t>2865423R</t>
  </si>
  <si>
    <t>záslepka PE D 32mm</t>
  </si>
  <si>
    <t>94173732</t>
  </si>
  <si>
    <t>2*1.015</t>
  </si>
  <si>
    <t>2.03</t>
  </si>
  <si>
    <t>879161111</t>
  </si>
  <si>
    <t>Montáž vodovodní přípojky na potrubí DN 25</t>
  </si>
  <si>
    <t>-842711753</t>
  </si>
  <si>
    <t>Montáž napojení vodovodní přípojky v otevřeném výkopu ve sklonu přes 20 % DN 25</t>
  </si>
  <si>
    <t>891181112</t>
  </si>
  <si>
    <t>Montáž vodovodních šoupátek otevřený výkop DN 40</t>
  </si>
  <si>
    <t>1197971517</t>
  </si>
  <si>
    <t>Montáž vodovodních armatur na potrubí šoupátek nebo klapek uzavíracích v otevřeném výkopu nebo v šachtách s osazením zemní soupravy (bez poklopů) DN 40</t>
  </si>
  <si>
    <t>4222142R</t>
  </si>
  <si>
    <t>šoupátko kombinované navrtávací -ISO DN 25 připoj. rozměr  1/ 5/4"</t>
  </si>
  <si>
    <t>692454492</t>
  </si>
  <si>
    <t>2*1.01</t>
  </si>
  <si>
    <t>4229108R</t>
  </si>
  <si>
    <t>souprava zemní  teleskop.pro domov.pripojky  šoupátka DN  3/4"-2"  Rd 1,3-1,8 m</t>
  </si>
  <si>
    <t>-1657984133</t>
  </si>
  <si>
    <t>891269111</t>
  </si>
  <si>
    <t>Montáž navrtávacích pasů na potrubí z jakýchkoli trub DN 100</t>
  </si>
  <si>
    <t>-952609502</t>
  </si>
  <si>
    <t>Montáž vodovodních armatur na potrubí navrtávacích pasů s ventilem Jt 1 MPa, na potrubí z trub litinových, ocelových nebo plastických hmot DN 100</t>
  </si>
  <si>
    <t>42273551</t>
  </si>
  <si>
    <t>pás navrtávací se závitovým výstupem z tvárné litiny pro vodovodní PE a PVC potrubí 110-5/4”</t>
  </si>
  <si>
    <t>858361489</t>
  </si>
  <si>
    <t>892233122</t>
  </si>
  <si>
    <t>Proplach a dezinfekce vodovodního potrubí DN od 40 do 70</t>
  </si>
  <si>
    <t>1046611884</t>
  </si>
  <si>
    <t>6.0</t>
  </si>
  <si>
    <t>8922411R</t>
  </si>
  <si>
    <t>Tlaková zkouška vodou potrubí do 80 vč zabezpečení konců</t>
  </si>
  <si>
    <t>-1795257487</t>
  </si>
  <si>
    <t>Tlakové zkoušky vodou na potrubí DN do 80 vč zabezpečení konců</t>
  </si>
  <si>
    <t>899401112</t>
  </si>
  <si>
    <t>Osazení poklopů litinových šoupátkových</t>
  </si>
  <si>
    <t>-1495682602</t>
  </si>
  <si>
    <t>4229135R</t>
  </si>
  <si>
    <t xml:space="preserve">poklop litinový -těžký  -šoupátkový </t>
  </si>
  <si>
    <t>980834494</t>
  </si>
  <si>
    <t>-1863283802</t>
  </si>
  <si>
    <t>6.0*1.03</t>
  </si>
  <si>
    <t>6.2</t>
  </si>
  <si>
    <t>-963305532</t>
  </si>
  <si>
    <t>-2043377322</t>
  </si>
  <si>
    <t>1284772673</t>
  </si>
  <si>
    <t>2.64*19</t>
  </si>
  <si>
    <t>-1881342615</t>
  </si>
  <si>
    <t>2.64</t>
  </si>
  <si>
    <t>-447249820</t>
  </si>
  <si>
    <t>1733939608</t>
  </si>
  <si>
    <t>von - Vedlejší a ostatní náklady</t>
  </si>
  <si>
    <t>VRN - Vedlejší rozpočtové náklady</t>
  </si>
  <si>
    <t>VRN</t>
  </si>
  <si>
    <t>Vedlejší rozpočtové náklady</t>
  </si>
  <si>
    <t>011103000</t>
  </si>
  <si>
    <t xml:space="preserve">Geotechnický průzkum </t>
  </si>
  <si>
    <t>kč</t>
  </si>
  <si>
    <t>1024</t>
  </si>
  <si>
    <t>-760434290</t>
  </si>
  <si>
    <t>011303000</t>
  </si>
  <si>
    <t xml:space="preserve">Archeologická činnost </t>
  </si>
  <si>
    <t>1750309387</t>
  </si>
  <si>
    <t>012103000</t>
  </si>
  <si>
    <t>Geodetické práce před výstavbou</t>
  </si>
  <si>
    <t>1628619851</t>
  </si>
  <si>
    <t>013254000</t>
  </si>
  <si>
    <t>Dokumentace skutečného provedení stavby vč.geodetické činnosti</t>
  </si>
  <si>
    <t>1259098824</t>
  </si>
  <si>
    <t>Dokumentace skutečného provedení stavby  vč.geodetické činnosti</t>
  </si>
  <si>
    <t>030001000</t>
  </si>
  <si>
    <t>Zařízení staveniště</t>
  </si>
  <si>
    <t>-1142407202</t>
  </si>
  <si>
    <t>034303000</t>
  </si>
  <si>
    <t>Dočasné dopravní značení  DIO vč.nájemného za značky</t>
  </si>
  <si>
    <t>-983046005</t>
  </si>
  <si>
    <t>045002000</t>
  </si>
  <si>
    <t>Kompletační a koordinační činnost</t>
  </si>
  <si>
    <t>1121598820</t>
  </si>
  <si>
    <t>070001000</t>
  </si>
  <si>
    <t>Provozní vlivy</t>
  </si>
  <si>
    <t>kč…</t>
  </si>
  <si>
    <t>-1215429800</t>
  </si>
  <si>
    <t>001</t>
  </si>
  <si>
    <t>Zajištění úplného rozboru vody dle hygienických předpisů pro veřejný vodovod</t>
  </si>
  <si>
    <t>2018026967</t>
  </si>
  <si>
    <t>002</t>
  </si>
  <si>
    <t xml:space="preserve">Plán bezpečnosti a ochrany zdraví dle §15 odst.2 z.č.309/2006 při stavbě v úpravě dle vybraného dodavatele stavby a s určeními osobu zodpovědnou za bezpečnost a ochranu zdraví na staveništi a ohlášení   - koordinátora bezpečnosti práce zajišťuje investor </t>
  </si>
  <si>
    <t>-1607236806</t>
  </si>
  <si>
    <t>Plán bezpečnosti a ochrany zdraví dle §15 odst.2 z.č.309/2006 při stavbě v úpravě dle vybraného dodavatele stavby a s určeními osobu zodpovědnou za bezpečnost a ochranu zdraví na staveništi a ohlášení   - koordinátora bezpečnosti práce zajišťuje investor stavby (práce v ochranných pásmech energetických sítích),umístění štítku o povolení stavby,ohlášení na oblastní inspektorát práce,bude li nutné dle počtu zhotovitelů</t>
  </si>
  <si>
    <t>003</t>
  </si>
  <si>
    <t>Náhradní zásobení pitnou vodou po dobu výstavby a přepojení vodovodů při stavbě dle skutečnosti po vytýčení vodovodu</t>
  </si>
  <si>
    <t>484540210</t>
  </si>
  <si>
    <t>004</t>
  </si>
  <si>
    <t xml:space="preserve">Technická opatření vyplývající na celé stavbě ze skutečného výskytu inženýrských podzemních sítí v době realizace stavby po jejich vytýčení jejich správci a po zjištění přesného stavu inženýrských sítí v zemi vč.koordinace se zástupci těchto správců sítí </t>
  </si>
  <si>
    <t>193724647</t>
  </si>
  <si>
    <t>Technická opatření vyplývající na celé stavbě ze skutečného výskytu inženýrských podzemních sítí v době realizace stavby po jejich vytýčení jejich správci a po zjištění přesného stavu inženýrských sítí v zemi vč.koridinace se zástupci těchto správců sítí při splnění všech podmínek které vyplynou z jejich požadavků</t>
  </si>
  <si>
    <t>005</t>
  </si>
  <si>
    <t>Zkoušky vyluhovatelnosti</t>
  </si>
  <si>
    <t>342039453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</si>
</sst>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S1-21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Dýšina -rekonstrukce ulice Ke Strži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Dýšiná -Plzeňský kraj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3. 1. 2021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6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Dýšiná.Náměstí Míru 30-Dýšiná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Ing.A.Samek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Richtrová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ROUND(AG95+AG96+AG97+AG100,2)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ROUND(AS95+AS96+AS97+AS100,2)</f>
        <v>0</v>
      </c>
      <c r="AT94" s="114">
        <f>ROUND(SUM(AV94:AW94),2)</f>
        <v>0</v>
      </c>
      <c r="AU94" s="115">
        <f>ROUND(AU95+AU96+AU97+AU100,5)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ROUND(AZ95+AZ96+AZ97+AZ100,2)</f>
        <v>0</v>
      </c>
      <c r="BA94" s="114">
        <f>ROUND(BA95+BA96+BA97+BA100,2)</f>
        <v>0</v>
      </c>
      <c r="BB94" s="114">
        <f>ROUND(BB95+BB96+BB97+BB100,2)</f>
        <v>0</v>
      </c>
      <c r="BC94" s="114">
        <f>ROUND(BC95+BC96+BC97+BC100,2)</f>
        <v>0</v>
      </c>
      <c r="BD94" s="116">
        <f>ROUND(BD95+BD96+BD97+BD100,2)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4.4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SO 301 Splašková kana...'!J30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'1 - SO 301 Splašková kana...'!P126</f>
        <v>0</v>
      </c>
      <c r="AV95" s="128">
        <f>'1 - SO 301 Splašková kana...'!J33</f>
        <v>0</v>
      </c>
      <c r="AW95" s="128">
        <f>'1 - SO 301 Splašková kana...'!J34</f>
        <v>0</v>
      </c>
      <c r="AX95" s="128">
        <f>'1 - SO 301 Splašková kana...'!J35</f>
        <v>0</v>
      </c>
      <c r="AY95" s="128">
        <f>'1 - SO 301 Splašková kana...'!J36</f>
        <v>0</v>
      </c>
      <c r="AZ95" s="128">
        <f>'1 - SO 301 Splašková kana...'!F33</f>
        <v>0</v>
      </c>
      <c r="BA95" s="128">
        <f>'1 - SO 301 Splašková kana...'!F34</f>
        <v>0</v>
      </c>
      <c r="BB95" s="128">
        <f>'1 - SO 301 Splašková kana...'!F35</f>
        <v>0</v>
      </c>
      <c r="BC95" s="128">
        <f>'1 - SO 301 Splašková kana...'!F36</f>
        <v>0</v>
      </c>
      <c r="BD95" s="130">
        <f>'1 - SO 301 Splašková kana...'!F37</f>
        <v>0</v>
      </c>
      <c r="BE95" s="7"/>
      <c r="BT95" s="131" t="s">
        <v>82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4.4" customHeight="1">
      <c r="A96" s="119" t="s">
        <v>81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SO 302 Deštová kanali...'!J30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ROUND(SUM(AV96:AW96),2)</f>
        <v>0</v>
      </c>
      <c r="AU96" s="129">
        <f>'2 - SO 302 Deštová kanali...'!P126</f>
        <v>0</v>
      </c>
      <c r="AV96" s="128">
        <f>'2 - SO 302 Deštová kanali...'!J33</f>
        <v>0</v>
      </c>
      <c r="AW96" s="128">
        <f>'2 - SO 302 Deštová kanali...'!J34</f>
        <v>0</v>
      </c>
      <c r="AX96" s="128">
        <f>'2 - SO 302 Deštová kanali...'!J35</f>
        <v>0</v>
      </c>
      <c r="AY96" s="128">
        <f>'2 - SO 302 Deštová kanali...'!J36</f>
        <v>0</v>
      </c>
      <c r="AZ96" s="128">
        <f>'2 - SO 302 Deštová kanali...'!F33</f>
        <v>0</v>
      </c>
      <c r="BA96" s="128">
        <f>'2 - SO 302 Deštová kanali...'!F34</f>
        <v>0</v>
      </c>
      <c r="BB96" s="128">
        <f>'2 - SO 302 Deštová kanali...'!F35</f>
        <v>0</v>
      </c>
      <c r="BC96" s="128">
        <f>'2 - SO 302 Deštová kanali...'!F36</f>
        <v>0</v>
      </c>
      <c r="BD96" s="130">
        <f>'2 - SO 302 Deštová kanali...'!F37</f>
        <v>0</v>
      </c>
      <c r="BE96" s="7"/>
      <c r="BT96" s="131" t="s">
        <v>82</v>
      </c>
      <c r="BV96" s="131" t="s">
        <v>79</v>
      </c>
      <c r="BW96" s="131" t="s">
        <v>88</v>
      </c>
      <c r="BX96" s="131" t="s">
        <v>5</v>
      </c>
      <c r="CL96" s="131" t="s">
        <v>1</v>
      </c>
      <c r="CM96" s="131" t="s">
        <v>86</v>
      </c>
    </row>
    <row r="97" spans="1:91" s="7" customFormat="1" ht="14.4" customHeight="1">
      <c r="A97" s="7"/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32">
        <f>ROUND(SUM(AG98:AG99),2)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f>ROUND(SUM(AS98:AS99),2)</f>
        <v>0</v>
      </c>
      <c r="AT97" s="128">
        <f>ROUND(SUM(AV97:AW97),2)</f>
        <v>0</v>
      </c>
      <c r="AU97" s="129">
        <f>ROUND(SUM(AU98:AU99),5)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ROUND(SUM(AZ98:AZ99),2)</f>
        <v>0</v>
      </c>
      <c r="BA97" s="128">
        <f>ROUND(SUM(BA98:BA99),2)</f>
        <v>0</v>
      </c>
      <c r="BB97" s="128">
        <f>ROUND(SUM(BB98:BB99),2)</f>
        <v>0</v>
      </c>
      <c r="BC97" s="128">
        <f>ROUND(SUM(BC98:BC99),2)</f>
        <v>0</v>
      </c>
      <c r="BD97" s="130">
        <f>ROUND(SUM(BD98:BD99),2)</f>
        <v>0</v>
      </c>
      <c r="BE97" s="7"/>
      <c r="BS97" s="131" t="s">
        <v>76</v>
      </c>
      <c r="BT97" s="131" t="s">
        <v>82</v>
      </c>
      <c r="BV97" s="131" t="s">
        <v>79</v>
      </c>
      <c r="BW97" s="131" t="s">
        <v>91</v>
      </c>
      <c r="BX97" s="131" t="s">
        <v>5</v>
      </c>
      <c r="CL97" s="131" t="s">
        <v>1</v>
      </c>
      <c r="CM97" s="131" t="s">
        <v>86</v>
      </c>
    </row>
    <row r="98" spans="1:91" s="4" customFormat="1" ht="14.4" customHeight="1">
      <c r="A98" s="119" t="s">
        <v>81</v>
      </c>
      <c r="B98" s="70"/>
      <c r="C98" s="133"/>
      <c r="D98" s="133"/>
      <c r="E98" s="134" t="s">
        <v>89</v>
      </c>
      <c r="F98" s="134"/>
      <c r="G98" s="134"/>
      <c r="H98" s="134"/>
      <c r="I98" s="134"/>
      <c r="J98" s="133"/>
      <c r="K98" s="134" t="s">
        <v>90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'3 - SO 303 Vodovod'!J30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92</v>
      </c>
      <c r="AR98" s="72"/>
      <c r="AS98" s="137">
        <v>0</v>
      </c>
      <c r="AT98" s="138">
        <f>ROUND(SUM(AV98:AW98),2)</f>
        <v>0</v>
      </c>
      <c r="AU98" s="139">
        <f>'3 - SO 303 Vodovod'!P124</f>
        <v>0</v>
      </c>
      <c r="AV98" s="138">
        <f>'3 - SO 303 Vodovod'!J33</f>
        <v>0</v>
      </c>
      <c r="AW98" s="138">
        <f>'3 - SO 303 Vodovod'!J34</f>
        <v>0</v>
      </c>
      <c r="AX98" s="138">
        <f>'3 - SO 303 Vodovod'!J35</f>
        <v>0</v>
      </c>
      <c r="AY98" s="138">
        <f>'3 - SO 303 Vodovod'!J36</f>
        <v>0</v>
      </c>
      <c r="AZ98" s="138">
        <f>'3 - SO 303 Vodovod'!F33</f>
        <v>0</v>
      </c>
      <c r="BA98" s="138">
        <f>'3 - SO 303 Vodovod'!F34</f>
        <v>0</v>
      </c>
      <c r="BB98" s="138">
        <f>'3 - SO 303 Vodovod'!F35</f>
        <v>0</v>
      </c>
      <c r="BC98" s="138">
        <f>'3 - SO 303 Vodovod'!F36</f>
        <v>0</v>
      </c>
      <c r="BD98" s="140">
        <f>'3 - SO 303 Vodovod'!F37</f>
        <v>0</v>
      </c>
      <c r="BE98" s="4"/>
      <c r="BT98" s="141" t="s">
        <v>86</v>
      </c>
      <c r="BU98" s="141" t="s">
        <v>93</v>
      </c>
      <c r="BV98" s="141" t="s">
        <v>79</v>
      </c>
      <c r="BW98" s="141" t="s">
        <v>91</v>
      </c>
      <c r="BX98" s="141" t="s">
        <v>5</v>
      </c>
      <c r="CL98" s="141" t="s">
        <v>1</v>
      </c>
      <c r="CM98" s="141" t="s">
        <v>86</v>
      </c>
    </row>
    <row r="99" spans="1:90" s="4" customFormat="1" ht="24" customHeight="1">
      <c r="A99" s="119" t="s">
        <v>81</v>
      </c>
      <c r="B99" s="70"/>
      <c r="C99" s="133"/>
      <c r="D99" s="133"/>
      <c r="E99" s="134" t="s">
        <v>94</v>
      </c>
      <c r="F99" s="134"/>
      <c r="G99" s="134"/>
      <c r="H99" s="134"/>
      <c r="I99" s="134"/>
      <c r="J99" s="133"/>
      <c r="K99" s="134" t="s">
        <v>95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'3a - Výměna v totožné tra...'!J32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92</v>
      </c>
      <c r="AR99" s="72"/>
      <c r="AS99" s="137">
        <v>0</v>
      </c>
      <c r="AT99" s="138">
        <f>ROUND(SUM(AV99:AW99),2)</f>
        <v>0</v>
      </c>
      <c r="AU99" s="139">
        <f>'3a - Výměna v totožné tra...'!P128</f>
        <v>0</v>
      </c>
      <c r="AV99" s="138">
        <f>'3a - Výměna v totožné tra...'!J35</f>
        <v>0</v>
      </c>
      <c r="AW99" s="138">
        <f>'3a - Výměna v totožné tra...'!J36</f>
        <v>0</v>
      </c>
      <c r="AX99" s="138">
        <f>'3a - Výměna v totožné tra...'!J37</f>
        <v>0</v>
      </c>
      <c r="AY99" s="138">
        <f>'3a - Výměna v totožné tra...'!J38</f>
        <v>0</v>
      </c>
      <c r="AZ99" s="138">
        <f>'3a - Výměna v totožné tra...'!F35</f>
        <v>0</v>
      </c>
      <c r="BA99" s="138">
        <f>'3a - Výměna v totožné tra...'!F36</f>
        <v>0</v>
      </c>
      <c r="BB99" s="138">
        <f>'3a - Výměna v totožné tra...'!F37</f>
        <v>0</v>
      </c>
      <c r="BC99" s="138">
        <f>'3a - Výměna v totožné tra...'!F38</f>
        <v>0</v>
      </c>
      <c r="BD99" s="140">
        <f>'3a - Výměna v totožné tra...'!F39</f>
        <v>0</v>
      </c>
      <c r="BE99" s="4"/>
      <c r="BT99" s="141" t="s">
        <v>86</v>
      </c>
      <c r="BV99" s="141" t="s">
        <v>79</v>
      </c>
      <c r="BW99" s="141" t="s">
        <v>96</v>
      </c>
      <c r="BX99" s="141" t="s">
        <v>91</v>
      </c>
      <c r="CL99" s="141" t="s">
        <v>1</v>
      </c>
    </row>
    <row r="100" spans="1:91" s="7" customFormat="1" ht="14.4" customHeight="1">
      <c r="A100" s="119" t="s">
        <v>81</v>
      </c>
      <c r="B100" s="120"/>
      <c r="C100" s="121"/>
      <c r="D100" s="122" t="s">
        <v>97</v>
      </c>
      <c r="E100" s="122"/>
      <c r="F100" s="122"/>
      <c r="G100" s="122"/>
      <c r="H100" s="122"/>
      <c r="I100" s="123"/>
      <c r="J100" s="122" t="s">
        <v>98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'von - Vedlejší a ostatní 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99</v>
      </c>
      <c r="AR100" s="126"/>
      <c r="AS100" s="142">
        <v>0</v>
      </c>
      <c r="AT100" s="143">
        <f>ROUND(SUM(AV100:AW100),2)</f>
        <v>0</v>
      </c>
      <c r="AU100" s="144">
        <f>'von - Vedlejší a ostatní ...'!P117</f>
        <v>0</v>
      </c>
      <c r="AV100" s="143">
        <f>'von - Vedlejší a ostatní ...'!J33</f>
        <v>0</v>
      </c>
      <c r="AW100" s="143">
        <f>'von - Vedlejší a ostatní ...'!J34</f>
        <v>0</v>
      </c>
      <c r="AX100" s="143">
        <f>'von - Vedlejší a ostatní ...'!J35</f>
        <v>0</v>
      </c>
      <c r="AY100" s="143">
        <f>'von - Vedlejší a ostatní ...'!J36</f>
        <v>0</v>
      </c>
      <c r="AZ100" s="143">
        <f>'von - Vedlejší a ostatní ...'!F33</f>
        <v>0</v>
      </c>
      <c r="BA100" s="143">
        <f>'von - Vedlejší a ostatní ...'!F34</f>
        <v>0</v>
      </c>
      <c r="BB100" s="143">
        <f>'von - Vedlejší a ostatní ...'!F35</f>
        <v>0</v>
      </c>
      <c r="BC100" s="143">
        <f>'von - Vedlejší a ostatní ...'!F36</f>
        <v>0</v>
      </c>
      <c r="BD100" s="145">
        <f>'von - Vedlejší a ostatní ...'!F37</f>
        <v>0</v>
      </c>
      <c r="BE100" s="7"/>
      <c r="BT100" s="131" t="s">
        <v>82</v>
      </c>
      <c r="BV100" s="131" t="s">
        <v>79</v>
      </c>
      <c r="BW100" s="131" t="s">
        <v>100</v>
      </c>
      <c r="BX100" s="131" t="s">
        <v>5</v>
      </c>
      <c r="CL100" s="131" t="s">
        <v>1</v>
      </c>
      <c r="CM100" s="131" t="s">
        <v>86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SO 301 Splašková kana...'!C2" display="/"/>
    <hyperlink ref="A96" location="'2 - SO 302 Deštová kanali...'!C2" display="/"/>
    <hyperlink ref="A98" location="'3 - SO 303 Vodovod'!C2" display="/"/>
    <hyperlink ref="A99" location="'3a - Výměna v totožné tra...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101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4.4" customHeight="1">
      <c r="B7" s="20"/>
      <c r="E7" s="151" t="str">
        <f>'Rekapitulace stavby'!K6</f>
        <v>Dýšina -rekonstrukce ulice Ke Strži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2" t="s">
        <v>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ROUND((SUM(BE126:BE360)),2)</f>
        <v>0</v>
      </c>
      <c r="G33" s="38"/>
      <c r="H33" s="38"/>
      <c r="I33" s="164">
        <v>0.21</v>
      </c>
      <c r="J33" s="163">
        <f>ROUND(((SUM(BE126:BE360))*I33),2)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ROUND((SUM(BF126:BF360)),2)</f>
        <v>0</v>
      </c>
      <c r="G34" s="38"/>
      <c r="H34" s="38"/>
      <c r="I34" s="164">
        <v>0.15</v>
      </c>
      <c r="J34" s="163">
        <f>ROUND(((SUM(BF126:BF360))*I34),2)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ROUND((SUM(BG126:BG360)),2)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ROUND((SUM(BH126:BH360)),2)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ROUND((SUM(BI126:BI360)),2)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3" t="str">
        <f>E7</f>
        <v>Dýšina -rekonstrukce ulice Ke Strži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1 - SO 301 Splašková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Dýšiná -Plzeňský kraj</v>
      </c>
      <c r="G89" s="40"/>
      <c r="H89" s="40"/>
      <c r="I89" s="32" t="s">
        <v>22</v>
      </c>
      <c r="J89" s="79" t="str">
        <f>IF(J12="","",J12)</f>
        <v>3. 1. 2021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24</v>
      </c>
      <c r="D91" s="40"/>
      <c r="E91" s="40"/>
      <c r="F91" s="27" t="str">
        <f>E15</f>
        <v>Obec Dýšiná.Náměstí Míru 30-Dýšiná</v>
      </c>
      <c r="G91" s="40"/>
      <c r="H91" s="40"/>
      <c r="I91" s="32" t="s">
        <v>30</v>
      </c>
      <c r="J91" s="36" t="str">
        <f>E21</f>
        <v>Ing.A.Samek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Richtrová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105</v>
      </c>
      <c r="D94" s="185"/>
      <c r="E94" s="185"/>
      <c r="F94" s="185"/>
      <c r="G94" s="185"/>
      <c r="H94" s="185"/>
      <c r="I94" s="185"/>
      <c r="J94" s="186" t="s">
        <v>106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107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8"/>
      <c r="C97" s="189"/>
      <c r="D97" s="190" t="s">
        <v>109</v>
      </c>
      <c r="E97" s="191"/>
      <c r="F97" s="191"/>
      <c r="G97" s="191"/>
      <c r="H97" s="191"/>
      <c r="I97" s="191"/>
      <c r="J97" s="192">
        <f>J127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110</v>
      </c>
      <c r="E98" s="196"/>
      <c r="F98" s="196"/>
      <c r="G98" s="196"/>
      <c r="H98" s="196"/>
      <c r="I98" s="196"/>
      <c r="J98" s="197">
        <f>J128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111</v>
      </c>
      <c r="E99" s="196"/>
      <c r="F99" s="196"/>
      <c r="G99" s="196"/>
      <c r="H99" s="196"/>
      <c r="I99" s="196"/>
      <c r="J99" s="197">
        <f>J260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112</v>
      </c>
      <c r="E100" s="196"/>
      <c r="F100" s="196"/>
      <c r="G100" s="196"/>
      <c r="H100" s="196"/>
      <c r="I100" s="196"/>
      <c r="J100" s="197">
        <f>J265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113</v>
      </c>
      <c r="E101" s="196"/>
      <c r="F101" s="196"/>
      <c r="G101" s="196"/>
      <c r="H101" s="196"/>
      <c r="I101" s="196"/>
      <c r="J101" s="197">
        <f>J270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114</v>
      </c>
      <c r="E102" s="196"/>
      <c r="F102" s="196"/>
      <c r="G102" s="196"/>
      <c r="H102" s="196"/>
      <c r="I102" s="196"/>
      <c r="J102" s="197">
        <f>J291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115</v>
      </c>
      <c r="E103" s="196"/>
      <c r="F103" s="196"/>
      <c r="G103" s="196"/>
      <c r="H103" s="196"/>
      <c r="I103" s="196"/>
      <c r="J103" s="197">
        <f>J296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116</v>
      </c>
      <c r="E104" s="196"/>
      <c r="F104" s="196"/>
      <c r="G104" s="196"/>
      <c r="H104" s="196"/>
      <c r="I104" s="196"/>
      <c r="J104" s="197">
        <f>J340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117</v>
      </c>
      <c r="E105" s="196"/>
      <c r="F105" s="196"/>
      <c r="G105" s="196"/>
      <c r="H105" s="196"/>
      <c r="I105" s="196"/>
      <c r="J105" s="197">
        <f>J346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118</v>
      </c>
      <c r="E106" s="196"/>
      <c r="F106" s="196"/>
      <c r="G106" s="196"/>
      <c r="H106" s="196"/>
      <c r="I106" s="196"/>
      <c r="J106" s="197">
        <f>J356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3" t="str">
        <f>E7</f>
        <v>Dýšina -rekonstrukce ulice Ke Strži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6" customHeight="1">
      <c r="A118" s="38"/>
      <c r="B118" s="39"/>
      <c r="C118" s="40"/>
      <c r="D118" s="40"/>
      <c r="E118" s="76" t="str">
        <f>E9</f>
        <v>1 - SO 301 Splašková kanalizace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Dýšiná -Plzeňský kraj</v>
      </c>
      <c r="G120" s="40"/>
      <c r="H120" s="40"/>
      <c r="I120" s="32" t="s">
        <v>22</v>
      </c>
      <c r="J120" s="79" t="str">
        <f>IF(J12="","",J12)</f>
        <v>3. 1. 2021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6" customHeight="1">
      <c r="A122" s="38"/>
      <c r="B122" s="39"/>
      <c r="C122" s="32" t="s">
        <v>24</v>
      </c>
      <c r="D122" s="40"/>
      <c r="E122" s="40"/>
      <c r="F122" s="27" t="str">
        <f>E15</f>
        <v>Obec Dýšiná.Náměstí Míru 30-Dýšiná</v>
      </c>
      <c r="G122" s="40"/>
      <c r="H122" s="40"/>
      <c r="I122" s="32" t="s">
        <v>30</v>
      </c>
      <c r="J122" s="36" t="str">
        <f>E21</f>
        <v>Ing.A.Samek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33</v>
      </c>
      <c r="J123" s="36" t="str">
        <f>E24</f>
        <v>Richtrová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120</v>
      </c>
      <c r="D125" s="202" t="s">
        <v>62</v>
      </c>
      <c r="E125" s="202" t="s">
        <v>58</v>
      </c>
      <c r="F125" s="202" t="s">
        <v>59</v>
      </c>
      <c r="G125" s="202" t="s">
        <v>121</v>
      </c>
      <c r="H125" s="202" t="s">
        <v>122</v>
      </c>
      <c r="I125" s="202" t="s">
        <v>123</v>
      </c>
      <c r="J125" s="202" t="s">
        <v>106</v>
      </c>
      <c r="K125" s="203" t="s">
        <v>124</v>
      </c>
      <c r="L125" s="204"/>
      <c r="M125" s="100" t="s">
        <v>1</v>
      </c>
      <c r="N125" s="101" t="s">
        <v>41</v>
      </c>
      <c r="O125" s="101" t="s">
        <v>125</v>
      </c>
      <c r="P125" s="101" t="s">
        <v>126</v>
      </c>
      <c r="Q125" s="101" t="s">
        <v>127</v>
      </c>
      <c r="R125" s="101" t="s">
        <v>128</v>
      </c>
      <c r="S125" s="101" t="s">
        <v>129</v>
      </c>
      <c r="T125" s="102" t="s">
        <v>130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131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101.3085169</v>
      </c>
      <c r="S126" s="104"/>
      <c r="T126" s="208">
        <f>T127</f>
        <v>31.1256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108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76</v>
      </c>
      <c r="E127" s="213" t="s">
        <v>132</v>
      </c>
      <c r="F127" s="213" t="s">
        <v>133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P128+P260+P265+P270+P291+P296+P340+P346+P356</f>
        <v>0</v>
      </c>
      <c r="Q127" s="218"/>
      <c r="R127" s="219">
        <f>R128+R260+R265+R270+R291+R296+R340+R346+R356</f>
        <v>101.3085169</v>
      </c>
      <c r="S127" s="218"/>
      <c r="T127" s="220">
        <f>T128+T260+T265+T270+T291+T296+T340+T346+T356</f>
        <v>31.1256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82</v>
      </c>
      <c r="AT127" s="222" t="s">
        <v>76</v>
      </c>
      <c r="AU127" s="222" t="s">
        <v>77</v>
      </c>
      <c r="AY127" s="221" t="s">
        <v>134</v>
      </c>
      <c r="BK127" s="223">
        <f>BK128+BK260+BK265+BK270+BK291+BK296+BK340+BK346+BK356</f>
        <v>0</v>
      </c>
    </row>
    <row r="128" spans="1:63" s="12" customFormat="1" ht="22.8" customHeight="1">
      <c r="A128" s="12"/>
      <c r="B128" s="210"/>
      <c r="C128" s="211"/>
      <c r="D128" s="212" t="s">
        <v>76</v>
      </c>
      <c r="E128" s="224" t="s">
        <v>82</v>
      </c>
      <c r="F128" s="224" t="s">
        <v>135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SUM(P129:P259)</f>
        <v>0</v>
      </c>
      <c r="Q128" s="218"/>
      <c r="R128" s="219">
        <f>SUM(R129:R259)</f>
        <v>0.37724499999999994</v>
      </c>
      <c r="S128" s="218"/>
      <c r="T128" s="220">
        <f>SUM(T129:T259)</f>
        <v>31.1256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82</v>
      </c>
      <c r="AT128" s="222" t="s">
        <v>76</v>
      </c>
      <c r="AU128" s="222" t="s">
        <v>82</v>
      </c>
      <c r="AY128" s="221" t="s">
        <v>134</v>
      </c>
      <c r="BK128" s="223">
        <f>SUM(BK129:BK259)</f>
        <v>0</v>
      </c>
    </row>
    <row r="129" spans="1:65" s="2" customFormat="1" ht="12">
      <c r="A129" s="38"/>
      <c r="B129" s="39"/>
      <c r="C129" s="226" t="s">
        <v>82</v>
      </c>
      <c r="D129" s="226" t="s">
        <v>136</v>
      </c>
      <c r="E129" s="227" t="s">
        <v>137</v>
      </c>
      <c r="F129" s="228" t="s">
        <v>138</v>
      </c>
      <c r="G129" s="229" t="s">
        <v>139</v>
      </c>
      <c r="H129" s="230">
        <v>70.74</v>
      </c>
      <c r="I129" s="231"/>
      <c r="J129" s="232">
        <f>ROUND(I129*H129,2)</f>
        <v>0</v>
      </c>
      <c r="K129" s="228" t="s">
        <v>140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0.44</v>
      </c>
      <c r="T129" s="236">
        <f>S129*H129</f>
        <v>31.1256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141</v>
      </c>
      <c r="AT129" s="237" t="s">
        <v>136</v>
      </c>
      <c r="AU129" s="237" t="s">
        <v>86</v>
      </c>
      <c r="AY129" s="17" t="s">
        <v>134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82</v>
      </c>
      <c r="BK129" s="238">
        <f>ROUND(I129*H129,2)</f>
        <v>0</v>
      </c>
      <c r="BL129" s="17" t="s">
        <v>141</v>
      </c>
      <c r="BM129" s="237" t="s">
        <v>142</v>
      </c>
    </row>
    <row r="130" spans="1:47" s="2" customFormat="1" ht="12">
      <c r="A130" s="38"/>
      <c r="B130" s="39"/>
      <c r="C130" s="40"/>
      <c r="D130" s="239" t="s">
        <v>143</v>
      </c>
      <c r="E130" s="40"/>
      <c r="F130" s="240" t="s">
        <v>144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86</v>
      </c>
    </row>
    <row r="131" spans="1:51" s="13" customFormat="1" ht="12">
      <c r="A131" s="13"/>
      <c r="B131" s="244"/>
      <c r="C131" s="245"/>
      <c r="D131" s="239" t="s">
        <v>145</v>
      </c>
      <c r="E131" s="246" t="s">
        <v>1</v>
      </c>
      <c r="F131" s="247" t="s">
        <v>146</v>
      </c>
      <c r="G131" s="245"/>
      <c r="H131" s="248">
        <v>70.736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145</v>
      </c>
      <c r="AU131" s="254" t="s">
        <v>86</v>
      </c>
      <c r="AV131" s="13" t="s">
        <v>86</v>
      </c>
      <c r="AW131" s="13" t="s">
        <v>32</v>
      </c>
      <c r="AX131" s="13" t="s">
        <v>77</v>
      </c>
      <c r="AY131" s="254" t="s">
        <v>134</v>
      </c>
    </row>
    <row r="132" spans="1:51" s="14" customFormat="1" ht="12">
      <c r="A132" s="14"/>
      <c r="B132" s="255"/>
      <c r="C132" s="256"/>
      <c r="D132" s="239" t="s">
        <v>145</v>
      </c>
      <c r="E132" s="257" t="s">
        <v>1</v>
      </c>
      <c r="F132" s="258" t="s">
        <v>147</v>
      </c>
      <c r="G132" s="256"/>
      <c r="H132" s="259">
        <v>70.736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145</v>
      </c>
      <c r="AU132" s="265" t="s">
        <v>86</v>
      </c>
      <c r="AV132" s="14" t="s">
        <v>141</v>
      </c>
      <c r="AW132" s="14" t="s">
        <v>32</v>
      </c>
      <c r="AX132" s="14" t="s">
        <v>77</v>
      </c>
      <c r="AY132" s="265" t="s">
        <v>134</v>
      </c>
    </row>
    <row r="133" spans="1:51" s="13" customFormat="1" ht="12">
      <c r="A133" s="13"/>
      <c r="B133" s="244"/>
      <c r="C133" s="245"/>
      <c r="D133" s="239" t="s">
        <v>145</v>
      </c>
      <c r="E133" s="246" t="s">
        <v>1</v>
      </c>
      <c r="F133" s="247" t="s">
        <v>148</v>
      </c>
      <c r="G133" s="245"/>
      <c r="H133" s="248">
        <v>70.74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145</v>
      </c>
      <c r="AU133" s="254" t="s">
        <v>86</v>
      </c>
      <c r="AV133" s="13" t="s">
        <v>86</v>
      </c>
      <c r="AW133" s="13" t="s">
        <v>32</v>
      </c>
      <c r="AX133" s="13" t="s">
        <v>82</v>
      </c>
      <c r="AY133" s="254" t="s">
        <v>134</v>
      </c>
    </row>
    <row r="134" spans="1:65" s="2" customFormat="1" ht="12">
      <c r="A134" s="38"/>
      <c r="B134" s="39"/>
      <c r="C134" s="226" t="s">
        <v>86</v>
      </c>
      <c r="D134" s="226" t="s">
        <v>136</v>
      </c>
      <c r="E134" s="227" t="s">
        <v>149</v>
      </c>
      <c r="F134" s="228" t="s">
        <v>150</v>
      </c>
      <c r="G134" s="229" t="s">
        <v>151</v>
      </c>
      <c r="H134" s="230">
        <v>75</v>
      </c>
      <c r="I134" s="231"/>
      <c r="J134" s="232">
        <f>ROUND(I134*H134,2)</f>
        <v>0</v>
      </c>
      <c r="K134" s="228" t="s">
        <v>140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3E-05</v>
      </c>
      <c r="R134" s="235">
        <f>Q134*H134</f>
        <v>0.0022500000000000003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141</v>
      </c>
      <c r="AT134" s="237" t="s">
        <v>136</v>
      </c>
      <c r="AU134" s="237" t="s">
        <v>86</v>
      </c>
      <c r="AY134" s="17" t="s">
        <v>134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82</v>
      </c>
      <c r="BK134" s="238">
        <f>ROUND(I134*H134,2)</f>
        <v>0</v>
      </c>
      <c r="BL134" s="17" t="s">
        <v>141</v>
      </c>
      <c r="BM134" s="237" t="s">
        <v>152</v>
      </c>
    </row>
    <row r="135" spans="1:47" s="2" customFormat="1" ht="12">
      <c r="A135" s="38"/>
      <c r="B135" s="39"/>
      <c r="C135" s="40"/>
      <c r="D135" s="239" t="s">
        <v>143</v>
      </c>
      <c r="E135" s="40"/>
      <c r="F135" s="240" t="s">
        <v>153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86</v>
      </c>
    </row>
    <row r="136" spans="1:51" s="13" customFormat="1" ht="12">
      <c r="A136" s="13"/>
      <c r="B136" s="244"/>
      <c r="C136" s="245"/>
      <c r="D136" s="239" t="s">
        <v>145</v>
      </c>
      <c r="E136" s="246" t="s">
        <v>1</v>
      </c>
      <c r="F136" s="247" t="s">
        <v>154</v>
      </c>
      <c r="G136" s="245"/>
      <c r="H136" s="248">
        <v>75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145</v>
      </c>
      <c r="AU136" s="254" t="s">
        <v>86</v>
      </c>
      <c r="AV136" s="13" t="s">
        <v>86</v>
      </c>
      <c r="AW136" s="13" t="s">
        <v>32</v>
      </c>
      <c r="AX136" s="13" t="s">
        <v>82</v>
      </c>
      <c r="AY136" s="254" t="s">
        <v>134</v>
      </c>
    </row>
    <row r="137" spans="1:65" s="2" customFormat="1" ht="12">
      <c r="A137" s="38"/>
      <c r="B137" s="39"/>
      <c r="C137" s="226" t="s">
        <v>89</v>
      </c>
      <c r="D137" s="226" t="s">
        <v>136</v>
      </c>
      <c r="E137" s="227" t="s">
        <v>155</v>
      </c>
      <c r="F137" s="228" t="s">
        <v>156</v>
      </c>
      <c r="G137" s="229" t="s">
        <v>157</v>
      </c>
      <c r="H137" s="230">
        <v>7</v>
      </c>
      <c r="I137" s="231"/>
      <c r="J137" s="232">
        <f>ROUND(I137*H137,2)</f>
        <v>0</v>
      </c>
      <c r="K137" s="228" t="s">
        <v>140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141</v>
      </c>
      <c r="AT137" s="237" t="s">
        <v>136</v>
      </c>
      <c r="AU137" s="237" t="s">
        <v>86</v>
      </c>
      <c r="AY137" s="17" t="s">
        <v>134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141</v>
      </c>
      <c r="BM137" s="237" t="s">
        <v>158</v>
      </c>
    </row>
    <row r="138" spans="1:47" s="2" customFormat="1" ht="12">
      <c r="A138" s="38"/>
      <c r="B138" s="39"/>
      <c r="C138" s="40"/>
      <c r="D138" s="239" t="s">
        <v>143</v>
      </c>
      <c r="E138" s="40"/>
      <c r="F138" s="240" t="s">
        <v>159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86</v>
      </c>
    </row>
    <row r="139" spans="1:51" s="13" customFormat="1" ht="12">
      <c r="A139" s="13"/>
      <c r="B139" s="244"/>
      <c r="C139" s="245"/>
      <c r="D139" s="239" t="s">
        <v>145</v>
      </c>
      <c r="E139" s="246" t="s">
        <v>1</v>
      </c>
      <c r="F139" s="247" t="s">
        <v>160</v>
      </c>
      <c r="G139" s="245"/>
      <c r="H139" s="248">
        <v>7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145</v>
      </c>
      <c r="AU139" s="254" t="s">
        <v>86</v>
      </c>
      <c r="AV139" s="13" t="s">
        <v>86</v>
      </c>
      <c r="AW139" s="13" t="s">
        <v>32</v>
      </c>
      <c r="AX139" s="13" t="s">
        <v>82</v>
      </c>
      <c r="AY139" s="254" t="s">
        <v>134</v>
      </c>
    </row>
    <row r="140" spans="1:65" s="2" customFormat="1" ht="12">
      <c r="A140" s="38"/>
      <c r="B140" s="39"/>
      <c r="C140" s="226" t="s">
        <v>141</v>
      </c>
      <c r="D140" s="226" t="s">
        <v>136</v>
      </c>
      <c r="E140" s="227" t="s">
        <v>161</v>
      </c>
      <c r="F140" s="228" t="s">
        <v>162</v>
      </c>
      <c r="G140" s="229" t="s">
        <v>139</v>
      </c>
      <c r="H140" s="230">
        <v>13.9</v>
      </c>
      <c r="I140" s="231"/>
      <c r="J140" s="232">
        <f>ROUND(I140*H140,2)</f>
        <v>0</v>
      </c>
      <c r="K140" s="228" t="s">
        <v>140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141</v>
      </c>
      <c r="AT140" s="237" t="s">
        <v>136</v>
      </c>
      <c r="AU140" s="237" t="s">
        <v>86</v>
      </c>
      <c r="AY140" s="17" t="s">
        <v>134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82</v>
      </c>
      <c r="BK140" s="238">
        <f>ROUND(I140*H140,2)</f>
        <v>0</v>
      </c>
      <c r="BL140" s="17" t="s">
        <v>141</v>
      </c>
      <c r="BM140" s="237" t="s">
        <v>163</v>
      </c>
    </row>
    <row r="141" spans="1:47" s="2" customFormat="1" ht="12">
      <c r="A141" s="38"/>
      <c r="B141" s="39"/>
      <c r="C141" s="40"/>
      <c r="D141" s="239" t="s">
        <v>143</v>
      </c>
      <c r="E141" s="40"/>
      <c r="F141" s="240" t="s">
        <v>164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143</v>
      </c>
      <c r="AU141" s="17" t="s">
        <v>86</v>
      </c>
    </row>
    <row r="142" spans="1:51" s="13" customFormat="1" ht="12">
      <c r="A142" s="13"/>
      <c r="B142" s="244"/>
      <c r="C142" s="245"/>
      <c r="D142" s="239" t="s">
        <v>145</v>
      </c>
      <c r="E142" s="246" t="s">
        <v>1</v>
      </c>
      <c r="F142" s="247" t="s">
        <v>165</v>
      </c>
      <c r="G142" s="245"/>
      <c r="H142" s="248">
        <v>13.904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145</v>
      </c>
      <c r="AU142" s="254" t="s">
        <v>86</v>
      </c>
      <c r="AV142" s="13" t="s">
        <v>86</v>
      </c>
      <c r="AW142" s="13" t="s">
        <v>32</v>
      </c>
      <c r="AX142" s="13" t="s">
        <v>77</v>
      </c>
      <c r="AY142" s="254" t="s">
        <v>134</v>
      </c>
    </row>
    <row r="143" spans="1:51" s="14" customFormat="1" ht="12">
      <c r="A143" s="14"/>
      <c r="B143" s="255"/>
      <c r="C143" s="256"/>
      <c r="D143" s="239" t="s">
        <v>145</v>
      </c>
      <c r="E143" s="257" t="s">
        <v>1</v>
      </c>
      <c r="F143" s="258" t="s">
        <v>147</v>
      </c>
      <c r="G143" s="256"/>
      <c r="H143" s="259">
        <v>13.904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145</v>
      </c>
      <c r="AU143" s="265" t="s">
        <v>86</v>
      </c>
      <c r="AV143" s="14" t="s">
        <v>141</v>
      </c>
      <c r="AW143" s="14" t="s">
        <v>32</v>
      </c>
      <c r="AX143" s="14" t="s">
        <v>77</v>
      </c>
      <c r="AY143" s="265" t="s">
        <v>134</v>
      </c>
    </row>
    <row r="144" spans="1:51" s="13" customFormat="1" ht="12">
      <c r="A144" s="13"/>
      <c r="B144" s="244"/>
      <c r="C144" s="245"/>
      <c r="D144" s="239" t="s">
        <v>145</v>
      </c>
      <c r="E144" s="246" t="s">
        <v>1</v>
      </c>
      <c r="F144" s="247" t="s">
        <v>166</v>
      </c>
      <c r="G144" s="245"/>
      <c r="H144" s="248">
        <v>13.9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145</v>
      </c>
      <c r="AU144" s="254" t="s">
        <v>86</v>
      </c>
      <c r="AV144" s="13" t="s">
        <v>86</v>
      </c>
      <c r="AW144" s="13" t="s">
        <v>32</v>
      </c>
      <c r="AX144" s="13" t="s">
        <v>82</v>
      </c>
      <c r="AY144" s="254" t="s">
        <v>134</v>
      </c>
    </row>
    <row r="145" spans="1:65" s="2" customFormat="1" ht="30" customHeight="1">
      <c r="A145" s="38"/>
      <c r="B145" s="39"/>
      <c r="C145" s="226" t="s">
        <v>167</v>
      </c>
      <c r="D145" s="226" t="s">
        <v>136</v>
      </c>
      <c r="E145" s="227" t="s">
        <v>168</v>
      </c>
      <c r="F145" s="228" t="s">
        <v>169</v>
      </c>
      <c r="G145" s="229" t="s">
        <v>170</v>
      </c>
      <c r="H145" s="230">
        <v>89.92</v>
      </c>
      <c r="I145" s="231"/>
      <c r="J145" s="232">
        <f>ROUND(I145*H145,2)</f>
        <v>0</v>
      </c>
      <c r="K145" s="228" t="s">
        <v>140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141</v>
      </c>
      <c r="AT145" s="237" t="s">
        <v>136</v>
      </c>
      <c r="AU145" s="237" t="s">
        <v>86</v>
      </c>
      <c r="AY145" s="17" t="s">
        <v>134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82</v>
      </c>
      <c r="BK145" s="238">
        <f>ROUND(I145*H145,2)</f>
        <v>0</v>
      </c>
      <c r="BL145" s="17" t="s">
        <v>141</v>
      </c>
      <c r="BM145" s="237" t="s">
        <v>171</v>
      </c>
    </row>
    <row r="146" spans="1:47" s="2" customFormat="1" ht="12">
      <c r="A146" s="38"/>
      <c r="B146" s="39"/>
      <c r="C146" s="40"/>
      <c r="D146" s="239" t="s">
        <v>143</v>
      </c>
      <c r="E146" s="40"/>
      <c r="F146" s="240" t="s">
        <v>172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86</v>
      </c>
    </row>
    <row r="147" spans="1:51" s="13" customFormat="1" ht="12">
      <c r="A147" s="13"/>
      <c r="B147" s="244"/>
      <c r="C147" s="245"/>
      <c r="D147" s="239" t="s">
        <v>145</v>
      </c>
      <c r="E147" s="246" t="s">
        <v>1</v>
      </c>
      <c r="F147" s="247" t="s">
        <v>173</v>
      </c>
      <c r="G147" s="245"/>
      <c r="H147" s="248">
        <v>31.49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145</v>
      </c>
      <c r="AU147" s="254" t="s">
        <v>86</v>
      </c>
      <c r="AV147" s="13" t="s">
        <v>86</v>
      </c>
      <c r="AW147" s="13" t="s">
        <v>32</v>
      </c>
      <c r="AX147" s="13" t="s">
        <v>77</v>
      </c>
      <c r="AY147" s="254" t="s">
        <v>134</v>
      </c>
    </row>
    <row r="148" spans="1:51" s="13" customFormat="1" ht="12">
      <c r="A148" s="13"/>
      <c r="B148" s="244"/>
      <c r="C148" s="245"/>
      <c r="D148" s="239" t="s">
        <v>145</v>
      </c>
      <c r="E148" s="246" t="s">
        <v>1</v>
      </c>
      <c r="F148" s="247" t="s">
        <v>174</v>
      </c>
      <c r="G148" s="245"/>
      <c r="H148" s="248">
        <v>27.801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145</v>
      </c>
      <c r="AU148" s="254" t="s">
        <v>86</v>
      </c>
      <c r="AV148" s="13" t="s">
        <v>86</v>
      </c>
      <c r="AW148" s="13" t="s">
        <v>32</v>
      </c>
      <c r="AX148" s="13" t="s">
        <v>77</v>
      </c>
      <c r="AY148" s="254" t="s">
        <v>134</v>
      </c>
    </row>
    <row r="149" spans="1:51" s="13" customFormat="1" ht="12">
      <c r="A149" s="13"/>
      <c r="B149" s="244"/>
      <c r="C149" s="245"/>
      <c r="D149" s="239" t="s">
        <v>145</v>
      </c>
      <c r="E149" s="246" t="s">
        <v>1</v>
      </c>
      <c r="F149" s="247" t="s">
        <v>175</v>
      </c>
      <c r="G149" s="245"/>
      <c r="H149" s="248">
        <v>22.003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145</v>
      </c>
      <c r="AU149" s="254" t="s">
        <v>86</v>
      </c>
      <c r="AV149" s="13" t="s">
        <v>86</v>
      </c>
      <c r="AW149" s="13" t="s">
        <v>32</v>
      </c>
      <c r="AX149" s="13" t="s">
        <v>77</v>
      </c>
      <c r="AY149" s="254" t="s">
        <v>134</v>
      </c>
    </row>
    <row r="150" spans="1:51" s="13" customFormat="1" ht="12">
      <c r="A150" s="13"/>
      <c r="B150" s="244"/>
      <c r="C150" s="245"/>
      <c r="D150" s="239" t="s">
        <v>145</v>
      </c>
      <c r="E150" s="246" t="s">
        <v>1</v>
      </c>
      <c r="F150" s="247" t="s">
        <v>176</v>
      </c>
      <c r="G150" s="245"/>
      <c r="H150" s="248">
        <v>29.978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145</v>
      </c>
      <c r="AU150" s="254" t="s">
        <v>86</v>
      </c>
      <c r="AV150" s="13" t="s">
        <v>86</v>
      </c>
      <c r="AW150" s="13" t="s">
        <v>32</v>
      </c>
      <c r="AX150" s="13" t="s">
        <v>77</v>
      </c>
      <c r="AY150" s="254" t="s">
        <v>134</v>
      </c>
    </row>
    <row r="151" spans="1:51" s="13" customFormat="1" ht="12">
      <c r="A151" s="13"/>
      <c r="B151" s="244"/>
      <c r="C151" s="245"/>
      <c r="D151" s="239" t="s">
        <v>145</v>
      </c>
      <c r="E151" s="246" t="s">
        <v>1</v>
      </c>
      <c r="F151" s="247" t="s">
        <v>177</v>
      </c>
      <c r="G151" s="245"/>
      <c r="H151" s="248">
        <v>32.013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145</v>
      </c>
      <c r="AU151" s="254" t="s">
        <v>86</v>
      </c>
      <c r="AV151" s="13" t="s">
        <v>86</v>
      </c>
      <c r="AW151" s="13" t="s">
        <v>32</v>
      </c>
      <c r="AX151" s="13" t="s">
        <v>77</v>
      </c>
      <c r="AY151" s="254" t="s">
        <v>134</v>
      </c>
    </row>
    <row r="152" spans="1:51" s="13" customFormat="1" ht="12">
      <c r="A152" s="13"/>
      <c r="B152" s="244"/>
      <c r="C152" s="245"/>
      <c r="D152" s="239" t="s">
        <v>145</v>
      </c>
      <c r="E152" s="246" t="s">
        <v>1</v>
      </c>
      <c r="F152" s="247" t="s">
        <v>178</v>
      </c>
      <c r="G152" s="245"/>
      <c r="H152" s="248">
        <v>26.453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145</v>
      </c>
      <c r="AU152" s="254" t="s">
        <v>86</v>
      </c>
      <c r="AV152" s="13" t="s">
        <v>86</v>
      </c>
      <c r="AW152" s="13" t="s">
        <v>32</v>
      </c>
      <c r="AX152" s="13" t="s">
        <v>77</v>
      </c>
      <c r="AY152" s="254" t="s">
        <v>134</v>
      </c>
    </row>
    <row r="153" spans="1:51" s="13" customFormat="1" ht="12">
      <c r="A153" s="13"/>
      <c r="B153" s="244"/>
      <c r="C153" s="245"/>
      <c r="D153" s="239" t="s">
        <v>145</v>
      </c>
      <c r="E153" s="246" t="s">
        <v>1</v>
      </c>
      <c r="F153" s="247" t="s">
        <v>179</v>
      </c>
      <c r="G153" s="245"/>
      <c r="H153" s="248">
        <v>47.639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145</v>
      </c>
      <c r="AU153" s="254" t="s">
        <v>86</v>
      </c>
      <c r="AV153" s="13" t="s">
        <v>86</v>
      </c>
      <c r="AW153" s="13" t="s">
        <v>32</v>
      </c>
      <c r="AX153" s="13" t="s">
        <v>77</v>
      </c>
      <c r="AY153" s="254" t="s">
        <v>134</v>
      </c>
    </row>
    <row r="154" spans="1:51" s="13" customFormat="1" ht="12">
      <c r="A154" s="13"/>
      <c r="B154" s="244"/>
      <c r="C154" s="245"/>
      <c r="D154" s="239" t="s">
        <v>145</v>
      </c>
      <c r="E154" s="246" t="s">
        <v>1</v>
      </c>
      <c r="F154" s="247" t="s">
        <v>180</v>
      </c>
      <c r="G154" s="245"/>
      <c r="H154" s="248">
        <v>15.825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145</v>
      </c>
      <c r="AU154" s="254" t="s">
        <v>86</v>
      </c>
      <c r="AV154" s="13" t="s">
        <v>86</v>
      </c>
      <c r="AW154" s="13" t="s">
        <v>32</v>
      </c>
      <c r="AX154" s="13" t="s">
        <v>77</v>
      </c>
      <c r="AY154" s="254" t="s">
        <v>134</v>
      </c>
    </row>
    <row r="155" spans="1:51" s="13" customFormat="1" ht="12">
      <c r="A155" s="13"/>
      <c r="B155" s="244"/>
      <c r="C155" s="245"/>
      <c r="D155" s="239" t="s">
        <v>145</v>
      </c>
      <c r="E155" s="246" t="s">
        <v>1</v>
      </c>
      <c r="F155" s="247" t="s">
        <v>181</v>
      </c>
      <c r="G155" s="245"/>
      <c r="H155" s="248">
        <v>14.21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145</v>
      </c>
      <c r="AU155" s="254" t="s">
        <v>86</v>
      </c>
      <c r="AV155" s="13" t="s">
        <v>86</v>
      </c>
      <c r="AW155" s="13" t="s">
        <v>32</v>
      </c>
      <c r="AX155" s="13" t="s">
        <v>77</v>
      </c>
      <c r="AY155" s="254" t="s">
        <v>134</v>
      </c>
    </row>
    <row r="156" spans="1:51" s="13" customFormat="1" ht="12">
      <c r="A156" s="13"/>
      <c r="B156" s="244"/>
      <c r="C156" s="245"/>
      <c r="D156" s="239" t="s">
        <v>145</v>
      </c>
      <c r="E156" s="246" t="s">
        <v>1</v>
      </c>
      <c r="F156" s="247" t="s">
        <v>182</v>
      </c>
      <c r="G156" s="245"/>
      <c r="H156" s="248">
        <v>-21.222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145</v>
      </c>
      <c r="AU156" s="254" t="s">
        <v>86</v>
      </c>
      <c r="AV156" s="13" t="s">
        <v>86</v>
      </c>
      <c r="AW156" s="13" t="s">
        <v>32</v>
      </c>
      <c r="AX156" s="13" t="s">
        <v>77</v>
      </c>
      <c r="AY156" s="254" t="s">
        <v>134</v>
      </c>
    </row>
    <row r="157" spans="1:51" s="13" customFormat="1" ht="12">
      <c r="A157" s="13"/>
      <c r="B157" s="244"/>
      <c r="C157" s="245"/>
      <c r="D157" s="239" t="s">
        <v>145</v>
      </c>
      <c r="E157" s="246" t="s">
        <v>1</v>
      </c>
      <c r="F157" s="247" t="s">
        <v>183</v>
      </c>
      <c r="G157" s="245"/>
      <c r="H157" s="248">
        <v>-1.39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145</v>
      </c>
      <c r="AU157" s="254" t="s">
        <v>86</v>
      </c>
      <c r="AV157" s="13" t="s">
        <v>86</v>
      </c>
      <c r="AW157" s="13" t="s">
        <v>32</v>
      </c>
      <c r="AX157" s="13" t="s">
        <v>77</v>
      </c>
      <c r="AY157" s="254" t="s">
        <v>134</v>
      </c>
    </row>
    <row r="158" spans="1:51" s="14" customFormat="1" ht="12">
      <c r="A158" s="14"/>
      <c r="B158" s="255"/>
      <c r="C158" s="256"/>
      <c r="D158" s="239" t="s">
        <v>145</v>
      </c>
      <c r="E158" s="257" t="s">
        <v>1</v>
      </c>
      <c r="F158" s="258" t="s">
        <v>147</v>
      </c>
      <c r="G158" s="256"/>
      <c r="H158" s="259">
        <v>224.8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145</v>
      </c>
      <c r="AU158" s="265" t="s">
        <v>86</v>
      </c>
      <c r="AV158" s="14" t="s">
        <v>141</v>
      </c>
      <c r="AW158" s="14" t="s">
        <v>32</v>
      </c>
      <c r="AX158" s="14" t="s">
        <v>77</v>
      </c>
      <c r="AY158" s="265" t="s">
        <v>134</v>
      </c>
    </row>
    <row r="159" spans="1:51" s="13" customFormat="1" ht="12">
      <c r="A159" s="13"/>
      <c r="B159" s="244"/>
      <c r="C159" s="245"/>
      <c r="D159" s="239" t="s">
        <v>145</v>
      </c>
      <c r="E159" s="246" t="s">
        <v>1</v>
      </c>
      <c r="F159" s="247" t="s">
        <v>184</v>
      </c>
      <c r="G159" s="245"/>
      <c r="H159" s="248">
        <v>89.92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145</v>
      </c>
      <c r="AU159" s="254" t="s">
        <v>86</v>
      </c>
      <c r="AV159" s="13" t="s">
        <v>86</v>
      </c>
      <c r="AW159" s="13" t="s">
        <v>32</v>
      </c>
      <c r="AX159" s="13" t="s">
        <v>82</v>
      </c>
      <c r="AY159" s="254" t="s">
        <v>134</v>
      </c>
    </row>
    <row r="160" spans="1:65" s="2" customFormat="1" ht="30" customHeight="1">
      <c r="A160" s="38"/>
      <c r="B160" s="39"/>
      <c r="C160" s="226" t="s">
        <v>185</v>
      </c>
      <c r="D160" s="226" t="s">
        <v>136</v>
      </c>
      <c r="E160" s="227" t="s">
        <v>186</v>
      </c>
      <c r="F160" s="228" t="s">
        <v>187</v>
      </c>
      <c r="G160" s="229" t="s">
        <v>170</v>
      </c>
      <c r="H160" s="230">
        <v>123.64</v>
      </c>
      <c r="I160" s="231"/>
      <c r="J160" s="232">
        <f>ROUND(I160*H160,2)</f>
        <v>0</v>
      </c>
      <c r="K160" s="228" t="s">
        <v>140</v>
      </c>
      <c r="L160" s="44"/>
      <c r="M160" s="233" t="s">
        <v>1</v>
      </c>
      <c r="N160" s="234" t="s">
        <v>42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141</v>
      </c>
      <c r="AT160" s="237" t="s">
        <v>136</v>
      </c>
      <c r="AU160" s="237" t="s">
        <v>86</v>
      </c>
      <c r="AY160" s="17" t="s">
        <v>134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82</v>
      </c>
      <c r="BK160" s="238">
        <f>ROUND(I160*H160,2)</f>
        <v>0</v>
      </c>
      <c r="BL160" s="17" t="s">
        <v>141</v>
      </c>
      <c r="BM160" s="237" t="s">
        <v>188</v>
      </c>
    </row>
    <row r="161" spans="1:47" s="2" customFormat="1" ht="12">
      <c r="A161" s="38"/>
      <c r="B161" s="39"/>
      <c r="C161" s="40"/>
      <c r="D161" s="239" t="s">
        <v>143</v>
      </c>
      <c r="E161" s="40"/>
      <c r="F161" s="240" t="s">
        <v>189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143</v>
      </c>
      <c r="AU161" s="17" t="s">
        <v>86</v>
      </c>
    </row>
    <row r="162" spans="1:51" s="13" customFormat="1" ht="12">
      <c r="A162" s="13"/>
      <c r="B162" s="244"/>
      <c r="C162" s="245"/>
      <c r="D162" s="239" t="s">
        <v>145</v>
      </c>
      <c r="E162" s="246" t="s">
        <v>1</v>
      </c>
      <c r="F162" s="247" t="s">
        <v>190</v>
      </c>
      <c r="G162" s="245"/>
      <c r="H162" s="248">
        <v>123.64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145</v>
      </c>
      <c r="AU162" s="254" t="s">
        <v>86</v>
      </c>
      <c r="AV162" s="13" t="s">
        <v>86</v>
      </c>
      <c r="AW162" s="13" t="s">
        <v>32</v>
      </c>
      <c r="AX162" s="13" t="s">
        <v>77</v>
      </c>
      <c r="AY162" s="254" t="s">
        <v>134</v>
      </c>
    </row>
    <row r="163" spans="1:51" s="14" customFormat="1" ht="12">
      <c r="A163" s="14"/>
      <c r="B163" s="255"/>
      <c r="C163" s="256"/>
      <c r="D163" s="239" t="s">
        <v>145</v>
      </c>
      <c r="E163" s="257" t="s">
        <v>1</v>
      </c>
      <c r="F163" s="258" t="s">
        <v>147</v>
      </c>
      <c r="G163" s="256"/>
      <c r="H163" s="259">
        <v>123.64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145</v>
      </c>
      <c r="AU163" s="265" t="s">
        <v>86</v>
      </c>
      <c r="AV163" s="14" t="s">
        <v>141</v>
      </c>
      <c r="AW163" s="14" t="s">
        <v>32</v>
      </c>
      <c r="AX163" s="14" t="s">
        <v>82</v>
      </c>
      <c r="AY163" s="265" t="s">
        <v>134</v>
      </c>
    </row>
    <row r="164" spans="1:65" s="2" customFormat="1" ht="30" customHeight="1">
      <c r="A164" s="38"/>
      <c r="B164" s="39"/>
      <c r="C164" s="226" t="s">
        <v>160</v>
      </c>
      <c r="D164" s="226" t="s">
        <v>136</v>
      </c>
      <c r="E164" s="227" t="s">
        <v>191</v>
      </c>
      <c r="F164" s="228" t="s">
        <v>192</v>
      </c>
      <c r="G164" s="229" t="s">
        <v>170</v>
      </c>
      <c r="H164" s="230">
        <v>11.24</v>
      </c>
      <c r="I164" s="231"/>
      <c r="J164" s="232">
        <f>ROUND(I164*H164,2)</f>
        <v>0</v>
      </c>
      <c r="K164" s="228" t="s">
        <v>140</v>
      </c>
      <c r="L164" s="44"/>
      <c r="M164" s="233" t="s">
        <v>1</v>
      </c>
      <c r="N164" s="234" t="s">
        <v>42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141</v>
      </c>
      <c r="AT164" s="237" t="s">
        <v>136</v>
      </c>
      <c r="AU164" s="237" t="s">
        <v>86</v>
      </c>
      <c r="AY164" s="17" t="s">
        <v>134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82</v>
      </c>
      <c r="BK164" s="238">
        <f>ROUND(I164*H164,2)</f>
        <v>0</v>
      </c>
      <c r="BL164" s="17" t="s">
        <v>141</v>
      </c>
      <c r="BM164" s="237" t="s">
        <v>193</v>
      </c>
    </row>
    <row r="165" spans="1:47" s="2" customFormat="1" ht="12">
      <c r="A165" s="38"/>
      <c r="B165" s="39"/>
      <c r="C165" s="40"/>
      <c r="D165" s="239" t="s">
        <v>143</v>
      </c>
      <c r="E165" s="40"/>
      <c r="F165" s="240" t="s">
        <v>194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143</v>
      </c>
      <c r="AU165" s="17" t="s">
        <v>86</v>
      </c>
    </row>
    <row r="166" spans="1:51" s="13" customFormat="1" ht="12">
      <c r="A166" s="13"/>
      <c r="B166" s="244"/>
      <c r="C166" s="245"/>
      <c r="D166" s="239" t="s">
        <v>145</v>
      </c>
      <c r="E166" s="246" t="s">
        <v>1</v>
      </c>
      <c r="F166" s="247" t="s">
        <v>195</v>
      </c>
      <c r="G166" s="245"/>
      <c r="H166" s="248">
        <v>11.24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145</v>
      </c>
      <c r="AU166" s="254" t="s">
        <v>86</v>
      </c>
      <c r="AV166" s="13" t="s">
        <v>86</v>
      </c>
      <c r="AW166" s="13" t="s">
        <v>32</v>
      </c>
      <c r="AX166" s="13" t="s">
        <v>77</v>
      </c>
      <c r="AY166" s="254" t="s">
        <v>134</v>
      </c>
    </row>
    <row r="167" spans="1:51" s="14" customFormat="1" ht="12">
      <c r="A167" s="14"/>
      <c r="B167" s="255"/>
      <c r="C167" s="256"/>
      <c r="D167" s="239" t="s">
        <v>145</v>
      </c>
      <c r="E167" s="257" t="s">
        <v>1</v>
      </c>
      <c r="F167" s="258" t="s">
        <v>147</v>
      </c>
      <c r="G167" s="256"/>
      <c r="H167" s="259">
        <v>11.24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145</v>
      </c>
      <c r="AU167" s="265" t="s">
        <v>86</v>
      </c>
      <c r="AV167" s="14" t="s">
        <v>141</v>
      </c>
      <c r="AW167" s="14" t="s">
        <v>32</v>
      </c>
      <c r="AX167" s="14" t="s">
        <v>82</v>
      </c>
      <c r="AY167" s="265" t="s">
        <v>134</v>
      </c>
    </row>
    <row r="168" spans="1:65" s="2" customFormat="1" ht="12">
      <c r="A168" s="38"/>
      <c r="B168" s="39"/>
      <c r="C168" s="226" t="s">
        <v>196</v>
      </c>
      <c r="D168" s="226" t="s">
        <v>136</v>
      </c>
      <c r="E168" s="227" t="s">
        <v>197</v>
      </c>
      <c r="F168" s="228" t="s">
        <v>198</v>
      </c>
      <c r="G168" s="229" t="s">
        <v>170</v>
      </c>
      <c r="H168" s="230">
        <v>4.5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141</v>
      </c>
      <c r="AT168" s="237" t="s">
        <v>136</v>
      </c>
      <c r="AU168" s="237" t="s">
        <v>86</v>
      </c>
      <c r="AY168" s="17" t="s">
        <v>134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82</v>
      </c>
      <c r="BK168" s="238">
        <f>ROUND(I168*H168,2)</f>
        <v>0</v>
      </c>
      <c r="BL168" s="17" t="s">
        <v>141</v>
      </c>
      <c r="BM168" s="237" t="s">
        <v>199</v>
      </c>
    </row>
    <row r="169" spans="1:47" s="2" customFormat="1" ht="12">
      <c r="A169" s="38"/>
      <c r="B169" s="39"/>
      <c r="C169" s="40"/>
      <c r="D169" s="239" t="s">
        <v>143</v>
      </c>
      <c r="E169" s="40"/>
      <c r="F169" s="240" t="s">
        <v>198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143</v>
      </c>
      <c r="AU169" s="17" t="s">
        <v>86</v>
      </c>
    </row>
    <row r="170" spans="1:47" s="2" customFormat="1" ht="12">
      <c r="A170" s="38"/>
      <c r="B170" s="39"/>
      <c r="C170" s="40"/>
      <c r="D170" s="239" t="s">
        <v>200</v>
      </c>
      <c r="E170" s="40"/>
      <c r="F170" s="266" t="s">
        <v>201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200</v>
      </c>
      <c r="AU170" s="17" t="s">
        <v>86</v>
      </c>
    </row>
    <row r="171" spans="1:51" s="13" customFormat="1" ht="12">
      <c r="A171" s="13"/>
      <c r="B171" s="244"/>
      <c r="C171" s="245"/>
      <c r="D171" s="239" t="s">
        <v>145</v>
      </c>
      <c r="E171" s="246" t="s">
        <v>1</v>
      </c>
      <c r="F171" s="247" t="s">
        <v>202</v>
      </c>
      <c r="G171" s="245"/>
      <c r="H171" s="248">
        <v>4.5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145</v>
      </c>
      <c r="AU171" s="254" t="s">
        <v>86</v>
      </c>
      <c r="AV171" s="13" t="s">
        <v>86</v>
      </c>
      <c r="AW171" s="13" t="s">
        <v>32</v>
      </c>
      <c r="AX171" s="13" t="s">
        <v>82</v>
      </c>
      <c r="AY171" s="254" t="s">
        <v>134</v>
      </c>
    </row>
    <row r="172" spans="1:65" s="2" customFormat="1" ht="19.8" customHeight="1">
      <c r="A172" s="38"/>
      <c r="B172" s="39"/>
      <c r="C172" s="226" t="s">
        <v>203</v>
      </c>
      <c r="D172" s="226" t="s">
        <v>136</v>
      </c>
      <c r="E172" s="227" t="s">
        <v>204</v>
      </c>
      <c r="F172" s="228" t="s">
        <v>205</v>
      </c>
      <c r="G172" s="229" t="s">
        <v>139</v>
      </c>
      <c r="H172" s="230">
        <v>440.7</v>
      </c>
      <c r="I172" s="231"/>
      <c r="J172" s="232">
        <f>ROUND(I172*H172,2)</f>
        <v>0</v>
      </c>
      <c r="K172" s="228" t="s">
        <v>140</v>
      </c>
      <c r="L172" s="44"/>
      <c r="M172" s="233" t="s">
        <v>1</v>
      </c>
      <c r="N172" s="234" t="s">
        <v>42</v>
      </c>
      <c r="O172" s="91"/>
      <c r="P172" s="235">
        <f>O172*H172</f>
        <v>0</v>
      </c>
      <c r="Q172" s="235">
        <v>0.00085</v>
      </c>
      <c r="R172" s="235">
        <f>Q172*H172</f>
        <v>0.37459499999999996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141</v>
      </c>
      <c r="AT172" s="237" t="s">
        <v>136</v>
      </c>
      <c r="AU172" s="237" t="s">
        <v>86</v>
      </c>
      <c r="AY172" s="17" t="s">
        <v>134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82</v>
      </c>
      <c r="BK172" s="238">
        <f>ROUND(I172*H172,2)</f>
        <v>0</v>
      </c>
      <c r="BL172" s="17" t="s">
        <v>141</v>
      </c>
      <c r="BM172" s="237" t="s">
        <v>206</v>
      </c>
    </row>
    <row r="173" spans="1:47" s="2" customFormat="1" ht="12">
      <c r="A173" s="38"/>
      <c r="B173" s="39"/>
      <c r="C173" s="40"/>
      <c r="D173" s="239" t="s">
        <v>143</v>
      </c>
      <c r="E173" s="40"/>
      <c r="F173" s="240" t="s">
        <v>207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86</v>
      </c>
    </row>
    <row r="174" spans="1:51" s="13" customFormat="1" ht="12">
      <c r="A174" s="13"/>
      <c r="B174" s="244"/>
      <c r="C174" s="245"/>
      <c r="D174" s="239" t="s">
        <v>145</v>
      </c>
      <c r="E174" s="246" t="s">
        <v>1</v>
      </c>
      <c r="F174" s="247" t="s">
        <v>208</v>
      </c>
      <c r="G174" s="245"/>
      <c r="H174" s="248">
        <v>57.255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145</v>
      </c>
      <c r="AU174" s="254" t="s">
        <v>86</v>
      </c>
      <c r="AV174" s="13" t="s">
        <v>86</v>
      </c>
      <c r="AW174" s="13" t="s">
        <v>32</v>
      </c>
      <c r="AX174" s="13" t="s">
        <v>77</v>
      </c>
      <c r="AY174" s="254" t="s">
        <v>134</v>
      </c>
    </row>
    <row r="175" spans="1:51" s="13" customFormat="1" ht="12">
      <c r="A175" s="13"/>
      <c r="B175" s="244"/>
      <c r="C175" s="245"/>
      <c r="D175" s="239" t="s">
        <v>145</v>
      </c>
      <c r="E175" s="246" t="s">
        <v>1</v>
      </c>
      <c r="F175" s="247" t="s">
        <v>209</v>
      </c>
      <c r="G175" s="245"/>
      <c r="H175" s="248">
        <v>50.548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145</v>
      </c>
      <c r="AU175" s="254" t="s">
        <v>86</v>
      </c>
      <c r="AV175" s="13" t="s">
        <v>86</v>
      </c>
      <c r="AW175" s="13" t="s">
        <v>32</v>
      </c>
      <c r="AX175" s="13" t="s">
        <v>77</v>
      </c>
      <c r="AY175" s="254" t="s">
        <v>134</v>
      </c>
    </row>
    <row r="176" spans="1:51" s="13" customFormat="1" ht="12">
      <c r="A176" s="13"/>
      <c r="B176" s="244"/>
      <c r="C176" s="245"/>
      <c r="D176" s="239" t="s">
        <v>145</v>
      </c>
      <c r="E176" s="246" t="s">
        <v>1</v>
      </c>
      <c r="F176" s="247" t="s">
        <v>210</v>
      </c>
      <c r="G176" s="245"/>
      <c r="H176" s="248">
        <v>40.005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145</v>
      </c>
      <c r="AU176" s="254" t="s">
        <v>86</v>
      </c>
      <c r="AV176" s="13" t="s">
        <v>86</v>
      </c>
      <c r="AW176" s="13" t="s">
        <v>32</v>
      </c>
      <c r="AX176" s="13" t="s">
        <v>77</v>
      </c>
      <c r="AY176" s="254" t="s">
        <v>134</v>
      </c>
    </row>
    <row r="177" spans="1:51" s="13" customFormat="1" ht="12">
      <c r="A177" s="13"/>
      <c r="B177" s="244"/>
      <c r="C177" s="245"/>
      <c r="D177" s="239" t="s">
        <v>145</v>
      </c>
      <c r="E177" s="246" t="s">
        <v>1</v>
      </c>
      <c r="F177" s="247" t="s">
        <v>211</v>
      </c>
      <c r="G177" s="245"/>
      <c r="H177" s="248">
        <v>54.506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145</v>
      </c>
      <c r="AU177" s="254" t="s">
        <v>86</v>
      </c>
      <c r="AV177" s="13" t="s">
        <v>86</v>
      </c>
      <c r="AW177" s="13" t="s">
        <v>32</v>
      </c>
      <c r="AX177" s="13" t="s">
        <v>77</v>
      </c>
      <c r="AY177" s="254" t="s">
        <v>134</v>
      </c>
    </row>
    <row r="178" spans="1:51" s="13" customFormat="1" ht="12">
      <c r="A178" s="13"/>
      <c r="B178" s="244"/>
      <c r="C178" s="245"/>
      <c r="D178" s="239" t="s">
        <v>145</v>
      </c>
      <c r="E178" s="246" t="s">
        <v>1</v>
      </c>
      <c r="F178" s="247" t="s">
        <v>212</v>
      </c>
      <c r="G178" s="245"/>
      <c r="H178" s="248">
        <v>58.206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145</v>
      </c>
      <c r="AU178" s="254" t="s">
        <v>86</v>
      </c>
      <c r="AV178" s="13" t="s">
        <v>86</v>
      </c>
      <c r="AW178" s="13" t="s">
        <v>32</v>
      </c>
      <c r="AX178" s="13" t="s">
        <v>77</v>
      </c>
      <c r="AY178" s="254" t="s">
        <v>134</v>
      </c>
    </row>
    <row r="179" spans="1:51" s="13" customFormat="1" ht="12">
      <c r="A179" s="13"/>
      <c r="B179" s="244"/>
      <c r="C179" s="245"/>
      <c r="D179" s="239" t="s">
        <v>145</v>
      </c>
      <c r="E179" s="246" t="s">
        <v>1</v>
      </c>
      <c r="F179" s="247" t="s">
        <v>213</v>
      </c>
      <c r="G179" s="245"/>
      <c r="H179" s="248">
        <v>48.097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145</v>
      </c>
      <c r="AU179" s="254" t="s">
        <v>86</v>
      </c>
      <c r="AV179" s="13" t="s">
        <v>86</v>
      </c>
      <c r="AW179" s="13" t="s">
        <v>32</v>
      </c>
      <c r="AX179" s="13" t="s">
        <v>77</v>
      </c>
      <c r="AY179" s="254" t="s">
        <v>134</v>
      </c>
    </row>
    <row r="180" spans="1:51" s="13" customFormat="1" ht="12">
      <c r="A180" s="13"/>
      <c r="B180" s="244"/>
      <c r="C180" s="245"/>
      <c r="D180" s="239" t="s">
        <v>145</v>
      </c>
      <c r="E180" s="246" t="s">
        <v>1</v>
      </c>
      <c r="F180" s="247" t="s">
        <v>214</v>
      </c>
      <c r="G180" s="245"/>
      <c r="H180" s="248">
        <v>86.617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145</v>
      </c>
      <c r="AU180" s="254" t="s">
        <v>86</v>
      </c>
      <c r="AV180" s="13" t="s">
        <v>86</v>
      </c>
      <c r="AW180" s="13" t="s">
        <v>32</v>
      </c>
      <c r="AX180" s="13" t="s">
        <v>77</v>
      </c>
      <c r="AY180" s="254" t="s">
        <v>134</v>
      </c>
    </row>
    <row r="181" spans="1:51" s="13" customFormat="1" ht="12">
      <c r="A181" s="13"/>
      <c r="B181" s="244"/>
      <c r="C181" s="245"/>
      <c r="D181" s="239" t="s">
        <v>145</v>
      </c>
      <c r="E181" s="246" t="s">
        <v>1</v>
      </c>
      <c r="F181" s="247" t="s">
        <v>215</v>
      </c>
      <c r="G181" s="245"/>
      <c r="H181" s="248">
        <v>28.772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145</v>
      </c>
      <c r="AU181" s="254" t="s">
        <v>86</v>
      </c>
      <c r="AV181" s="13" t="s">
        <v>86</v>
      </c>
      <c r="AW181" s="13" t="s">
        <v>32</v>
      </c>
      <c r="AX181" s="13" t="s">
        <v>77</v>
      </c>
      <c r="AY181" s="254" t="s">
        <v>134</v>
      </c>
    </row>
    <row r="182" spans="1:51" s="13" customFormat="1" ht="12">
      <c r="A182" s="13"/>
      <c r="B182" s="244"/>
      <c r="C182" s="245"/>
      <c r="D182" s="239" t="s">
        <v>145</v>
      </c>
      <c r="E182" s="246" t="s">
        <v>1</v>
      </c>
      <c r="F182" s="247" t="s">
        <v>216</v>
      </c>
      <c r="G182" s="245"/>
      <c r="H182" s="248">
        <v>16.668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145</v>
      </c>
      <c r="AU182" s="254" t="s">
        <v>86</v>
      </c>
      <c r="AV182" s="13" t="s">
        <v>86</v>
      </c>
      <c r="AW182" s="13" t="s">
        <v>32</v>
      </c>
      <c r="AX182" s="13" t="s">
        <v>77</v>
      </c>
      <c r="AY182" s="254" t="s">
        <v>134</v>
      </c>
    </row>
    <row r="183" spans="1:51" s="14" customFormat="1" ht="12">
      <c r="A183" s="14"/>
      <c r="B183" s="255"/>
      <c r="C183" s="256"/>
      <c r="D183" s="239" t="s">
        <v>145</v>
      </c>
      <c r="E183" s="257" t="s">
        <v>1</v>
      </c>
      <c r="F183" s="258" t="s">
        <v>147</v>
      </c>
      <c r="G183" s="256"/>
      <c r="H183" s="259">
        <v>440.674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145</v>
      </c>
      <c r="AU183" s="265" t="s">
        <v>86</v>
      </c>
      <c r="AV183" s="14" t="s">
        <v>141</v>
      </c>
      <c r="AW183" s="14" t="s">
        <v>32</v>
      </c>
      <c r="AX183" s="14" t="s">
        <v>77</v>
      </c>
      <c r="AY183" s="265" t="s">
        <v>134</v>
      </c>
    </row>
    <row r="184" spans="1:51" s="13" customFormat="1" ht="12">
      <c r="A184" s="13"/>
      <c r="B184" s="244"/>
      <c r="C184" s="245"/>
      <c r="D184" s="239" t="s">
        <v>145</v>
      </c>
      <c r="E184" s="246" t="s">
        <v>1</v>
      </c>
      <c r="F184" s="247" t="s">
        <v>217</v>
      </c>
      <c r="G184" s="245"/>
      <c r="H184" s="248">
        <v>440.7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145</v>
      </c>
      <c r="AU184" s="254" t="s">
        <v>86</v>
      </c>
      <c r="AV184" s="13" t="s">
        <v>86</v>
      </c>
      <c r="AW184" s="13" t="s">
        <v>32</v>
      </c>
      <c r="AX184" s="13" t="s">
        <v>82</v>
      </c>
      <c r="AY184" s="254" t="s">
        <v>134</v>
      </c>
    </row>
    <row r="185" spans="1:65" s="2" customFormat="1" ht="12">
      <c r="A185" s="38"/>
      <c r="B185" s="39"/>
      <c r="C185" s="226" t="s">
        <v>218</v>
      </c>
      <c r="D185" s="226" t="s">
        <v>136</v>
      </c>
      <c r="E185" s="227" t="s">
        <v>219</v>
      </c>
      <c r="F185" s="228" t="s">
        <v>220</v>
      </c>
      <c r="G185" s="229" t="s">
        <v>139</v>
      </c>
      <c r="H185" s="230">
        <v>440.7</v>
      </c>
      <c r="I185" s="231"/>
      <c r="J185" s="232">
        <f>ROUND(I185*H185,2)</f>
        <v>0</v>
      </c>
      <c r="K185" s="228" t="s">
        <v>140</v>
      </c>
      <c r="L185" s="44"/>
      <c r="M185" s="233" t="s">
        <v>1</v>
      </c>
      <c r="N185" s="234" t="s">
        <v>42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141</v>
      </c>
      <c r="AT185" s="237" t="s">
        <v>136</v>
      </c>
      <c r="AU185" s="237" t="s">
        <v>86</v>
      </c>
      <c r="AY185" s="17" t="s">
        <v>134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82</v>
      </c>
      <c r="BK185" s="238">
        <f>ROUND(I185*H185,2)</f>
        <v>0</v>
      </c>
      <c r="BL185" s="17" t="s">
        <v>141</v>
      </c>
      <c r="BM185" s="237" t="s">
        <v>221</v>
      </c>
    </row>
    <row r="186" spans="1:47" s="2" customFormat="1" ht="12">
      <c r="A186" s="38"/>
      <c r="B186" s="39"/>
      <c r="C186" s="40"/>
      <c r="D186" s="239" t="s">
        <v>143</v>
      </c>
      <c r="E186" s="40"/>
      <c r="F186" s="240" t="s">
        <v>222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86</v>
      </c>
    </row>
    <row r="187" spans="1:51" s="13" customFormat="1" ht="12">
      <c r="A187" s="13"/>
      <c r="B187" s="244"/>
      <c r="C187" s="245"/>
      <c r="D187" s="239" t="s">
        <v>145</v>
      </c>
      <c r="E187" s="246" t="s">
        <v>1</v>
      </c>
      <c r="F187" s="247" t="s">
        <v>217</v>
      </c>
      <c r="G187" s="245"/>
      <c r="H187" s="248">
        <v>440.7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145</v>
      </c>
      <c r="AU187" s="254" t="s">
        <v>86</v>
      </c>
      <c r="AV187" s="13" t="s">
        <v>86</v>
      </c>
      <c r="AW187" s="13" t="s">
        <v>32</v>
      </c>
      <c r="AX187" s="13" t="s">
        <v>82</v>
      </c>
      <c r="AY187" s="254" t="s">
        <v>134</v>
      </c>
    </row>
    <row r="188" spans="1:65" s="2" customFormat="1" ht="12">
      <c r="A188" s="38"/>
      <c r="B188" s="39"/>
      <c r="C188" s="226" t="s">
        <v>223</v>
      </c>
      <c r="D188" s="226" t="s">
        <v>136</v>
      </c>
      <c r="E188" s="227" t="s">
        <v>224</v>
      </c>
      <c r="F188" s="228" t="s">
        <v>225</v>
      </c>
      <c r="G188" s="229" t="s">
        <v>170</v>
      </c>
      <c r="H188" s="230">
        <v>74.98</v>
      </c>
      <c r="I188" s="231"/>
      <c r="J188" s="232">
        <f>ROUND(I188*H188,2)</f>
        <v>0</v>
      </c>
      <c r="K188" s="228" t="s">
        <v>140</v>
      </c>
      <c r="L188" s="44"/>
      <c r="M188" s="233" t="s">
        <v>1</v>
      </c>
      <c r="N188" s="234" t="s">
        <v>42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141</v>
      </c>
      <c r="AT188" s="237" t="s">
        <v>136</v>
      </c>
      <c r="AU188" s="237" t="s">
        <v>86</v>
      </c>
      <c r="AY188" s="17" t="s">
        <v>134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82</v>
      </c>
      <c r="BK188" s="238">
        <f>ROUND(I188*H188,2)</f>
        <v>0</v>
      </c>
      <c r="BL188" s="17" t="s">
        <v>141</v>
      </c>
      <c r="BM188" s="237" t="s">
        <v>226</v>
      </c>
    </row>
    <row r="189" spans="1:47" s="2" customFormat="1" ht="12">
      <c r="A189" s="38"/>
      <c r="B189" s="39"/>
      <c r="C189" s="40"/>
      <c r="D189" s="239" t="s">
        <v>143</v>
      </c>
      <c r="E189" s="40"/>
      <c r="F189" s="240" t="s">
        <v>227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143</v>
      </c>
      <c r="AU189" s="17" t="s">
        <v>86</v>
      </c>
    </row>
    <row r="190" spans="1:51" s="13" customFormat="1" ht="12">
      <c r="A190" s="13"/>
      <c r="B190" s="244"/>
      <c r="C190" s="245"/>
      <c r="D190" s="239" t="s">
        <v>145</v>
      </c>
      <c r="E190" s="246" t="s">
        <v>1</v>
      </c>
      <c r="F190" s="247" t="s">
        <v>228</v>
      </c>
      <c r="G190" s="245"/>
      <c r="H190" s="248">
        <v>2.78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145</v>
      </c>
      <c r="AU190" s="254" t="s">
        <v>86</v>
      </c>
      <c r="AV190" s="13" t="s">
        <v>86</v>
      </c>
      <c r="AW190" s="13" t="s">
        <v>32</v>
      </c>
      <c r="AX190" s="13" t="s">
        <v>77</v>
      </c>
      <c r="AY190" s="254" t="s">
        <v>134</v>
      </c>
    </row>
    <row r="191" spans="1:51" s="13" customFormat="1" ht="12">
      <c r="A191" s="13"/>
      <c r="B191" s="244"/>
      <c r="C191" s="245"/>
      <c r="D191" s="239" t="s">
        <v>145</v>
      </c>
      <c r="E191" s="246" t="s">
        <v>1</v>
      </c>
      <c r="F191" s="247" t="s">
        <v>229</v>
      </c>
      <c r="G191" s="245"/>
      <c r="H191" s="248">
        <v>72.2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145</v>
      </c>
      <c r="AU191" s="254" t="s">
        <v>86</v>
      </c>
      <c r="AV191" s="13" t="s">
        <v>86</v>
      </c>
      <c r="AW191" s="13" t="s">
        <v>32</v>
      </c>
      <c r="AX191" s="13" t="s">
        <v>77</v>
      </c>
      <c r="AY191" s="254" t="s">
        <v>134</v>
      </c>
    </row>
    <row r="192" spans="1:51" s="14" customFormat="1" ht="12">
      <c r="A192" s="14"/>
      <c r="B192" s="255"/>
      <c r="C192" s="256"/>
      <c r="D192" s="239" t="s">
        <v>145</v>
      </c>
      <c r="E192" s="257" t="s">
        <v>1</v>
      </c>
      <c r="F192" s="258" t="s">
        <v>147</v>
      </c>
      <c r="G192" s="256"/>
      <c r="H192" s="259">
        <v>74.98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145</v>
      </c>
      <c r="AU192" s="265" t="s">
        <v>86</v>
      </c>
      <c r="AV192" s="14" t="s">
        <v>141</v>
      </c>
      <c r="AW192" s="14" t="s">
        <v>32</v>
      </c>
      <c r="AX192" s="14" t="s">
        <v>82</v>
      </c>
      <c r="AY192" s="265" t="s">
        <v>134</v>
      </c>
    </row>
    <row r="193" spans="1:65" s="2" customFormat="1" ht="30" customHeight="1">
      <c r="A193" s="38"/>
      <c r="B193" s="39"/>
      <c r="C193" s="226" t="s">
        <v>230</v>
      </c>
      <c r="D193" s="226" t="s">
        <v>136</v>
      </c>
      <c r="E193" s="227" t="s">
        <v>231</v>
      </c>
      <c r="F193" s="228" t="s">
        <v>232</v>
      </c>
      <c r="G193" s="229" t="s">
        <v>170</v>
      </c>
      <c r="H193" s="230">
        <v>53.82</v>
      </c>
      <c r="I193" s="231"/>
      <c r="J193" s="232">
        <f>ROUND(I193*H193,2)</f>
        <v>0</v>
      </c>
      <c r="K193" s="228" t="s">
        <v>140</v>
      </c>
      <c r="L193" s="44"/>
      <c r="M193" s="233" t="s">
        <v>1</v>
      </c>
      <c r="N193" s="234" t="s">
        <v>42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141</v>
      </c>
      <c r="AT193" s="237" t="s">
        <v>136</v>
      </c>
      <c r="AU193" s="237" t="s">
        <v>86</v>
      </c>
      <c r="AY193" s="17" t="s">
        <v>134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82</v>
      </c>
      <c r="BK193" s="238">
        <f>ROUND(I193*H193,2)</f>
        <v>0</v>
      </c>
      <c r="BL193" s="17" t="s">
        <v>141</v>
      </c>
      <c r="BM193" s="237" t="s">
        <v>233</v>
      </c>
    </row>
    <row r="194" spans="1:47" s="2" customFormat="1" ht="12">
      <c r="A194" s="38"/>
      <c r="B194" s="39"/>
      <c r="C194" s="40"/>
      <c r="D194" s="239" t="s">
        <v>143</v>
      </c>
      <c r="E194" s="40"/>
      <c r="F194" s="240" t="s">
        <v>234</v>
      </c>
      <c r="G194" s="40"/>
      <c r="H194" s="40"/>
      <c r="I194" s="241"/>
      <c r="J194" s="40"/>
      <c r="K194" s="40"/>
      <c r="L194" s="44"/>
      <c r="M194" s="242"/>
      <c r="N194" s="243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143</v>
      </c>
      <c r="AU194" s="17" t="s">
        <v>86</v>
      </c>
    </row>
    <row r="195" spans="1:51" s="13" customFormat="1" ht="12">
      <c r="A195" s="13"/>
      <c r="B195" s="244"/>
      <c r="C195" s="245"/>
      <c r="D195" s="239" t="s">
        <v>145</v>
      </c>
      <c r="E195" s="246" t="s">
        <v>1</v>
      </c>
      <c r="F195" s="247" t="s">
        <v>235</v>
      </c>
      <c r="G195" s="245"/>
      <c r="H195" s="248">
        <v>53.82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145</v>
      </c>
      <c r="AU195" s="254" t="s">
        <v>86</v>
      </c>
      <c r="AV195" s="13" t="s">
        <v>86</v>
      </c>
      <c r="AW195" s="13" t="s">
        <v>32</v>
      </c>
      <c r="AX195" s="13" t="s">
        <v>82</v>
      </c>
      <c r="AY195" s="254" t="s">
        <v>134</v>
      </c>
    </row>
    <row r="196" spans="1:65" s="2" customFormat="1" ht="12">
      <c r="A196" s="38"/>
      <c r="B196" s="39"/>
      <c r="C196" s="226" t="s">
        <v>236</v>
      </c>
      <c r="D196" s="226" t="s">
        <v>136</v>
      </c>
      <c r="E196" s="227" t="s">
        <v>237</v>
      </c>
      <c r="F196" s="228" t="s">
        <v>238</v>
      </c>
      <c r="G196" s="229" t="s">
        <v>170</v>
      </c>
      <c r="H196" s="230">
        <v>538.2</v>
      </c>
      <c r="I196" s="231"/>
      <c r="J196" s="232">
        <f>ROUND(I196*H196,2)</f>
        <v>0</v>
      </c>
      <c r="K196" s="228" t="s">
        <v>140</v>
      </c>
      <c r="L196" s="44"/>
      <c r="M196" s="233" t="s">
        <v>1</v>
      </c>
      <c r="N196" s="234" t="s">
        <v>42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141</v>
      </c>
      <c r="AT196" s="237" t="s">
        <v>136</v>
      </c>
      <c r="AU196" s="237" t="s">
        <v>86</v>
      </c>
      <c r="AY196" s="17" t="s">
        <v>134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82</v>
      </c>
      <c r="BK196" s="238">
        <f>ROUND(I196*H196,2)</f>
        <v>0</v>
      </c>
      <c r="BL196" s="17" t="s">
        <v>141</v>
      </c>
      <c r="BM196" s="237" t="s">
        <v>239</v>
      </c>
    </row>
    <row r="197" spans="1:47" s="2" customFormat="1" ht="12">
      <c r="A197" s="38"/>
      <c r="B197" s="39"/>
      <c r="C197" s="40"/>
      <c r="D197" s="239" t="s">
        <v>143</v>
      </c>
      <c r="E197" s="40"/>
      <c r="F197" s="240" t="s">
        <v>240</v>
      </c>
      <c r="G197" s="40"/>
      <c r="H197" s="40"/>
      <c r="I197" s="241"/>
      <c r="J197" s="40"/>
      <c r="K197" s="40"/>
      <c r="L197" s="44"/>
      <c r="M197" s="242"/>
      <c r="N197" s="24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143</v>
      </c>
      <c r="AU197" s="17" t="s">
        <v>86</v>
      </c>
    </row>
    <row r="198" spans="1:51" s="13" customFormat="1" ht="12">
      <c r="A198" s="13"/>
      <c r="B198" s="244"/>
      <c r="C198" s="245"/>
      <c r="D198" s="239" t="s">
        <v>145</v>
      </c>
      <c r="E198" s="246" t="s">
        <v>1</v>
      </c>
      <c r="F198" s="247" t="s">
        <v>241</v>
      </c>
      <c r="G198" s="245"/>
      <c r="H198" s="248">
        <v>538.2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145</v>
      </c>
      <c r="AU198" s="254" t="s">
        <v>86</v>
      </c>
      <c r="AV198" s="13" t="s">
        <v>86</v>
      </c>
      <c r="AW198" s="13" t="s">
        <v>32</v>
      </c>
      <c r="AX198" s="13" t="s">
        <v>77</v>
      </c>
      <c r="AY198" s="254" t="s">
        <v>134</v>
      </c>
    </row>
    <row r="199" spans="1:51" s="14" customFormat="1" ht="12">
      <c r="A199" s="14"/>
      <c r="B199" s="255"/>
      <c r="C199" s="256"/>
      <c r="D199" s="239" t="s">
        <v>145</v>
      </c>
      <c r="E199" s="257" t="s">
        <v>1</v>
      </c>
      <c r="F199" s="258" t="s">
        <v>147</v>
      </c>
      <c r="G199" s="256"/>
      <c r="H199" s="259">
        <v>538.2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145</v>
      </c>
      <c r="AU199" s="265" t="s">
        <v>86</v>
      </c>
      <c r="AV199" s="14" t="s">
        <v>141</v>
      </c>
      <c r="AW199" s="14" t="s">
        <v>32</v>
      </c>
      <c r="AX199" s="14" t="s">
        <v>82</v>
      </c>
      <c r="AY199" s="265" t="s">
        <v>134</v>
      </c>
    </row>
    <row r="200" spans="1:65" s="2" customFormat="1" ht="30" customHeight="1">
      <c r="A200" s="38"/>
      <c r="B200" s="39"/>
      <c r="C200" s="226" t="s">
        <v>242</v>
      </c>
      <c r="D200" s="226" t="s">
        <v>136</v>
      </c>
      <c r="E200" s="227" t="s">
        <v>243</v>
      </c>
      <c r="F200" s="228" t="s">
        <v>244</v>
      </c>
      <c r="G200" s="229" t="s">
        <v>170</v>
      </c>
      <c r="H200" s="230">
        <v>134.88</v>
      </c>
      <c r="I200" s="231"/>
      <c r="J200" s="232">
        <f>ROUND(I200*H200,2)</f>
        <v>0</v>
      </c>
      <c r="K200" s="228" t="s">
        <v>140</v>
      </c>
      <c r="L200" s="44"/>
      <c r="M200" s="233" t="s">
        <v>1</v>
      </c>
      <c r="N200" s="234" t="s">
        <v>42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141</v>
      </c>
      <c r="AT200" s="237" t="s">
        <v>136</v>
      </c>
      <c r="AU200" s="237" t="s">
        <v>86</v>
      </c>
      <c r="AY200" s="17" t="s">
        <v>134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82</v>
      </c>
      <c r="BK200" s="238">
        <f>ROUND(I200*H200,2)</f>
        <v>0</v>
      </c>
      <c r="BL200" s="17" t="s">
        <v>141</v>
      </c>
      <c r="BM200" s="237" t="s">
        <v>245</v>
      </c>
    </row>
    <row r="201" spans="1:47" s="2" customFormat="1" ht="12">
      <c r="A201" s="38"/>
      <c r="B201" s="39"/>
      <c r="C201" s="40"/>
      <c r="D201" s="239" t="s">
        <v>143</v>
      </c>
      <c r="E201" s="40"/>
      <c r="F201" s="240" t="s">
        <v>246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143</v>
      </c>
      <c r="AU201" s="17" t="s">
        <v>86</v>
      </c>
    </row>
    <row r="202" spans="1:51" s="13" customFormat="1" ht="12">
      <c r="A202" s="13"/>
      <c r="B202" s="244"/>
      <c r="C202" s="245"/>
      <c r="D202" s="239" t="s">
        <v>145</v>
      </c>
      <c r="E202" s="246" t="s">
        <v>1</v>
      </c>
      <c r="F202" s="247" t="s">
        <v>190</v>
      </c>
      <c r="G202" s="245"/>
      <c r="H202" s="248">
        <v>123.64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145</v>
      </c>
      <c r="AU202" s="254" t="s">
        <v>86</v>
      </c>
      <c r="AV202" s="13" t="s">
        <v>86</v>
      </c>
      <c r="AW202" s="13" t="s">
        <v>32</v>
      </c>
      <c r="AX202" s="13" t="s">
        <v>77</v>
      </c>
      <c r="AY202" s="254" t="s">
        <v>134</v>
      </c>
    </row>
    <row r="203" spans="1:51" s="13" customFormat="1" ht="12">
      <c r="A203" s="13"/>
      <c r="B203" s="244"/>
      <c r="C203" s="245"/>
      <c r="D203" s="239" t="s">
        <v>145</v>
      </c>
      <c r="E203" s="246" t="s">
        <v>1</v>
      </c>
      <c r="F203" s="247" t="s">
        <v>195</v>
      </c>
      <c r="G203" s="245"/>
      <c r="H203" s="248">
        <v>11.24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145</v>
      </c>
      <c r="AU203" s="254" t="s">
        <v>86</v>
      </c>
      <c r="AV203" s="13" t="s">
        <v>86</v>
      </c>
      <c r="AW203" s="13" t="s">
        <v>32</v>
      </c>
      <c r="AX203" s="13" t="s">
        <v>77</v>
      </c>
      <c r="AY203" s="254" t="s">
        <v>134</v>
      </c>
    </row>
    <row r="204" spans="1:51" s="14" customFormat="1" ht="12">
      <c r="A204" s="14"/>
      <c r="B204" s="255"/>
      <c r="C204" s="256"/>
      <c r="D204" s="239" t="s">
        <v>145</v>
      </c>
      <c r="E204" s="257" t="s">
        <v>1</v>
      </c>
      <c r="F204" s="258" t="s">
        <v>147</v>
      </c>
      <c r="G204" s="256"/>
      <c r="H204" s="259">
        <v>134.88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145</v>
      </c>
      <c r="AU204" s="265" t="s">
        <v>86</v>
      </c>
      <c r="AV204" s="14" t="s">
        <v>141</v>
      </c>
      <c r="AW204" s="14" t="s">
        <v>32</v>
      </c>
      <c r="AX204" s="14" t="s">
        <v>82</v>
      </c>
      <c r="AY204" s="265" t="s">
        <v>134</v>
      </c>
    </row>
    <row r="205" spans="1:65" s="2" customFormat="1" ht="12">
      <c r="A205" s="38"/>
      <c r="B205" s="39"/>
      <c r="C205" s="226" t="s">
        <v>8</v>
      </c>
      <c r="D205" s="226" t="s">
        <v>136</v>
      </c>
      <c r="E205" s="227" t="s">
        <v>247</v>
      </c>
      <c r="F205" s="228" t="s">
        <v>248</v>
      </c>
      <c r="G205" s="229" t="s">
        <v>170</v>
      </c>
      <c r="H205" s="230">
        <v>1348.8</v>
      </c>
      <c r="I205" s="231"/>
      <c r="J205" s="232">
        <f>ROUND(I205*H205,2)</f>
        <v>0</v>
      </c>
      <c r="K205" s="228" t="s">
        <v>140</v>
      </c>
      <c r="L205" s="44"/>
      <c r="M205" s="233" t="s">
        <v>1</v>
      </c>
      <c r="N205" s="234" t="s">
        <v>42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141</v>
      </c>
      <c r="AT205" s="237" t="s">
        <v>136</v>
      </c>
      <c r="AU205" s="237" t="s">
        <v>86</v>
      </c>
      <c r="AY205" s="17" t="s">
        <v>134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82</v>
      </c>
      <c r="BK205" s="238">
        <f>ROUND(I205*H205,2)</f>
        <v>0</v>
      </c>
      <c r="BL205" s="17" t="s">
        <v>141</v>
      </c>
      <c r="BM205" s="237" t="s">
        <v>249</v>
      </c>
    </row>
    <row r="206" spans="1:47" s="2" customFormat="1" ht="12">
      <c r="A206" s="38"/>
      <c r="B206" s="39"/>
      <c r="C206" s="40"/>
      <c r="D206" s="239" t="s">
        <v>143</v>
      </c>
      <c r="E206" s="40"/>
      <c r="F206" s="240" t="s">
        <v>250</v>
      </c>
      <c r="G206" s="40"/>
      <c r="H206" s="40"/>
      <c r="I206" s="241"/>
      <c r="J206" s="40"/>
      <c r="K206" s="40"/>
      <c r="L206" s="44"/>
      <c r="M206" s="242"/>
      <c r="N206" s="24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143</v>
      </c>
      <c r="AU206" s="17" t="s">
        <v>86</v>
      </c>
    </row>
    <row r="207" spans="1:51" s="13" customFormat="1" ht="12">
      <c r="A207" s="13"/>
      <c r="B207" s="244"/>
      <c r="C207" s="245"/>
      <c r="D207" s="239" t="s">
        <v>145</v>
      </c>
      <c r="E207" s="246" t="s">
        <v>1</v>
      </c>
      <c r="F207" s="247" t="s">
        <v>251</v>
      </c>
      <c r="G207" s="245"/>
      <c r="H207" s="248">
        <v>1348.8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145</v>
      </c>
      <c r="AU207" s="254" t="s">
        <v>86</v>
      </c>
      <c r="AV207" s="13" t="s">
        <v>86</v>
      </c>
      <c r="AW207" s="13" t="s">
        <v>32</v>
      </c>
      <c r="AX207" s="13" t="s">
        <v>82</v>
      </c>
      <c r="AY207" s="254" t="s">
        <v>134</v>
      </c>
    </row>
    <row r="208" spans="1:65" s="2" customFormat="1" ht="12">
      <c r="A208" s="38"/>
      <c r="B208" s="39"/>
      <c r="C208" s="226" t="s">
        <v>252</v>
      </c>
      <c r="D208" s="226" t="s">
        <v>136</v>
      </c>
      <c r="E208" s="227" t="s">
        <v>253</v>
      </c>
      <c r="F208" s="228" t="s">
        <v>254</v>
      </c>
      <c r="G208" s="229" t="s">
        <v>170</v>
      </c>
      <c r="H208" s="230">
        <v>37.49</v>
      </c>
      <c r="I208" s="231"/>
      <c r="J208" s="232">
        <f>ROUND(I208*H208,2)</f>
        <v>0</v>
      </c>
      <c r="K208" s="228" t="s">
        <v>140</v>
      </c>
      <c r="L208" s="44"/>
      <c r="M208" s="233" t="s">
        <v>1</v>
      </c>
      <c r="N208" s="234" t="s">
        <v>42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141</v>
      </c>
      <c r="AT208" s="237" t="s">
        <v>136</v>
      </c>
      <c r="AU208" s="237" t="s">
        <v>86</v>
      </c>
      <c r="AY208" s="17" t="s">
        <v>134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82</v>
      </c>
      <c r="BK208" s="238">
        <f>ROUND(I208*H208,2)</f>
        <v>0</v>
      </c>
      <c r="BL208" s="17" t="s">
        <v>141</v>
      </c>
      <c r="BM208" s="237" t="s">
        <v>255</v>
      </c>
    </row>
    <row r="209" spans="1:47" s="2" customFormat="1" ht="12">
      <c r="A209" s="38"/>
      <c r="B209" s="39"/>
      <c r="C209" s="40"/>
      <c r="D209" s="239" t="s">
        <v>143</v>
      </c>
      <c r="E209" s="40"/>
      <c r="F209" s="240" t="s">
        <v>256</v>
      </c>
      <c r="G209" s="40"/>
      <c r="H209" s="40"/>
      <c r="I209" s="241"/>
      <c r="J209" s="40"/>
      <c r="K209" s="40"/>
      <c r="L209" s="44"/>
      <c r="M209" s="242"/>
      <c r="N209" s="243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143</v>
      </c>
      <c r="AU209" s="17" t="s">
        <v>86</v>
      </c>
    </row>
    <row r="210" spans="1:51" s="13" customFormat="1" ht="12">
      <c r="A210" s="13"/>
      <c r="B210" s="244"/>
      <c r="C210" s="245"/>
      <c r="D210" s="239" t="s">
        <v>145</v>
      </c>
      <c r="E210" s="246" t="s">
        <v>1</v>
      </c>
      <c r="F210" s="247" t="s">
        <v>257</v>
      </c>
      <c r="G210" s="245"/>
      <c r="H210" s="248">
        <v>37.49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145</v>
      </c>
      <c r="AU210" s="254" t="s">
        <v>86</v>
      </c>
      <c r="AV210" s="13" t="s">
        <v>86</v>
      </c>
      <c r="AW210" s="13" t="s">
        <v>32</v>
      </c>
      <c r="AX210" s="13" t="s">
        <v>82</v>
      </c>
      <c r="AY210" s="254" t="s">
        <v>134</v>
      </c>
    </row>
    <row r="211" spans="1:65" s="2" customFormat="1" ht="12">
      <c r="A211" s="38"/>
      <c r="B211" s="39"/>
      <c r="C211" s="226" t="s">
        <v>258</v>
      </c>
      <c r="D211" s="226" t="s">
        <v>136</v>
      </c>
      <c r="E211" s="227" t="s">
        <v>259</v>
      </c>
      <c r="F211" s="228" t="s">
        <v>260</v>
      </c>
      <c r="G211" s="229" t="s">
        <v>261</v>
      </c>
      <c r="H211" s="230">
        <v>339.66</v>
      </c>
      <c r="I211" s="231"/>
      <c r="J211" s="232">
        <f>ROUND(I211*H211,2)</f>
        <v>0</v>
      </c>
      <c r="K211" s="228" t="s">
        <v>140</v>
      </c>
      <c r="L211" s="44"/>
      <c r="M211" s="233" t="s">
        <v>1</v>
      </c>
      <c r="N211" s="234" t="s">
        <v>42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141</v>
      </c>
      <c r="AT211" s="237" t="s">
        <v>136</v>
      </c>
      <c r="AU211" s="237" t="s">
        <v>86</v>
      </c>
      <c r="AY211" s="17" t="s">
        <v>134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82</v>
      </c>
      <c r="BK211" s="238">
        <f>ROUND(I211*H211,2)</f>
        <v>0</v>
      </c>
      <c r="BL211" s="17" t="s">
        <v>141</v>
      </c>
      <c r="BM211" s="237" t="s">
        <v>262</v>
      </c>
    </row>
    <row r="212" spans="1:47" s="2" customFormat="1" ht="12">
      <c r="A212" s="38"/>
      <c r="B212" s="39"/>
      <c r="C212" s="40"/>
      <c r="D212" s="239" t="s">
        <v>143</v>
      </c>
      <c r="E212" s="40"/>
      <c r="F212" s="240" t="s">
        <v>263</v>
      </c>
      <c r="G212" s="40"/>
      <c r="H212" s="40"/>
      <c r="I212" s="241"/>
      <c r="J212" s="40"/>
      <c r="K212" s="40"/>
      <c r="L212" s="44"/>
      <c r="M212" s="242"/>
      <c r="N212" s="243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143</v>
      </c>
      <c r="AU212" s="17" t="s">
        <v>86</v>
      </c>
    </row>
    <row r="213" spans="1:51" s="13" customFormat="1" ht="12">
      <c r="A213" s="13"/>
      <c r="B213" s="244"/>
      <c r="C213" s="245"/>
      <c r="D213" s="239" t="s">
        <v>145</v>
      </c>
      <c r="E213" s="246" t="s">
        <v>1</v>
      </c>
      <c r="F213" s="247" t="s">
        <v>264</v>
      </c>
      <c r="G213" s="245"/>
      <c r="H213" s="248">
        <v>339.66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145</v>
      </c>
      <c r="AU213" s="254" t="s">
        <v>86</v>
      </c>
      <c r="AV213" s="13" t="s">
        <v>86</v>
      </c>
      <c r="AW213" s="13" t="s">
        <v>32</v>
      </c>
      <c r="AX213" s="13" t="s">
        <v>77</v>
      </c>
      <c r="AY213" s="254" t="s">
        <v>134</v>
      </c>
    </row>
    <row r="214" spans="1:51" s="14" customFormat="1" ht="12">
      <c r="A214" s="14"/>
      <c r="B214" s="255"/>
      <c r="C214" s="256"/>
      <c r="D214" s="239" t="s">
        <v>145</v>
      </c>
      <c r="E214" s="257" t="s">
        <v>1</v>
      </c>
      <c r="F214" s="258" t="s">
        <v>147</v>
      </c>
      <c r="G214" s="256"/>
      <c r="H214" s="259">
        <v>339.66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5" t="s">
        <v>145</v>
      </c>
      <c r="AU214" s="265" t="s">
        <v>86</v>
      </c>
      <c r="AV214" s="14" t="s">
        <v>141</v>
      </c>
      <c r="AW214" s="14" t="s">
        <v>32</v>
      </c>
      <c r="AX214" s="14" t="s">
        <v>82</v>
      </c>
      <c r="AY214" s="265" t="s">
        <v>134</v>
      </c>
    </row>
    <row r="215" spans="1:65" s="2" customFormat="1" ht="12">
      <c r="A215" s="38"/>
      <c r="B215" s="39"/>
      <c r="C215" s="226" t="s">
        <v>265</v>
      </c>
      <c r="D215" s="226" t="s">
        <v>136</v>
      </c>
      <c r="E215" s="227" t="s">
        <v>266</v>
      </c>
      <c r="F215" s="228" t="s">
        <v>267</v>
      </c>
      <c r="G215" s="229" t="s">
        <v>170</v>
      </c>
      <c r="H215" s="230">
        <v>153.6</v>
      </c>
      <c r="I215" s="231"/>
      <c r="J215" s="232">
        <f>ROUND(I215*H215,2)</f>
        <v>0</v>
      </c>
      <c r="K215" s="228" t="s">
        <v>140</v>
      </c>
      <c r="L215" s="44"/>
      <c r="M215" s="233" t="s">
        <v>1</v>
      </c>
      <c r="N215" s="234" t="s">
        <v>42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141</v>
      </c>
      <c r="AT215" s="237" t="s">
        <v>136</v>
      </c>
      <c r="AU215" s="237" t="s">
        <v>86</v>
      </c>
      <c r="AY215" s="17" t="s">
        <v>134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82</v>
      </c>
      <c r="BK215" s="238">
        <f>ROUND(I215*H215,2)</f>
        <v>0</v>
      </c>
      <c r="BL215" s="17" t="s">
        <v>141</v>
      </c>
      <c r="BM215" s="237" t="s">
        <v>268</v>
      </c>
    </row>
    <row r="216" spans="1:47" s="2" customFormat="1" ht="12">
      <c r="A216" s="38"/>
      <c r="B216" s="39"/>
      <c r="C216" s="40"/>
      <c r="D216" s="239" t="s">
        <v>143</v>
      </c>
      <c r="E216" s="40"/>
      <c r="F216" s="240" t="s">
        <v>269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143</v>
      </c>
      <c r="AU216" s="17" t="s">
        <v>86</v>
      </c>
    </row>
    <row r="217" spans="1:51" s="13" customFormat="1" ht="12">
      <c r="A217" s="13"/>
      <c r="B217" s="244"/>
      <c r="C217" s="245"/>
      <c r="D217" s="239" t="s">
        <v>145</v>
      </c>
      <c r="E217" s="246" t="s">
        <v>1</v>
      </c>
      <c r="F217" s="247" t="s">
        <v>270</v>
      </c>
      <c r="G217" s="245"/>
      <c r="H217" s="248">
        <v>224.8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145</v>
      </c>
      <c r="AU217" s="254" t="s">
        <v>86</v>
      </c>
      <c r="AV217" s="13" t="s">
        <v>86</v>
      </c>
      <c r="AW217" s="13" t="s">
        <v>32</v>
      </c>
      <c r="AX217" s="13" t="s">
        <v>77</v>
      </c>
      <c r="AY217" s="254" t="s">
        <v>134</v>
      </c>
    </row>
    <row r="218" spans="1:51" s="13" customFormat="1" ht="12">
      <c r="A218" s="13"/>
      <c r="B218" s="244"/>
      <c r="C218" s="245"/>
      <c r="D218" s="239" t="s">
        <v>145</v>
      </c>
      <c r="E218" s="246" t="s">
        <v>1</v>
      </c>
      <c r="F218" s="247" t="s">
        <v>271</v>
      </c>
      <c r="G218" s="245"/>
      <c r="H218" s="248">
        <v>-20.02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145</v>
      </c>
      <c r="AU218" s="254" t="s">
        <v>86</v>
      </c>
      <c r="AV218" s="13" t="s">
        <v>86</v>
      </c>
      <c r="AW218" s="13" t="s">
        <v>32</v>
      </c>
      <c r="AX218" s="13" t="s">
        <v>77</v>
      </c>
      <c r="AY218" s="254" t="s">
        <v>134</v>
      </c>
    </row>
    <row r="219" spans="1:51" s="13" customFormat="1" ht="12">
      <c r="A219" s="13"/>
      <c r="B219" s="244"/>
      <c r="C219" s="245"/>
      <c r="D219" s="239" t="s">
        <v>145</v>
      </c>
      <c r="E219" s="246" t="s">
        <v>1</v>
      </c>
      <c r="F219" s="247" t="s">
        <v>272</v>
      </c>
      <c r="G219" s="245"/>
      <c r="H219" s="248">
        <v>-41.685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145</v>
      </c>
      <c r="AU219" s="254" t="s">
        <v>86</v>
      </c>
      <c r="AV219" s="13" t="s">
        <v>86</v>
      </c>
      <c r="AW219" s="13" t="s">
        <v>32</v>
      </c>
      <c r="AX219" s="13" t="s">
        <v>77</v>
      </c>
      <c r="AY219" s="254" t="s">
        <v>134</v>
      </c>
    </row>
    <row r="220" spans="1:51" s="13" customFormat="1" ht="12">
      <c r="A220" s="13"/>
      <c r="B220" s="244"/>
      <c r="C220" s="245"/>
      <c r="D220" s="239" t="s">
        <v>145</v>
      </c>
      <c r="E220" s="246" t="s">
        <v>1</v>
      </c>
      <c r="F220" s="247" t="s">
        <v>273</v>
      </c>
      <c r="G220" s="245"/>
      <c r="H220" s="248">
        <v>-8.908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145</v>
      </c>
      <c r="AU220" s="254" t="s">
        <v>86</v>
      </c>
      <c r="AV220" s="13" t="s">
        <v>86</v>
      </c>
      <c r="AW220" s="13" t="s">
        <v>32</v>
      </c>
      <c r="AX220" s="13" t="s">
        <v>77</v>
      </c>
      <c r="AY220" s="254" t="s">
        <v>134</v>
      </c>
    </row>
    <row r="221" spans="1:51" s="13" customFormat="1" ht="12">
      <c r="A221" s="13"/>
      <c r="B221" s="244"/>
      <c r="C221" s="245"/>
      <c r="D221" s="239" t="s">
        <v>145</v>
      </c>
      <c r="E221" s="246" t="s">
        <v>1</v>
      </c>
      <c r="F221" s="247" t="s">
        <v>274</v>
      </c>
      <c r="G221" s="245"/>
      <c r="H221" s="248">
        <v>-0.6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145</v>
      </c>
      <c r="AU221" s="254" t="s">
        <v>86</v>
      </c>
      <c r="AV221" s="13" t="s">
        <v>86</v>
      </c>
      <c r="AW221" s="13" t="s">
        <v>32</v>
      </c>
      <c r="AX221" s="13" t="s">
        <v>77</v>
      </c>
      <c r="AY221" s="254" t="s">
        <v>134</v>
      </c>
    </row>
    <row r="222" spans="1:51" s="14" customFormat="1" ht="12">
      <c r="A222" s="14"/>
      <c r="B222" s="255"/>
      <c r="C222" s="256"/>
      <c r="D222" s="239" t="s">
        <v>145</v>
      </c>
      <c r="E222" s="257" t="s">
        <v>1</v>
      </c>
      <c r="F222" s="258" t="s">
        <v>147</v>
      </c>
      <c r="G222" s="256"/>
      <c r="H222" s="259">
        <v>153.587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145</v>
      </c>
      <c r="AU222" s="265" t="s">
        <v>86</v>
      </c>
      <c r="AV222" s="14" t="s">
        <v>141</v>
      </c>
      <c r="AW222" s="14" t="s">
        <v>32</v>
      </c>
      <c r="AX222" s="14" t="s">
        <v>77</v>
      </c>
      <c r="AY222" s="265" t="s">
        <v>134</v>
      </c>
    </row>
    <row r="223" spans="1:51" s="13" customFormat="1" ht="12">
      <c r="A223" s="13"/>
      <c r="B223" s="244"/>
      <c r="C223" s="245"/>
      <c r="D223" s="239" t="s">
        <v>145</v>
      </c>
      <c r="E223" s="246" t="s">
        <v>1</v>
      </c>
      <c r="F223" s="247" t="s">
        <v>275</v>
      </c>
      <c r="G223" s="245"/>
      <c r="H223" s="248">
        <v>153.6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145</v>
      </c>
      <c r="AU223" s="254" t="s">
        <v>86</v>
      </c>
      <c r="AV223" s="13" t="s">
        <v>86</v>
      </c>
      <c r="AW223" s="13" t="s">
        <v>32</v>
      </c>
      <c r="AX223" s="13" t="s">
        <v>82</v>
      </c>
      <c r="AY223" s="254" t="s">
        <v>134</v>
      </c>
    </row>
    <row r="224" spans="1:65" s="2" customFormat="1" ht="14.4" customHeight="1">
      <c r="A224" s="38"/>
      <c r="B224" s="39"/>
      <c r="C224" s="267" t="s">
        <v>276</v>
      </c>
      <c r="D224" s="267" t="s">
        <v>277</v>
      </c>
      <c r="E224" s="268" t="s">
        <v>278</v>
      </c>
      <c r="F224" s="269" t="s">
        <v>279</v>
      </c>
      <c r="G224" s="270" t="s">
        <v>261</v>
      </c>
      <c r="H224" s="271">
        <v>224.3</v>
      </c>
      <c r="I224" s="272"/>
      <c r="J224" s="273">
        <f>ROUND(I224*H224,2)</f>
        <v>0</v>
      </c>
      <c r="K224" s="269" t="s">
        <v>140</v>
      </c>
      <c r="L224" s="274"/>
      <c r="M224" s="275" t="s">
        <v>1</v>
      </c>
      <c r="N224" s="276" t="s">
        <v>42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196</v>
      </c>
      <c r="AT224" s="237" t="s">
        <v>277</v>
      </c>
      <c r="AU224" s="237" t="s">
        <v>86</v>
      </c>
      <c r="AY224" s="17" t="s">
        <v>134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82</v>
      </c>
      <c r="BK224" s="238">
        <f>ROUND(I224*H224,2)</f>
        <v>0</v>
      </c>
      <c r="BL224" s="17" t="s">
        <v>141</v>
      </c>
      <c r="BM224" s="237" t="s">
        <v>280</v>
      </c>
    </row>
    <row r="225" spans="1:47" s="2" customFormat="1" ht="12">
      <c r="A225" s="38"/>
      <c r="B225" s="39"/>
      <c r="C225" s="40"/>
      <c r="D225" s="239" t="s">
        <v>143</v>
      </c>
      <c r="E225" s="40"/>
      <c r="F225" s="240" t="s">
        <v>279</v>
      </c>
      <c r="G225" s="40"/>
      <c r="H225" s="40"/>
      <c r="I225" s="241"/>
      <c r="J225" s="40"/>
      <c r="K225" s="40"/>
      <c r="L225" s="44"/>
      <c r="M225" s="242"/>
      <c r="N225" s="24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143</v>
      </c>
      <c r="AU225" s="17" t="s">
        <v>86</v>
      </c>
    </row>
    <row r="226" spans="1:51" s="13" customFormat="1" ht="12">
      <c r="A226" s="13"/>
      <c r="B226" s="244"/>
      <c r="C226" s="245"/>
      <c r="D226" s="239" t="s">
        <v>145</v>
      </c>
      <c r="E226" s="246" t="s">
        <v>1</v>
      </c>
      <c r="F226" s="247" t="s">
        <v>281</v>
      </c>
      <c r="G226" s="245"/>
      <c r="H226" s="248">
        <v>20.054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145</v>
      </c>
      <c r="AU226" s="254" t="s">
        <v>86</v>
      </c>
      <c r="AV226" s="13" t="s">
        <v>86</v>
      </c>
      <c r="AW226" s="13" t="s">
        <v>32</v>
      </c>
      <c r="AX226" s="13" t="s">
        <v>77</v>
      </c>
      <c r="AY226" s="254" t="s">
        <v>134</v>
      </c>
    </row>
    <row r="227" spans="1:51" s="13" customFormat="1" ht="12">
      <c r="A227" s="13"/>
      <c r="B227" s="244"/>
      <c r="C227" s="245"/>
      <c r="D227" s="239" t="s">
        <v>145</v>
      </c>
      <c r="E227" s="246" t="s">
        <v>1</v>
      </c>
      <c r="F227" s="247" t="s">
        <v>282</v>
      </c>
      <c r="G227" s="245"/>
      <c r="H227" s="248">
        <v>28.554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145</v>
      </c>
      <c r="AU227" s="254" t="s">
        <v>86</v>
      </c>
      <c r="AV227" s="13" t="s">
        <v>86</v>
      </c>
      <c r="AW227" s="13" t="s">
        <v>32</v>
      </c>
      <c r="AX227" s="13" t="s">
        <v>77</v>
      </c>
      <c r="AY227" s="254" t="s">
        <v>134</v>
      </c>
    </row>
    <row r="228" spans="1:51" s="13" customFormat="1" ht="12">
      <c r="A228" s="13"/>
      <c r="B228" s="244"/>
      <c r="C228" s="245"/>
      <c r="D228" s="239" t="s">
        <v>145</v>
      </c>
      <c r="E228" s="246" t="s">
        <v>1</v>
      </c>
      <c r="F228" s="247" t="s">
        <v>183</v>
      </c>
      <c r="G228" s="245"/>
      <c r="H228" s="248">
        <v>-1.39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145</v>
      </c>
      <c r="AU228" s="254" t="s">
        <v>86</v>
      </c>
      <c r="AV228" s="13" t="s">
        <v>86</v>
      </c>
      <c r="AW228" s="13" t="s">
        <v>32</v>
      </c>
      <c r="AX228" s="13" t="s">
        <v>77</v>
      </c>
      <c r="AY228" s="254" t="s">
        <v>134</v>
      </c>
    </row>
    <row r="229" spans="1:51" s="15" customFormat="1" ht="12">
      <c r="A229" s="15"/>
      <c r="B229" s="277"/>
      <c r="C229" s="278"/>
      <c r="D229" s="239" t="s">
        <v>145</v>
      </c>
      <c r="E229" s="279" t="s">
        <v>1</v>
      </c>
      <c r="F229" s="280" t="s">
        <v>283</v>
      </c>
      <c r="G229" s="278"/>
      <c r="H229" s="281">
        <v>47.218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7" t="s">
        <v>145</v>
      </c>
      <c r="AU229" s="287" t="s">
        <v>86</v>
      </c>
      <c r="AV229" s="15" t="s">
        <v>89</v>
      </c>
      <c r="AW229" s="15" t="s">
        <v>32</v>
      </c>
      <c r="AX229" s="15" t="s">
        <v>77</v>
      </c>
      <c r="AY229" s="287" t="s">
        <v>134</v>
      </c>
    </row>
    <row r="230" spans="1:51" s="13" customFormat="1" ht="12">
      <c r="A230" s="13"/>
      <c r="B230" s="244"/>
      <c r="C230" s="245"/>
      <c r="D230" s="239" t="s">
        <v>145</v>
      </c>
      <c r="E230" s="246" t="s">
        <v>1</v>
      </c>
      <c r="F230" s="247" t="s">
        <v>284</v>
      </c>
      <c r="G230" s="245"/>
      <c r="H230" s="248">
        <v>-11.123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145</v>
      </c>
      <c r="AU230" s="254" t="s">
        <v>86</v>
      </c>
      <c r="AV230" s="13" t="s">
        <v>86</v>
      </c>
      <c r="AW230" s="13" t="s">
        <v>32</v>
      </c>
      <c r="AX230" s="13" t="s">
        <v>77</v>
      </c>
      <c r="AY230" s="254" t="s">
        <v>134</v>
      </c>
    </row>
    <row r="231" spans="1:51" s="14" customFormat="1" ht="12">
      <c r="A231" s="14"/>
      <c r="B231" s="255"/>
      <c r="C231" s="256"/>
      <c r="D231" s="239" t="s">
        <v>145</v>
      </c>
      <c r="E231" s="257" t="s">
        <v>1</v>
      </c>
      <c r="F231" s="258" t="s">
        <v>147</v>
      </c>
      <c r="G231" s="256"/>
      <c r="H231" s="259">
        <v>36.095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145</v>
      </c>
      <c r="AU231" s="265" t="s">
        <v>86</v>
      </c>
      <c r="AV231" s="14" t="s">
        <v>141</v>
      </c>
      <c r="AW231" s="14" t="s">
        <v>32</v>
      </c>
      <c r="AX231" s="14" t="s">
        <v>77</v>
      </c>
      <c r="AY231" s="265" t="s">
        <v>134</v>
      </c>
    </row>
    <row r="232" spans="1:51" s="13" customFormat="1" ht="12">
      <c r="A232" s="13"/>
      <c r="B232" s="244"/>
      <c r="C232" s="245"/>
      <c r="D232" s="239" t="s">
        <v>145</v>
      </c>
      <c r="E232" s="246" t="s">
        <v>1</v>
      </c>
      <c r="F232" s="247" t="s">
        <v>285</v>
      </c>
      <c r="G232" s="245"/>
      <c r="H232" s="248">
        <v>224.296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145</v>
      </c>
      <c r="AU232" s="254" t="s">
        <v>86</v>
      </c>
      <c r="AV232" s="13" t="s">
        <v>86</v>
      </c>
      <c r="AW232" s="13" t="s">
        <v>32</v>
      </c>
      <c r="AX232" s="13" t="s">
        <v>77</v>
      </c>
      <c r="AY232" s="254" t="s">
        <v>134</v>
      </c>
    </row>
    <row r="233" spans="1:51" s="14" customFormat="1" ht="12">
      <c r="A233" s="14"/>
      <c r="B233" s="255"/>
      <c r="C233" s="256"/>
      <c r="D233" s="239" t="s">
        <v>145</v>
      </c>
      <c r="E233" s="257" t="s">
        <v>1</v>
      </c>
      <c r="F233" s="258" t="s">
        <v>147</v>
      </c>
      <c r="G233" s="256"/>
      <c r="H233" s="259">
        <v>224.296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145</v>
      </c>
      <c r="AU233" s="265" t="s">
        <v>86</v>
      </c>
      <c r="AV233" s="14" t="s">
        <v>141</v>
      </c>
      <c r="AW233" s="14" t="s">
        <v>32</v>
      </c>
      <c r="AX233" s="14" t="s">
        <v>77</v>
      </c>
      <c r="AY233" s="265" t="s">
        <v>134</v>
      </c>
    </row>
    <row r="234" spans="1:51" s="13" customFormat="1" ht="12">
      <c r="A234" s="13"/>
      <c r="B234" s="244"/>
      <c r="C234" s="245"/>
      <c r="D234" s="239" t="s">
        <v>145</v>
      </c>
      <c r="E234" s="246" t="s">
        <v>1</v>
      </c>
      <c r="F234" s="247" t="s">
        <v>286</v>
      </c>
      <c r="G234" s="245"/>
      <c r="H234" s="248">
        <v>224.3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145</v>
      </c>
      <c r="AU234" s="254" t="s">
        <v>86</v>
      </c>
      <c r="AV234" s="13" t="s">
        <v>86</v>
      </c>
      <c r="AW234" s="13" t="s">
        <v>32</v>
      </c>
      <c r="AX234" s="13" t="s">
        <v>82</v>
      </c>
      <c r="AY234" s="254" t="s">
        <v>134</v>
      </c>
    </row>
    <row r="235" spans="1:65" s="2" customFormat="1" ht="12">
      <c r="A235" s="38"/>
      <c r="B235" s="39"/>
      <c r="C235" s="226" t="s">
        <v>287</v>
      </c>
      <c r="D235" s="226" t="s">
        <v>136</v>
      </c>
      <c r="E235" s="227" t="s">
        <v>288</v>
      </c>
      <c r="F235" s="228" t="s">
        <v>289</v>
      </c>
      <c r="G235" s="229" t="s">
        <v>170</v>
      </c>
      <c r="H235" s="230">
        <v>38.31</v>
      </c>
      <c r="I235" s="231"/>
      <c r="J235" s="232">
        <f>ROUND(I235*H235,2)</f>
        <v>0</v>
      </c>
      <c r="K235" s="228" t="s">
        <v>140</v>
      </c>
      <c r="L235" s="44"/>
      <c r="M235" s="233" t="s">
        <v>1</v>
      </c>
      <c r="N235" s="234" t="s">
        <v>42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141</v>
      </c>
      <c r="AT235" s="237" t="s">
        <v>136</v>
      </c>
      <c r="AU235" s="237" t="s">
        <v>86</v>
      </c>
      <c r="AY235" s="17" t="s">
        <v>134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82</v>
      </c>
      <c r="BK235" s="238">
        <f>ROUND(I235*H235,2)</f>
        <v>0</v>
      </c>
      <c r="BL235" s="17" t="s">
        <v>141</v>
      </c>
      <c r="BM235" s="237" t="s">
        <v>290</v>
      </c>
    </row>
    <row r="236" spans="1:47" s="2" customFormat="1" ht="12">
      <c r="A236" s="38"/>
      <c r="B236" s="39"/>
      <c r="C236" s="40"/>
      <c r="D236" s="239" t="s">
        <v>143</v>
      </c>
      <c r="E236" s="40"/>
      <c r="F236" s="240" t="s">
        <v>291</v>
      </c>
      <c r="G236" s="40"/>
      <c r="H236" s="40"/>
      <c r="I236" s="241"/>
      <c r="J236" s="40"/>
      <c r="K236" s="40"/>
      <c r="L236" s="44"/>
      <c r="M236" s="242"/>
      <c r="N236" s="24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143</v>
      </c>
      <c r="AU236" s="17" t="s">
        <v>86</v>
      </c>
    </row>
    <row r="237" spans="1:51" s="13" customFormat="1" ht="12">
      <c r="A237" s="13"/>
      <c r="B237" s="244"/>
      <c r="C237" s="245"/>
      <c r="D237" s="239" t="s">
        <v>145</v>
      </c>
      <c r="E237" s="246" t="s">
        <v>1</v>
      </c>
      <c r="F237" s="247" t="s">
        <v>292</v>
      </c>
      <c r="G237" s="245"/>
      <c r="H237" s="248">
        <v>38.308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145</v>
      </c>
      <c r="AU237" s="254" t="s">
        <v>86</v>
      </c>
      <c r="AV237" s="13" t="s">
        <v>86</v>
      </c>
      <c r="AW237" s="13" t="s">
        <v>32</v>
      </c>
      <c r="AX237" s="13" t="s">
        <v>77</v>
      </c>
      <c r="AY237" s="254" t="s">
        <v>134</v>
      </c>
    </row>
    <row r="238" spans="1:51" s="14" customFormat="1" ht="12">
      <c r="A238" s="14"/>
      <c r="B238" s="255"/>
      <c r="C238" s="256"/>
      <c r="D238" s="239" t="s">
        <v>145</v>
      </c>
      <c r="E238" s="257" t="s">
        <v>1</v>
      </c>
      <c r="F238" s="258" t="s">
        <v>147</v>
      </c>
      <c r="G238" s="256"/>
      <c r="H238" s="259">
        <v>38.308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145</v>
      </c>
      <c r="AU238" s="265" t="s">
        <v>86</v>
      </c>
      <c r="AV238" s="14" t="s">
        <v>141</v>
      </c>
      <c r="AW238" s="14" t="s">
        <v>32</v>
      </c>
      <c r="AX238" s="14" t="s">
        <v>77</v>
      </c>
      <c r="AY238" s="265" t="s">
        <v>134</v>
      </c>
    </row>
    <row r="239" spans="1:51" s="13" customFormat="1" ht="12">
      <c r="A239" s="13"/>
      <c r="B239" s="244"/>
      <c r="C239" s="245"/>
      <c r="D239" s="239" t="s">
        <v>145</v>
      </c>
      <c r="E239" s="246" t="s">
        <v>1</v>
      </c>
      <c r="F239" s="247" t="s">
        <v>293</v>
      </c>
      <c r="G239" s="245"/>
      <c r="H239" s="248">
        <v>38.31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145</v>
      </c>
      <c r="AU239" s="254" t="s">
        <v>86</v>
      </c>
      <c r="AV239" s="13" t="s">
        <v>86</v>
      </c>
      <c r="AW239" s="13" t="s">
        <v>32</v>
      </c>
      <c r="AX239" s="13" t="s">
        <v>82</v>
      </c>
      <c r="AY239" s="254" t="s">
        <v>134</v>
      </c>
    </row>
    <row r="240" spans="1:65" s="2" customFormat="1" ht="14.4" customHeight="1">
      <c r="A240" s="38"/>
      <c r="B240" s="39"/>
      <c r="C240" s="267" t="s">
        <v>7</v>
      </c>
      <c r="D240" s="267" t="s">
        <v>277</v>
      </c>
      <c r="E240" s="268" t="s">
        <v>294</v>
      </c>
      <c r="F240" s="269" t="s">
        <v>295</v>
      </c>
      <c r="G240" s="270" t="s">
        <v>261</v>
      </c>
      <c r="H240" s="271">
        <v>73.13</v>
      </c>
      <c r="I240" s="272"/>
      <c r="J240" s="273">
        <f>ROUND(I240*H240,2)</f>
        <v>0</v>
      </c>
      <c r="K240" s="269" t="s">
        <v>1</v>
      </c>
      <c r="L240" s="274"/>
      <c r="M240" s="275" t="s">
        <v>1</v>
      </c>
      <c r="N240" s="276" t="s">
        <v>42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196</v>
      </c>
      <c r="AT240" s="237" t="s">
        <v>277</v>
      </c>
      <c r="AU240" s="237" t="s">
        <v>86</v>
      </c>
      <c r="AY240" s="17" t="s">
        <v>134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82</v>
      </c>
      <c r="BK240" s="238">
        <f>ROUND(I240*H240,2)</f>
        <v>0</v>
      </c>
      <c r="BL240" s="17" t="s">
        <v>141</v>
      </c>
      <c r="BM240" s="237" t="s">
        <v>296</v>
      </c>
    </row>
    <row r="241" spans="1:47" s="2" customFormat="1" ht="12">
      <c r="A241" s="38"/>
      <c r="B241" s="39"/>
      <c r="C241" s="40"/>
      <c r="D241" s="239" t="s">
        <v>143</v>
      </c>
      <c r="E241" s="40"/>
      <c r="F241" s="240" t="s">
        <v>295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143</v>
      </c>
      <c r="AU241" s="17" t="s">
        <v>86</v>
      </c>
    </row>
    <row r="242" spans="1:51" s="13" customFormat="1" ht="12">
      <c r="A242" s="13"/>
      <c r="B242" s="244"/>
      <c r="C242" s="245"/>
      <c r="D242" s="239" t="s">
        <v>145</v>
      </c>
      <c r="E242" s="246" t="s">
        <v>1</v>
      </c>
      <c r="F242" s="247" t="s">
        <v>297</v>
      </c>
      <c r="G242" s="245"/>
      <c r="H242" s="248">
        <v>73.13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145</v>
      </c>
      <c r="AU242" s="254" t="s">
        <v>86</v>
      </c>
      <c r="AV242" s="13" t="s">
        <v>86</v>
      </c>
      <c r="AW242" s="13" t="s">
        <v>32</v>
      </c>
      <c r="AX242" s="13" t="s">
        <v>77</v>
      </c>
      <c r="AY242" s="254" t="s">
        <v>134</v>
      </c>
    </row>
    <row r="243" spans="1:51" s="14" customFormat="1" ht="12">
      <c r="A243" s="14"/>
      <c r="B243" s="255"/>
      <c r="C243" s="256"/>
      <c r="D243" s="239" t="s">
        <v>145</v>
      </c>
      <c r="E243" s="257" t="s">
        <v>1</v>
      </c>
      <c r="F243" s="258" t="s">
        <v>147</v>
      </c>
      <c r="G243" s="256"/>
      <c r="H243" s="259">
        <v>73.13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145</v>
      </c>
      <c r="AU243" s="265" t="s">
        <v>86</v>
      </c>
      <c r="AV243" s="14" t="s">
        <v>141</v>
      </c>
      <c r="AW243" s="14" t="s">
        <v>32</v>
      </c>
      <c r="AX243" s="14" t="s">
        <v>82</v>
      </c>
      <c r="AY243" s="265" t="s">
        <v>134</v>
      </c>
    </row>
    <row r="244" spans="1:65" s="2" customFormat="1" ht="12">
      <c r="A244" s="38"/>
      <c r="B244" s="39"/>
      <c r="C244" s="226" t="s">
        <v>298</v>
      </c>
      <c r="D244" s="226" t="s">
        <v>136</v>
      </c>
      <c r="E244" s="227" t="s">
        <v>299</v>
      </c>
      <c r="F244" s="228" t="s">
        <v>300</v>
      </c>
      <c r="G244" s="229" t="s">
        <v>139</v>
      </c>
      <c r="H244" s="230">
        <v>13.9</v>
      </c>
      <c r="I244" s="231"/>
      <c r="J244" s="232">
        <f>ROUND(I244*H244,2)</f>
        <v>0</v>
      </c>
      <c r="K244" s="228" t="s">
        <v>140</v>
      </c>
      <c r="L244" s="44"/>
      <c r="M244" s="233" t="s">
        <v>1</v>
      </c>
      <c r="N244" s="234" t="s">
        <v>42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141</v>
      </c>
      <c r="AT244" s="237" t="s">
        <v>136</v>
      </c>
      <c r="AU244" s="237" t="s">
        <v>86</v>
      </c>
      <c r="AY244" s="17" t="s">
        <v>134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82</v>
      </c>
      <c r="BK244" s="238">
        <f>ROUND(I244*H244,2)</f>
        <v>0</v>
      </c>
      <c r="BL244" s="17" t="s">
        <v>141</v>
      </c>
      <c r="BM244" s="237" t="s">
        <v>301</v>
      </c>
    </row>
    <row r="245" spans="1:47" s="2" customFormat="1" ht="12">
      <c r="A245" s="38"/>
      <c r="B245" s="39"/>
      <c r="C245" s="40"/>
      <c r="D245" s="239" t="s">
        <v>143</v>
      </c>
      <c r="E245" s="40"/>
      <c r="F245" s="240" t="s">
        <v>302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143</v>
      </c>
      <c r="AU245" s="17" t="s">
        <v>86</v>
      </c>
    </row>
    <row r="246" spans="1:51" s="13" customFormat="1" ht="12">
      <c r="A246" s="13"/>
      <c r="B246" s="244"/>
      <c r="C246" s="245"/>
      <c r="D246" s="239" t="s">
        <v>145</v>
      </c>
      <c r="E246" s="246" t="s">
        <v>1</v>
      </c>
      <c r="F246" s="247" t="s">
        <v>166</v>
      </c>
      <c r="G246" s="245"/>
      <c r="H246" s="248">
        <v>13.9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145</v>
      </c>
      <c r="AU246" s="254" t="s">
        <v>86</v>
      </c>
      <c r="AV246" s="13" t="s">
        <v>86</v>
      </c>
      <c r="AW246" s="13" t="s">
        <v>32</v>
      </c>
      <c r="AX246" s="13" t="s">
        <v>82</v>
      </c>
      <c r="AY246" s="254" t="s">
        <v>134</v>
      </c>
    </row>
    <row r="247" spans="1:65" s="2" customFormat="1" ht="12">
      <c r="A247" s="38"/>
      <c r="B247" s="39"/>
      <c r="C247" s="226" t="s">
        <v>303</v>
      </c>
      <c r="D247" s="226" t="s">
        <v>136</v>
      </c>
      <c r="E247" s="227" t="s">
        <v>304</v>
      </c>
      <c r="F247" s="228" t="s">
        <v>305</v>
      </c>
      <c r="G247" s="229" t="s">
        <v>139</v>
      </c>
      <c r="H247" s="230">
        <v>13.9</v>
      </c>
      <c r="I247" s="231"/>
      <c r="J247" s="232">
        <f>ROUND(I247*H247,2)</f>
        <v>0</v>
      </c>
      <c r="K247" s="228" t="s">
        <v>140</v>
      </c>
      <c r="L247" s="44"/>
      <c r="M247" s="233" t="s">
        <v>1</v>
      </c>
      <c r="N247" s="234" t="s">
        <v>42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141</v>
      </c>
      <c r="AT247" s="237" t="s">
        <v>136</v>
      </c>
      <c r="AU247" s="237" t="s">
        <v>86</v>
      </c>
      <c r="AY247" s="17" t="s">
        <v>134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82</v>
      </c>
      <c r="BK247" s="238">
        <f>ROUND(I247*H247,2)</f>
        <v>0</v>
      </c>
      <c r="BL247" s="17" t="s">
        <v>141</v>
      </c>
      <c r="BM247" s="237" t="s">
        <v>306</v>
      </c>
    </row>
    <row r="248" spans="1:47" s="2" customFormat="1" ht="12">
      <c r="A248" s="38"/>
      <c r="B248" s="39"/>
      <c r="C248" s="40"/>
      <c r="D248" s="239" t="s">
        <v>143</v>
      </c>
      <c r="E248" s="40"/>
      <c r="F248" s="240" t="s">
        <v>307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143</v>
      </c>
      <c r="AU248" s="17" t="s">
        <v>86</v>
      </c>
    </row>
    <row r="249" spans="1:51" s="13" customFormat="1" ht="12">
      <c r="A249" s="13"/>
      <c r="B249" s="244"/>
      <c r="C249" s="245"/>
      <c r="D249" s="239" t="s">
        <v>145</v>
      </c>
      <c r="E249" s="246" t="s">
        <v>1</v>
      </c>
      <c r="F249" s="247" t="s">
        <v>166</v>
      </c>
      <c r="G249" s="245"/>
      <c r="H249" s="248">
        <v>13.9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145</v>
      </c>
      <c r="AU249" s="254" t="s">
        <v>86</v>
      </c>
      <c r="AV249" s="13" t="s">
        <v>86</v>
      </c>
      <c r="AW249" s="13" t="s">
        <v>32</v>
      </c>
      <c r="AX249" s="13" t="s">
        <v>82</v>
      </c>
      <c r="AY249" s="254" t="s">
        <v>134</v>
      </c>
    </row>
    <row r="250" spans="1:65" s="2" customFormat="1" ht="14.4" customHeight="1">
      <c r="A250" s="38"/>
      <c r="B250" s="39"/>
      <c r="C250" s="267" t="s">
        <v>308</v>
      </c>
      <c r="D250" s="267" t="s">
        <v>277</v>
      </c>
      <c r="E250" s="268" t="s">
        <v>309</v>
      </c>
      <c r="F250" s="269" t="s">
        <v>310</v>
      </c>
      <c r="G250" s="270" t="s">
        <v>311</v>
      </c>
      <c r="H250" s="271">
        <v>0.4</v>
      </c>
      <c r="I250" s="272"/>
      <c r="J250" s="273">
        <f>ROUND(I250*H250,2)</f>
        <v>0</v>
      </c>
      <c r="K250" s="269" t="s">
        <v>140</v>
      </c>
      <c r="L250" s="274"/>
      <c r="M250" s="275" t="s">
        <v>1</v>
      </c>
      <c r="N250" s="276" t="s">
        <v>42</v>
      </c>
      <c r="O250" s="91"/>
      <c r="P250" s="235">
        <f>O250*H250</f>
        <v>0</v>
      </c>
      <c r="Q250" s="235">
        <v>0.001</v>
      </c>
      <c r="R250" s="235">
        <f>Q250*H250</f>
        <v>0.0004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196</v>
      </c>
      <c r="AT250" s="237" t="s">
        <v>277</v>
      </c>
      <c r="AU250" s="237" t="s">
        <v>86</v>
      </c>
      <c r="AY250" s="17" t="s">
        <v>134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82</v>
      </c>
      <c r="BK250" s="238">
        <f>ROUND(I250*H250,2)</f>
        <v>0</v>
      </c>
      <c r="BL250" s="17" t="s">
        <v>141</v>
      </c>
      <c r="BM250" s="237" t="s">
        <v>312</v>
      </c>
    </row>
    <row r="251" spans="1:47" s="2" customFormat="1" ht="12">
      <c r="A251" s="38"/>
      <c r="B251" s="39"/>
      <c r="C251" s="40"/>
      <c r="D251" s="239" t="s">
        <v>143</v>
      </c>
      <c r="E251" s="40"/>
      <c r="F251" s="240" t="s">
        <v>310</v>
      </c>
      <c r="G251" s="40"/>
      <c r="H251" s="40"/>
      <c r="I251" s="241"/>
      <c r="J251" s="40"/>
      <c r="K251" s="40"/>
      <c r="L251" s="44"/>
      <c r="M251" s="242"/>
      <c r="N251" s="24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143</v>
      </c>
      <c r="AU251" s="17" t="s">
        <v>86</v>
      </c>
    </row>
    <row r="252" spans="1:51" s="13" customFormat="1" ht="12">
      <c r="A252" s="13"/>
      <c r="B252" s="244"/>
      <c r="C252" s="245"/>
      <c r="D252" s="239" t="s">
        <v>145</v>
      </c>
      <c r="E252" s="246" t="s">
        <v>1</v>
      </c>
      <c r="F252" s="247" t="s">
        <v>313</v>
      </c>
      <c r="G252" s="245"/>
      <c r="H252" s="248">
        <v>0.358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145</v>
      </c>
      <c r="AU252" s="254" t="s">
        <v>86</v>
      </c>
      <c r="AV252" s="13" t="s">
        <v>86</v>
      </c>
      <c r="AW252" s="13" t="s">
        <v>32</v>
      </c>
      <c r="AX252" s="13" t="s">
        <v>77</v>
      </c>
      <c r="AY252" s="254" t="s">
        <v>134</v>
      </c>
    </row>
    <row r="253" spans="1:51" s="14" customFormat="1" ht="12">
      <c r="A253" s="14"/>
      <c r="B253" s="255"/>
      <c r="C253" s="256"/>
      <c r="D253" s="239" t="s">
        <v>145</v>
      </c>
      <c r="E253" s="257" t="s">
        <v>1</v>
      </c>
      <c r="F253" s="258" t="s">
        <v>147</v>
      </c>
      <c r="G253" s="256"/>
      <c r="H253" s="259">
        <v>0.358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145</v>
      </c>
      <c r="AU253" s="265" t="s">
        <v>86</v>
      </c>
      <c r="AV253" s="14" t="s">
        <v>141</v>
      </c>
      <c r="AW253" s="14" t="s">
        <v>32</v>
      </c>
      <c r="AX253" s="14" t="s">
        <v>77</v>
      </c>
      <c r="AY253" s="265" t="s">
        <v>134</v>
      </c>
    </row>
    <row r="254" spans="1:51" s="13" customFormat="1" ht="12">
      <c r="A254" s="13"/>
      <c r="B254" s="244"/>
      <c r="C254" s="245"/>
      <c r="D254" s="239" t="s">
        <v>145</v>
      </c>
      <c r="E254" s="246" t="s">
        <v>1</v>
      </c>
      <c r="F254" s="247" t="s">
        <v>314</v>
      </c>
      <c r="G254" s="245"/>
      <c r="H254" s="248">
        <v>0.4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145</v>
      </c>
      <c r="AU254" s="254" t="s">
        <v>86</v>
      </c>
      <c r="AV254" s="13" t="s">
        <v>86</v>
      </c>
      <c r="AW254" s="13" t="s">
        <v>32</v>
      </c>
      <c r="AX254" s="13" t="s">
        <v>82</v>
      </c>
      <c r="AY254" s="254" t="s">
        <v>134</v>
      </c>
    </row>
    <row r="255" spans="1:65" s="2" customFormat="1" ht="14.4" customHeight="1">
      <c r="A255" s="38"/>
      <c r="B255" s="39"/>
      <c r="C255" s="226" t="s">
        <v>315</v>
      </c>
      <c r="D255" s="226" t="s">
        <v>136</v>
      </c>
      <c r="E255" s="227" t="s">
        <v>316</v>
      </c>
      <c r="F255" s="228" t="s">
        <v>317</v>
      </c>
      <c r="G255" s="229" t="s">
        <v>170</v>
      </c>
      <c r="H255" s="230">
        <v>0.14</v>
      </c>
      <c r="I255" s="231"/>
      <c r="J255" s="232">
        <f>ROUND(I255*H255,2)</f>
        <v>0</v>
      </c>
      <c r="K255" s="228" t="s">
        <v>140</v>
      </c>
      <c r="L255" s="44"/>
      <c r="M255" s="233" t="s">
        <v>1</v>
      </c>
      <c r="N255" s="234" t="s">
        <v>42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141</v>
      </c>
      <c r="AT255" s="237" t="s">
        <v>136</v>
      </c>
      <c r="AU255" s="237" t="s">
        <v>86</v>
      </c>
      <c r="AY255" s="17" t="s">
        <v>134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82</v>
      </c>
      <c r="BK255" s="238">
        <f>ROUND(I255*H255,2)</f>
        <v>0</v>
      </c>
      <c r="BL255" s="17" t="s">
        <v>141</v>
      </c>
      <c r="BM255" s="237" t="s">
        <v>318</v>
      </c>
    </row>
    <row r="256" spans="1:47" s="2" customFormat="1" ht="12">
      <c r="A256" s="38"/>
      <c r="B256" s="39"/>
      <c r="C256" s="40"/>
      <c r="D256" s="239" t="s">
        <v>143</v>
      </c>
      <c r="E256" s="40"/>
      <c r="F256" s="240" t="s">
        <v>319</v>
      </c>
      <c r="G256" s="40"/>
      <c r="H256" s="40"/>
      <c r="I256" s="241"/>
      <c r="J256" s="40"/>
      <c r="K256" s="40"/>
      <c r="L256" s="44"/>
      <c r="M256" s="242"/>
      <c r="N256" s="243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143</v>
      </c>
      <c r="AU256" s="17" t="s">
        <v>86</v>
      </c>
    </row>
    <row r="257" spans="1:51" s="13" customFormat="1" ht="12">
      <c r="A257" s="13"/>
      <c r="B257" s="244"/>
      <c r="C257" s="245"/>
      <c r="D257" s="239" t="s">
        <v>145</v>
      </c>
      <c r="E257" s="246" t="s">
        <v>1</v>
      </c>
      <c r="F257" s="247" t="s">
        <v>320</v>
      </c>
      <c r="G257" s="245"/>
      <c r="H257" s="248">
        <v>0.139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145</v>
      </c>
      <c r="AU257" s="254" t="s">
        <v>86</v>
      </c>
      <c r="AV257" s="13" t="s">
        <v>86</v>
      </c>
      <c r="AW257" s="13" t="s">
        <v>32</v>
      </c>
      <c r="AX257" s="13" t="s">
        <v>77</v>
      </c>
      <c r="AY257" s="254" t="s">
        <v>134</v>
      </c>
    </row>
    <row r="258" spans="1:51" s="14" customFormat="1" ht="12">
      <c r="A258" s="14"/>
      <c r="B258" s="255"/>
      <c r="C258" s="256"/>
      <c r="D258" s="239" t="s">
        <v>145</v>
      </c>
      <c r="E258" s="257" t="s">
        <v>1</v>
      </c>
      <c r="F258" s="258" t="s">
        <v>147</v>
      </c>
      <c r="G258" s="256"/>
      <c r="H258" s="259">
        <v>0.139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145</v>
      </c>
      <c r="AU258" s="265" t="s">
        <v>86</v>
      </c>
      <c r="AV258" s="14" t="s">
        <v>141</v>
      </c>
      <c r="AW258" s="14" t="s">
        <v>32</v>
      </c>
      <c r="AX258" s="14" t="s">
        <v>77</v>
      </c>
      <c r="AY258" s="265" t="s">
        <v>134</v>
      </c>
    </row>
    <row r="259" spans="1:51" s="13" customFormat="1" ht="12">
      <c r="A259" s="13"/>
      <c r="B259" s="244"/>
      <c r="C259" s="245"/>
      <c r="D259" s="239" t="s">
        <v>145</v>
      </c>
      <c r="E259" s="246" t="s">
        <v>1</v>
      </c>
      <c r="F259" s="247" t="s">
        <v>321</v>
      </c>
      <c r="G259" s="245"/>
      <c r="H259" s="248">
        <v>0.14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145</v>
      </c>
      <c r="AU259" s="254" t="s">
        <v>86</v>
      </c>
      <c r="AV259" s="13" t="s">
        <v>86</v>
      </c>
      <c r="AW259" s="13" t="s">
        <v>32</v>
      </c>
      <c r="AX259" s="13" t="s">
        <v>82</v>
      </c>
      <c r="AY259" s="254" t="s">
        <v>134</v>
      </c>
    </row>
    <row r="260" spans="1:63" s="12" customFormat="1" ht="22.8" customHeight="1">
      <c r="A260" s="12"/>
      <c r="B260" s="210"/>
      <c r="C260" s="211"/>
      <c r="D260" s="212" t="s">
        <v>76</v>
      </c>
      <c r="E260" s="224" t="s">
        <v>86</v>
      </c>
      <c r="F260" s="224" t="s">
        <v>322</v>
      </c>
      <c r="G260" s="211"/>
      <c r="H260" s="211"/>
      <c r="I260" s="214"/>
      <c r="J260" s="225">
        <f>BK260</f>
        <v>0</v>
      </c>
      <c r="K260" s="211"/>
      <c r="L260" s="216"/>
      <c r="M260" s="217"/>
      <c r="N260" s="218"/>
      <c r="O260" s="218"/>
      <c r="P260" s="219">
        <f>SUM(P261:P264)</f>
        <v>0</v>
      </c>
      <c r="Q260" s="218"/>
      <c r="R260" s="219">
        <f>SUM(R261:R264)</f>
        <v>13.098904</v>
      </c>
      <c r="S260" s="218"/>
      <c r="T260" s="220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1" t="s">
        <v>82</v>
      </c>
      <c r="AT260" s="222" t="s">
        <v>76</v>
      </c>
      <c r="AU260" s="222" t="s">
        <v>82</v>
      </c>
      <c r="AY260" s="221" t="s">
        <v>134</v>
      </c>
      <c r="BK260" s="223">
        <f>SUM(BK261:BK264)</f>
        <v>0</v>
      </c>
    </row>
    <row r="261" spans="1:65" s="2" customFormat="1" ht="12">
      <c r="A261" s="38"/>
      <c r="B261" s="39"/>
      <c r="C261" s="226" t="s">
        <v>323</v>
      </c>
      <c r="D261" s="226" t="s">
        <v>136</v>
      </c>
      <c r="E261" s="227" t="s">
        <v>324</v>
      </c>
      <c r="F261" s="228" t="s">
        <v>325</v>
      </c>
      <c r="G261" s="229" t="s">
        <v>326</v>
      </c>
      <c r="H261" s="230">
        <v>72.8</v>
      </c>
      <c r="I261" s="231"/>
      <c r="J261" s="232">
        <f>ROUND(I261*H261,2)</f>
        <v>0</v>
      </c>
      <c r="K261" s="228" t="s">
        <v>140</v>
      </c>
      <c r="L261" s="44"/>
      <c r="M261" s="233" t="s">
        <v>1</v>
      </c>
      <c r="N261" s="234" t="s">
        <v>42</v>
      </c>
      <c r="O261" s="91"/>
      <c r="P261" s="235">
        <f>O261*H261</f>
        <v>0</v>
      </c>
      <c r="Q261" s="235">
        <v>0.17993</v>
      </c>
      <c r="R261" s="235">
        <f>Q261*H261</f>
        <v>13.098904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141</v>
      </c>
      <c r="AT261" s="237" t="s">
        <v>136</v>
      </c>
      <c r="AU261" s="237" t="s">
        <v>86</v>
      </c>
      <c r="AY261" s="17" t="s">
        <v>134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82</v>
      </c>
      <c r="BK261" s="238">
        <f>ROUND(I261*H261,2)</f>
        <v>0</v>
      </c>
      <c r="BL261" s="17" t="s">
        <v>141</v>
      </c>
      <c r="BM261" s="237" t="s">
        <v>327</v>
      </c>
    </row>
    <row r="262" spans="1:47" s="2" customFormat="1" ht="12">
      <c r="A262" s="38"/>
      <c r="B262" s="39"/>
      <c r="C262" s="40"/>
      <c r="D262" s="239" t="s">
        <v>143</v>
      </c>
      <c r="E262" s="40"/>
      <c r="F262" s="240" t="s">
        <v>328</v>
      </c>
      <c r="G262" s="40"/>
      <c r="H262" s="40"/>
      <c r="I262" s="241"/>
      <c r="J262" s="40"/>
      <c r="K262" s="40"/>
      <c r="L262" s="44"/>
      <c r="M262" s="242"/>
      <c r="N262" s="243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143</v>
      </c>
      <c r="AU262" s="17" t="s">
        <v>86</v>
      </c>
    </row>
    <row r="263" spans="1:51" s="13" customFormat="1" ht="12">
      <c r="A263" s="13"/>
      <c r="B263" s="244"/>
      <c r="C263" s="245"/>
      <c r="D263" s="239" t="s">
        <v>145</v>
      </c>
      <c r="E263" s="246" t="s">
        <v>1</v>
      </c>
      <c r="F263" s="247" t="s">
        <v>329</v>
      </c>
      <c r="G263" s="245"/>
      <c r="H263" s="248">
        <v>72.8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145</v>
      </c>
      <c r="AU263" s="254" t="s">
        <v>86</v>
      </c>
      <c r="AV263" s="13" t="s">
        <v>86</v>
      </c>
      <c r="AW263" s="13" t="s">
        <v>32</v>
      </c>
      <c r="AX263" s="13" t="s">
        <v>77</v>
      </c>
      <c r="AY263" s="254" t="s">
        <v>134</v>
      </c>
    </row>
    <row r="264" spans="1:51" s="14" customFormat="1" ht="12">
      <c r="A264" s="14"/>
      <c r="B264" s="255"/>
      <c r="C264" s="256"/>
      <c r="D264" s="239" t="s">
        <v>145</v>
      </c>
      <c r="E264" s="257" t="s">
        <v>1</v>
      </c>
      <c r="F264" s="258" t="s">
        <v>147</v>
      </c>
      <c r="G264" s="256"/>
      <c r="H264" s="259">
        <v>72.8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145</v>
      </c>
      <c r="AU264" s="265" t="s">
        <v>86</v>
      </c>
      <c r="AV264" s="14" t="s">
        <v>141</v>
      </c>
      <c r="AW264" s="14" t="s">
        <v>32</v>
      </c>
      <c r="AX264" s="14" t="s">
        <v>82</v>
      </c>
      <c r="AY264" s="265" t="s">
        <v>134</v>
      </c>
    </row>
    <row r="265" spans="1:63" s="12" customFormat="1" ht="22.8" customHeight="1">
      <c r="A265" s="12"/>
      <c r="B265" s="210"/>
      <c r="C265" s="211"/>
      <c r="D265" s="212" t="s">
        <v>76</v>
      </c>
      <c r="E265" s="224" t="s">
        <v>89</v>
      </c>
      <c r="F265" s="224" t="s">
        <v>330</v>
      </c>
      <c r="G265" s="211"/>
      <c r="H265" s="211"/>
      <c r="I265" s="214"/>
      <c r="J265" s="225">
        <f>BK265</f>
        <v>0</v>
      </c>
      <c r="K265" s="211"/>
      <c r="L265" s="216"/>
      <c r="M265" s="217"/>
      <c r="N265" s="218"/>
      <c r="O265" s="218"/>
      <c r="P265" s="219">
        <f>SUM(P266:P269)</f>
        <v>0</v>
      </c>
      <c r="Q265" s="218"/>
      <c r="R265" s="219">
        <f>SUM(R266:R269)</f>
        <v>0</v>
      </c>
      <c r="S265" s="218"/>
      <c r="T265" s="220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1" t="s">
        <v>82</v>
      </c>
      <c r="AT265" s="222" t="s">
        <v>76</v>
      </c>
      <c r="AU265" s="222" t="s">
        <v>82</v>
      </c>
      <c r="AY265" s="221" t="s">
        <v>134</v>
      </c>
      <c r="BK265" s="223">
        <f>SUM(BK266:BK269)</f>
        <v>0</v>
      </c>
    </row>
    <row r="266" spans="1:65" s="2" customFormat="1" ht="14.4" customHeight="1">
      <c r="A266" s="38"/>
      <c r="B266" s="39"/>
      <c r="C266" s="226" t="s">
        <v>331</v>
      </c>
      <c r="D266" s="226" t="s">
        <v>136</v>
      </c>
      <c r="E266" s="227" t="s">
        <v>332</v>
      </c>
      <c r="F266" s="228" t="s">
        <v>333</v>
      </c>
      <c r="G266" s="229" t="s">
        <v>326</v>
      </c>
      <c r="H266" s="230">
        <v>72.8</v>
      </c>
      <c r="I266" s="231"/>
      <c r="J266" s="232">
        <f>ROUND(I266*H266,2)</f>
        <v>0</v>
      </c>
      <c r="K266" s="228" t="s">
        <v>140</v>
      </c>
      <c r="L266" s="44"/>
      <c r="M266" s="233" t="s">
        <v>1</v>
      </c>
      <c r="N266" s="234" t="s">
        <v>42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141</v>
      </c>
      <c r="AT266" s="237" t="s">
        <v>136</v>
      </c>
      <c r="AU266" s="237" t="s">
        <v>86</v>
      </c>
      <c r="AY266" s="17" t="s">
        <v>134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82</v>
      </c>
      <c r="BK266" s="238">
        <f>ROUND(I266*H266,2)</f>
        <v>0</v>
      </c>
      <c r="BL266" s="17" t="s">
        <v>141</v>
      </c>
      <c r="BM266" s="237" t="s">
        <v>334</v>
      </c>
    </row>
    <row r="267" spans="1:47" s="2" customFormat="1" ht="12">
      <c r="A267" s="38"/>
      <c r="B267" s="39"/>
      <c r="C267" s="40"/>
      <c r="D267" s="239" t="s">
        <v>143</v>
      </c>
      <c r="E267" s="40"/>
      <c r="F267" s="240" t="s">
        <v>335</v>
      </c>
      <c r="G267" s="40"/>
      <c r="H267" s="40"/>
      <c r="I267" s="241"/>
      <c r="J267" s="40"/>
      <c r="K267" s="40"/>
      <c r="L267" s="44"/>
      <c r="M267" s="242"/>
      <c r="N267" s="24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143</v>
      </c>
      <c r="AU267" s="17" t="s">
        <v>86</v>
      </c>
    </row>
    <row r="268" spans="1:51" s="13" customFormat="1" ht="12">
      <c r="A268" s="13"/>
      <c r="B268" s="244"/>
      <c r="C268" s="245"/>
      <c r="D268" s="239" t="s">
        <v>145</v>
      </c>
      <c r="E268" s="246" t="s">
        <v>1</v>
      </c>
      <c r="F268" s="247" t="s">
        <v>329</v>
      </c>
      <c r="G268" s="245"/>
      <c r="H268" s="248">
        <v>72.8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145</v>
      </c>
      <c r="AU268" s="254" t="s">
        <v>86</v>
      </c>
      <c r="AV268" s="13" t="s">
        <v>86</v>
      </c>
      <c r="AW268" s="13" t="s">
        <v>32</v>
      </c>
      <c r="AX268" s="13" t="s">
        <v>77</v>
      </c>
      <c r="AY268" s="254" t="s">
        <v>134</v>
      </c>
    </row>
    <row r="269" spans="1:51" s="14" customFormat="1" ht="12">
      <c r="A269" s="14"/>
      <c r="B269" s="255"/>
      <c r="C269" s="256"/>
      <c r="D269" s="239" t="s">
        <v>145</v>
      </c>
      <c r="E269" s="257" t="s">
        <v>1</v>
      </c>
      <c r="F269" s="258" t="s">
        <v>147</v>
      </c>
      <c r="G269" s="256"/>
      <c r="H269" s="259">
        <v>72.8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5" t="s">
        <v>145</v>
      </c>
      <c r="AU269" s="265" t="s">
        <v>86</v>
      </c>
      <c r="AV269" s="14" t="s">
        <v>141</v>
      </c>
      <c r="AW269" s="14" t="s">
        <v>32</v>
      </c>
      <c r="AX269" s="14" t="s">
        <v>82</v>
      </c>
      <c r="AY269" s="265" t="s">
        <v>134</v>
      </c>
    </row>
    <row r="270" spans="1:63" s="12" customFormat="1" ht="22.8" customHeight="1">
      <c r="A270" s="12"/>
      <c r="B270" s="210"/>
      <c r="C270" s="211"/>
      <c r="D270" s="212" t="s">
        <v>76</v>
      </c>
      <c r="E270" s="224" t="s">
        <v>141</v>
      </c>
      <c r="F270" s="224" t="s">
        <v>336</v>
      </c>
      <c r="G270" s="211"/>
      <c r="H270" s="211"/>
      <c r="I270" s="214"/>
      <c r="J270" s="225">
        <f>BK270</f>
        <v>0</v>
      </c>
      <c r="K270" s="211"/>
      <c r="L270" s="216"/>
      <c r="M270" s="217"/>
      <c r="N270" s="218"/>
      <c r="O270" s="218"/>
      <c r="P270" s="219">
        <f>SUM(P271:P290)</f>
        <v>0</v>
      </c>
      <c r="Q270" s="218"/>
      <c r="R270" s="219">
        <f>SUM(R271:R290)</f>
        <v>22.7746159</v>
      </c>
      <c r="S270" s="218"/>
      <c r="T270" s="220">
        <f>SUM(T271:T290)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1" t="s">
        <v>82</v>
      </c>
      <c r="AT270" s="222" t="s">
        <v>76</v>
      </c>
      <c r="AU270" s="222" t="s">
        <v>82</v>
      </c>
      <c r="AY270" s="221" t="s">
        <v>134</v>
      </c>
      <c r="BK270" s="223">
        <f>SUM(BK271:BK290)</f>
        <v>0</v>
      </c>
    </row>
    <row r="271" spans="1:65" s="2" customFormat="1" ht="12">
      <c r="A271" s="38"/>
      <c r="B271" s="39"/>
      <c r="C271" s="226" t="s">
        <v>337</v>
      </c>
      <c r="D271" s="226" t="s">
        <v>136</v>
      </c>
      <c r="E271" s="227" t="s">
        <v>338</v>
      </c>
      <c r="F271" s="228" t="s">
        <v>339</v>
      </c>
      <c r="G271" s="229" t="s">
        <v>170</v>
      </c>
      <c r="H271" s="230">
        <v>12.01</v>
      </c>
      <c r="I271" s="231"/>
      <c r="J271" s="232">
        <f>ROUND(I271*H271,2)</f>
        <v>0</v>
      </c>
      <c r="K271" s="228" t="s">
        <v>140</v>
      </c>
      <c r="L271" s="44"/>
      <c r="M271" s="233" t="s">
        <v>1</v>
      </c>
      <c r="N271" s="234" t="s">
        <v>42</v>
      </c>
      <c r="O271" s="91"/>
      <c r="P271" s="235">
        <f>O271*H271</f>
        <v>0</v>
      </c>
      <c r="Q271" s="235">
        <v>1.89077</v>
      </c>
      <c r="R271" s="235">
        <f>Q271*H271</f>
        <v>22.7081477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141</v>
      </c>
      <c r="AT271" s="237" t="s">
        <v>136</v>
      </c>
      <c r="AU271" s="237" t="s">
        <v>86</v>
      </c>
      <c r="AY271" s="17" t="s">
        <v>134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82</v>
      </c>
      <c r="BK271" s="238">
        <f>ROUND(I271*H271,2)</f>
        <v>0</v>
      </c>
      <c r="BL271" s="17" t="s">
        <v>141</v>
      </c>
      <c r="BM271" s="237" t="s">
        <v>340</v>
      </c>
    </row>
    <row r="272" spans="1:47" s="2" customFormat="1" ht="12">
      <c r="A272" s="38"/>
      <c r="B272" s="39"/>
      <c r="C272" s="40"/>
      <c r="D272" s="239" t="s">
        <v>143</v>
      </c>
      <c r="E272" s="40"/>
      <c r="F272" s="240" t="s">
        <v>341</v>
      </c>
      <c r="G272" s="40"/>
      <c r="H272" s="40"/>
      <c r="I272" s="241"/>
      <c r="J272" s="40"/>
      <c r="K272" s="40"/>
      <c r="L272" s="44"/>
      <c r="M272" s="242"/>
      <c r="N272" s="243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143</v>
      </c>
      <c r="AU272" s="17" t="s">
        <v>86</v>
      </c>
    </row>
    <row r="273" spans="1:51" s="13" customFormat="1" ht="12">
      <c r="A273" s="13"/>
      <c r="B273" s="244"/>
      <c r="C273" s="245"/>
      <c r="D273" s="239" t="s">
        <v>145</v>
      </c>
      <c r="E273" s="246" t="s">
        <v>1</v>
      </c>
      <c r="F273" s="247" t="s">
        <v>342</v>
      </c>
      <c r="G273" s="245"/>
      <c r="H273" s="248">
        <v>12.012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145</v>
      </c>
      <c r="AU273" s="254" t="s">
        <v>86</v>
      </c>
      <c r="AV273" s="13" t="s">
        <v>86</v>
      </c>
      <c r="AW273" s="13" t="s">
        <v>32</v>
      </c>
      <c r="AX273" s="13" t="s">
        <v>77</v>
      </c>
      <c r="AY273" s="254" t="s">
        <v>134</v>
      </c>
    </row>
    <row r="274" spans="1:51" s="14" customFormat="1" ht="12">
      <c r="A274" s="14"/>
      <c r="B274" s="255"/>
      <c r="C274" s="256"/>
      <c r="D274" s="239" t="s">
        <v>145</v>
      </c>
      <c r="E274" s="257" t="s">
        <v>1</v>
      </c>
      <c r="F274" s="258" t="s">
        <v>147</v>
      </c>
      <c r="G274" s="256"/>
      <c r="H274" s="259">
        <v>12.012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145</v>
      </c>
      <c r="AU274" s="265" t="s">
        <v>86</v>
      </c>
      <c r="AV274" s="14" t="s">
        <v>141</v>
      </c>
      <c r="AW274" s="14" t="s">
        <v>32</v>
      </c>
      <c r="AX274" s="14" t="s">
        <v>77</v>
      </c>
      <c r="AY274" s="265" t="s">
        <v>134</v>
      </c>
    </row>
    <row r="275" spans="1:51" s="13" customFormat="1" ht="12">
      <c r="A275" s="13"/>
      <c r="B275" s="244"/>
      <c r="C275" s="245"/>
      <c r="D275" s="239" t="s">
        <v>145</v>
      </c>
      <c r="E275" s="246" t="s">
        <v>1</v>
      </c>
      <c r="F275" s="247" t="s">
        <v>343</v>
      </c>
      <c r="G275" s="245"/>
      <c r="H275" s="248">
        <v>12.01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145</v>
      </c>
      <c r="AU275" s="254" t="s">
        <v>86</v>
      </c>
      <c r="AV275" s="13" t="s">
        <v>86</v>
      </c>
      <c r="AW275" s="13" t="s">
        <v>32</v>
      </c>
      <c r="AX275" s="13" t="s">
        <v>82</v>
      </c>
      <c r="AY275" s="254" t="s">
        <v>134</v>
      </c>
    </row>
    <row r="276" spans="1:65" s="2" customFormat="1" ht="12">
      <c r="A276" s="38"/>
      <c r="B276" s="39"/>
      <c r="C276" s="226" t="s">
        <v>344</v>
      </c>
      <c r="D276" s="226" t="s">
        <v>136</v>
      </c>
      <c r="E276" s="227" t="s">
        <v>345</v>
      </c>
      <c r="F276" s="228" t="s">
        <v>346</v>
      </c>
      <c r="G276" s="229" t="s">
        <v>170</v>
      </c>
      <c r="H276" s="230">
        <v>0.6</v>
      </c>
      <c r="I276" s="231"/>
      <c r="J276" s="232">
        <f>ROUND(I276*H276,2)</f>
        <v>0</v>
      </c>
      <c r="K276" s="228" t="s">
        <v>140</v>
      </c>
      <c r="L276" s="44"/>
      <c r="M276" s="233" t="s">
        <v>1</v>
      </c>
      <c r="N276" s="234" t="s">
        <v>42</v>
      </c>
      <c r="O276" s="91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141</v>
      </c>
      <c r="AT276" s="237" t="s">
        <v>136</v>
      </c>
      <c r="AU276" s="237" t="s">
        <v>86</v>
      </c>
      <c r="AY276" s="17" t="s">
        <v>134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82</v>
      </c>
      <c r="BK276" s="238">
        <f>ROUND(I276*H276,2)</f>
        <v>0</v>
      </c>
      <c r="BL276" s="17" t="s">
        <v>141</v>
      </c>
      <c r="BM276" s="237" t="s">
        <v>347</v>
      </c>
    </row>
    <row r="277" spans="1:47" s="2" customFormat="1" ht="12">
      <c r="A277" s="38"/>
      <c r="B277" s="39"/>
      <c r="C277" s="40"/>
      <c r="D277" s="239" t="s">
        <v>143</v>
      </c>
      <c r="E277" s="40"/>
      <c r="F277" s="240" t="s">
        <v>348</v>
      </c>
      <c r="G277" s="40"/>
      <c r="H277" s="40"/>
      <c r="I277" s="241"/>
      <c r="J277" s="40"/>
      <c r="K277" s="40"/>
      <c r="L277" s="44"/>
      <c r="M277" s="242"/>
      <c r="N277" s="24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143</v>
      </c>
      <c r="AU277" s="17" t="s">
        <v>86</v>
      </c>
    </row>
    <row r="278" spans="1:51" s="13" customFormat="1" ht="12">
      <c r="A278" s="13"/>
      <c r="B278" s="244"/>
      <c r="C278" s="245"/>
      <c r="D278" s="239" t="s">
        <v>145</v>
      </c>
      <c r="E278" s="246" t="s">
        <v>1</v>
      </c>
      <c r="F278" s="247" t="s">
        <v>349</v>
      </c>
      <c r="G278" s="245"/>
      <c r="H278" s="248">
        <v>0.603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145</v>
      </c>
      <c r="AU278" s="254" t="s">
        <v>86</v>
      </c>
      <c r="AV278" s="13" t="s">
        <v>86</v>
      </c>
      <c r="AW278" s="13" t="s">
        <v>32</v>
      </c>
      <c r="AX278" s="13" t="s">
        <v>77</v>
      </c>
      <c r="AY278" s="254" t="s">
        <v>134</v>
      </c>
    </row>
    <row r="279" spans="1:51" s="14" customFormat="1" ht="12">
      <c r="A279" s="14"/>
      <c r="B279" s="255"/>
      <c r="C279" s="256"/>
      <c r="D279" s="239" t="s">
        <v>145</v>
      </c>
      <c r="E279" s="257" t="s">
        <v>1</v>
      </c>
      <c r="F279" s="258" t="s">
        <v>147</v>
      </c>
      <c r="G279" s="256"/>
      <c r="H279" s="259">
        <v>0.603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145</v>
      </c>
      <c r="AU279" s="265" t="s">
        <v>86</v>
      </c>
      <c r="AV279" s="14" t="s">
        <v>141</v>
      </c>
      <c r="AW279" s="14" t="s">
        <v>32</v>
      </c>
      <c r="AX279" s="14" t="s">
        <v>77</v>
      </c>
      <c r="AY279" s="265" t="s">
        <v>134</v>
      </c>
    </row>
    <row r="280" spans="1:51" s="13" customFormat="1" ht="12">
      <c r="A280" s="13"/>
      <c r="B280" s="244"/>
      <c r="C280" s="245"/>
      <c r="D280" s="239" t="s">
        <v>145</v>
      </c>
      <c r="E280" s="246" t="s">
        <v>1</v>
      </c>
      <c r="F280" s="247" t="s">
        <v>350</v>
      </c>
      <c r="G280" s="245"/>
      <c r="H280" s="248">
        <v>0.6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145</v>
      </c>
      <c r="AU280" s="254" t="s">
        <v>86</v>
      </c>
      <c r="AV280" s="13" t="s">
        <v>86</v>
      </c>
      <c r="AW280" s="13" t="s">
        <v>32</v>
      </c>
      <c r="AX280" s="13" t="s">
        <v>82</v>
      </c>
      <c r="AY280" s="254" t="s">
        <v>134</v>
      </c>
    </row>
    <row r="281" spans="1:65" s="2" customFormat="1" ht="12">
      <c r="A281" s="38"/>
      <c r="B281" s="39"/>
      <c r="C281" s="226" t="s">
        <v>351</v>
      </c>
      <c r="D281" s="226" t="s">
        <v>136</v>
      </c>
      <c r="E281" s="227" t="s">
        <v>352</v>
      </c>
      <c r="F281" s="228" t="s">
        <v>353</v>
      </c>
      <c r="G281" s="229" t="s">
        <v>139</v>
      </c>
      <c r="H281" s="230">
        <v>1.51</v>
      </c>
      <c r="I281" s="231"/>
      <c r="J281" s="232">
        <f>ROUND(I281*H281,2)</f>
        <v>0</v>
      </c>
      <c r="K281" s="228" t="s">
        <v>140</v>
      </c>
      <c r="L281" s="44"/>
      <c r="M281" s="233" t="s">
        <v>1</v>
      </c>
      <c r="N281" s="234" t="s">
        <v>42</v>
      </c>
      <c r="O281" s="91"/>
      <c r="P281" s="235">
        <f>O281*H281</f>
        <v>0</v>
      </c>
      <c r="Q281" s="235">
        <v>0.00632</v>
      </c>
      <c r="R281" s="235">
        <f>Q281*H281</f>
        <v>0.0095432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141</v>
      </c>
      <c r="AT281" s="237" t="s">
        <v>136</v>
      </c>
      <c r="AU281" s="237" t="s">
        <v>86</v>
      </c>
      <c r="AY281" s="17" t="s">
        <v>134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82</v>
      </c>
      <c r="BK281" s="238">
        <f>ROUND(I281*H281,2)</f>
        <v>0</v>
      </c>
      <c r="BL281" s="17" t="s">
        <v>141</v>
      </c>
      <c r="BM281" s="237" t="s">
        <v>354</v>
      </c>
    </row>
    <row r="282" spans="1:47" s="2" customFormat="1" ht="12">
      <c r="A282" s="38"/>
      <c r="B282" s="39"/>
      <c r="C282" s="40"/>
      <c r="D282" s="239" t="s">
        <v>143</v>
      </c>
      <c r="E282" s="40"/>
      <c r="F282" s="240" t="s">
        <v>355</v>
      </c>
      <c r="G282" s="40"/>
      <c r="H282" s="40"/>
      <c r="I282" s="241"/>
      <c r="J282" s="40"/>
      <c r="K282" s="40"/>
      <c r="L282" s="44"/>
      <c r="M282" s="242"/>
      <c r="N282" s="243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143</v>
      </c>
      <c r="AU282" s="17" t="s">
        <v>86</v>
      </c>
    </row>
    <row r="283" spans="1:51" s="13" customFormat="1" ht="12">
      <c r="A283" s="13"/>
      <c r="B283" s="244"/>
      <c r="C283" s="245"/>
      <c r="D283" s="239" t="s">
        <v>145</v>
      </c>
      <c r="E283" s="246" t="s">
        <v>1</v>
      </c>
      <c r="F283" s="247" t="s">
        <v>356</v>
      </c>
      <c r="G283" s="245"/>
      <c r="H283" s="248">
        <v>1.507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145</v>
      </c>
      <c r="AU283" s="254" t="s">
        <v>86</v>
      </c>
      <c r="AV283" s="13" t="s">
        <v>86</v>
      </c>
      <c r="AW283" s="13" t="s">
        <v>32</v>
      </c>
      <c r="AX283" s="13" t="s">
        <v>77</v>
      </c>
      <c r="AY283" s="254" t="s">
        <v>134</v>
      </c>
    </row>
    <row r="284" spans="1:51" s="14" customFormat="1" ht="12">
      <c r="A284" s="14"/>
      <c r="B284" s="255"/>
      <c r="C284" s="256"/>
      <c r="D284" s="239" t="s">
        <v>145</v>
      </c>
      <c r="E284" s="257" t="s">
        <v>1</v>
      </c>
      <c r="F284" s="258" t="s">
        <v>147</v>
      </c>
      <c r="G284" s="256"/>
      <c r="H284" s="259">
        <v>1.507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145</v>
      </c>
      <c r="AU284" s="265" t="s">
        <v>86</v>
      </c>
      <c r="AV284" s="14" t="s">
        <v>141</v>
      </c>
      <c r="AW284" s="14" t="s">
        <v>32</v>
      </c>
      <c r="AX284" s="14" t="s">
        <v>77</v>
      </c>
      <c r="AY284" s="265" t="s">
        <v>134</v>
      </c>
    </row>
    <row r="285" spans="1:51" s="13" customFormat="1" ht="12">
      <c r="A285" s="13"/>
      <c r="B285" s="244"/>
      <c r="C285" s="245"/>
      <c r="D285" s="239" t="s">
        <v>145</v>
      </c>
      <c r="E285" s="246" t="s">
        <v>1</v>
      </c>
      <c r="F285" s="247" t="s">
        <v>357</v>
      </c>
      <c r="G285" s="245"/>
      <c r="H285" s="248">
        <v>1.51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145</v>
      </c>
      <c r="AU285" s="254" t="s">
        <v>86</v>
      </c>
      <c r="AV285" s="13" t="s">
        <v>86</v>
      </c>
      <c r="AW285" s="13" t="s">
        <v>32</v>
      </c>
      <c r="AX285" s="13" t="s">
        <v>82</v>
      </c>
      <c r="AY285" s="254" t="s">
        <v>134</v>
      </c>
    </row>
    <row r="286" spans="1:65" s="2" customFormat="1" ht="12">
      <c r="A286" s="38"/>
      <c r="B286" s="39"/>
      <c r="C286" s="226" t="s">
        <v>358</v>
      </c>
      <c r="D286" s="226" t="s">
        <v>136</v>
      </c>
      <c r="E286" s="227" t="s">
        <v>359</v>
      </c>
      <c r="F286" s="228" t="s">
        <v>360</v>
      </c>
      <c r="G286" s="229" t="s">
        <v>139</v>
      </c>
      <c r="H286" s="230">
        <v>82.5</v>
      </c>
      <c r="I286" s="231"/>
      <c r="J286" s="232">
        <f>ROUND(I286*H286,2)</f>
        <v>0</v>
      </c>
      <c r="K286" s="228" t="s">
        <v>1</v>
      </c>
      <c r="L286" s="44"/>
      <c r="M286" s="233" t="s">
        <v>1</v>
      </c>
      <c r="N286" s="234" t="s">
        <v>42</v>
      </c>
      <c r="O286" s="91"/>
      <c r="P286" s="235">
        <f>O286*H286</f>
        <v>0</v>
      </c>
      <c r="Q286" s="235">
        <v>0.00069</v>
      </c>
      <c r="R286" s="235">
        <f>Q286*H286</f>
        <v>0.056924999999999996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141</v>
      </c>
      <c r="AT286" s="237" t="s">
        <v>136</v>
      </c>
      <c r="AU286" s="237" t="s">
        <v>86</v>
      </c>
      <c r="AY286" s="17" t="s">
        <v>134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141</v>
      </c>
      <c r="BM286" s="237" t="s">
        <v>361</v>
      </c>
    </row>
    <row r="287" spans="1:47" s="2" customFormat="1" ht="12">
      <c r="A287" s="38"/>
      <c r="B287" s="39"/>
      <c r="C287" s="40"/>
      <c r="D287" s="239" t="s">
        <v>143</v>
      </c>
      <c r="E287" s="40"/>
      <c r="F287" s="240" t="s">
        <v>360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86</v>
      </c>
    </row>
    <row r="288" spans="1:51" s="13" customFormat="1" ht="12">
      <c r="A288" s="13"/>
      <c r="B288" s="244"/>
      <c r="C288" s="245"/>
      <c r="D288" s="239" t="s">
        <v>145</v>
      </c>
      <c r="E288" s="246" t="s">
        <v>1</v>
      </c>
      <c r="F288" s="247" t="s">
        <v>362</v>
      </c>
      <c r="G288" s="245"/>
      <c r="H288" s="248">
        <v>82.482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145</v>
      </c>
      <c r="AU288" s="254" t="s">
        <v>86</v>
      </c>
      <c r="AV288" s="13" t="s">
        <v>86</v>
      </c>
      <c r="AW288" s="13" t="s">
        <v>32</v>
      </c>
      <c r="AX288" s="13" t="s">
        <v>77</v>
      </c>
      <c r="AY288" s="254" t="s">
        <v>134</v>
      </c>
    </row>
    <row r="289" spans="1:51" s="14" customFormat="1" ht="12">
      <c r="A289" s="14"/>
      <c r="B289" s="255"/>
      <c r="C289" s="256"/>
      <c r="D289" s="239" t="s">
        <v>145</v>
      </c>
      <c r="E289" s="257" t="s">
        <v>1</v>
      </c>
      <c r="F289" s="258" t="s">
        <v>147</v>
      </c>
      <c r="G289" s="256"/>
      <c r="H289" s="259">
        <v>82.482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145</v>
      </c>
      <c r="AU289" s="265" t="s">
        <v>86</v>
      </c>
      <c r="AV289" s="14" t="s">
        <v>141</v>
      </c>
      <c r="AW289" s="14" t="s">
        <v>32</v>
      </c>
      <c r="AX289" s="14" t="s">
        <v>77</v>
      </c>
      <c r="AY289" s="265" t="s">
        <v>134</v>
      </c>
    </row>
    <row r="290" spans="1:51" s="13" customFormat="1" ht="12">
      <c r="A290" s="13"/>
      <c r="B290" s="244"/>
      <c r="C290" s="245"/>
      <c r="D290" s="239" t="s">
        <v>145</v>
      </c>
      <c r="E290" s="246" t="s">
        <v>1</v>
      </c>
      <c r="F290" s="247" t="s">
        <v>363</v>
      </c>
      <c r="G290" s="245"/>
      <c r="H290" s="248">
        <v>82.5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145</v>
      </c>
      <c r="AU290" s="254" t="s">
        <v>86</v>
      </c>
      <c r="AV290" s="13" t="s">
        <v>86</v>
      </c>
      <c r="AW290" s="13" t="s">
        <v>32</v>
      </c>
      <c r="AX290" s="13" t="s">
        <v>82</v>
      </c>
      <c r="AY290" s="254" t="s">
        <v>134</v>
      </c>
    </row>
    <row r="291" spans="1:63" s="12" customFormat="1" ht="22.8" customHeight="1">
      <c r="A291" s="12"/>
      <c r="B291" s="210"/>
      <c r="C291" s="211"/>
      <c r="D291" s="212" t="s">
        <v>76</v>
      </c>
      <c r="E291" s="224" t="s">
        <v>167</v>
      </c>
      <c r="F291" s="224" t="s">
        <v>364</v>
      </c>
      <c r="G291" s="211"/>
      <c r="H291" s="211"/>
      <c r="I291" s="214"/>
      <c r="J291" s="225">
        <f>BK291</f>
        <v>0</v>
      </c>
      <c r="K291" s="211"/>
      <c r="L291" s="216"/>
      <c r="M291" s="217"/>
      <c r="N291" s="218"/>
      <c r="O291" s="218"/>
      <c r="P291" s="219">
        <f>SUM(P292:P295)</f>
        <v>0</v>
      </c>
      <c r="Q291" s="218"/>
      <c r="R291" s="219">
        <f>SUM(R292:R295)</f>
        <v>48.810599999999994</v>
      </c>
      <c r="S291" s="218"/>
      <c r="T291" s="220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1" t="s">
        <v>82</v>
      </c>
      <c r="AT291" s="222" t="s">
        <v>76</v>
      </c>
      <c r="AU291" s="222" t="s">
        <v>82</v>
      </c>
      <c r="AY291" s="221" t="s">
        <v>134</v>
      </c>
      <c r="BK291" s="223">
        <f>SUM(BK292:BK295)</f>
        <v>0</v>
      </c>
    </row>
    <row r="292" spans="1:65" s="2" customFormat="1" ht="12">
      <c r="A292" s="38"/>
      <c r="B292" s="39"/>
      <c r="C292" s="226" t="s">
        <v>365</v>
      </c>
      <c r="D292" s="226" t="s">
        <v>136</v>
      </c>
      <c r="E292" s="227" t="s">
        <v>366</v>
      </c>
      <c r="F292" s="228" t="s">
        <v>367</v>
      </c>
      <c r="G292" s="229" t="s">
        <v>139</v>
      </c>
      <c r="H292" s="230">
        <v>141.48</v>
      </c>
      <c r="I292" s="231"/>
      <c r="J292" s="232">
        <f>ROUND(I292*H292,2)</f>
        <v>0</v>
      </c>
      <c r="K292" s="228" t="s">
        <v>140</v>
      </c>
      <c r="L292" s="44"/>
      <c r="M292" s="233" t="s">
        <v>1</v>
      </c>
      <c r="N292" s="234" t="s">
        <v>42</v>
      </c>
      <c r="O292" s="91"/>
      <c r="P292" s="235">
        <f>O292*H292</f>
        <v>0</v>
      </c>
      <c r="Q292" s="235">
        <v>0.345</v>
      </c>
      <c r="R292" s="235">
        <f>Q292*H292</f>
        <v>48.810599999999994</v>
      </c>
      <c r="S292" s="235">
        <v>0</v>
      </c>
      <c r="T292" s="23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7" t="s">
        <v>141</v>
      </c>
      <c r="AT292" s="237" t="s">
        <v>136</v>
      </c>
      <c r="AU292" s="237" t="s">
        <v>86</v>
      </c>
      <c r="AY292" s="17" t="s">
        <v>134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7" t="s">
        <v>82</v>
      </c>
      <c r="BK292" s="238">
        <f>ROUND(I292*H292,2)</f>
        <v>0</v>
      </c>
      <c r="BL292" s="17" t="s">
        <v>141</v>
      </c>
      <c r="BM292" s="237" t="s">
        <v>368</v>
      </c>
    </row>
    <row r="293" spans="1:47" s="2" customFormat="1" ht="12">
      <c r="A293" s="38"/>
      <c r="B293" s="39"/>
      <c r="C293" s="40"/>
      <c r="D293" s="239" t="s">
        <v>143</v>
      </c>
      <c r="E293" s="40"/>
      <c r="F293" s="240" t="s">
        <v>369</v>
      </c>
      <c r="G293" s="40"/>
      <c r="H293" s="40"/>
      <c r="I293" s="241"/>
      <c r="J293" s="40"/>
      <c r="K293" s="40"/>
      <c r="L293" s="44"/>
      <c r="M293" s="242"/>
      <c r="N293" s="243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143</v>
      </c>
      <c r="AU293" s="17" t="s">
        <v>86</v>
      </c>
    </row>
    <row r="294" spans="1:47" s="2" customFormat="1" ht="12">
      <c r="A294" s="38"/>
      <c r="B294" s="39"/>
      <c r="C294" s="40"/>
      <c r="D294" s="239" t="s">
        <v>200</v>
      </c>
      <c r="E294" s="40"/>
      <c r="F294" s="266" t="s">
        <v>370</v>
      </c>
      <c r="G294" s="40"/>
      <c r="H294" s="40"/>
      <c r="I294" s="241"/>
      <c r="J294" s="40"/>
      <c r="K294" s="40"/>
      <c r="L294" s="44"/>
      <c r="M294" s="242"/>
      <c r="N294" s="243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200</v>
      </c>
      <c r="AU294" s="17" t="s">
        <v>86</v>
      </c>
    </row>
    <row r="295" spans="1:51" s="13" customFormat="1" ht="12">
      <c r="A295" s="13"/>
      <c r="B295" s="244"/>
      <c r="C295" s="245"/>
      <c r="D295" s="239" t="s">
        <v>145</v>
      </c>
      <c r="E295" s="246" t="s">
        <v>1</v>
      </c>
      <c r="F295" s="247" t="s">
        <v>371</v>
      </c>
      <c r="G295" s="245"/>
      <c r="H295" s="248">
        <v>141.48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145</v>
      </c>
      <c r="AU295" s="254" t="s">
        <v>86</v>
      </c>
      <c r="AV295" s="13" t="s">
        <v>86</v>
      </c>
      <c r="AW295" s="13" t="s">
        <v>32</v>
      </c>
      <c r="AX295" s="13" t="s">
        <v>82</v>
      </c>
      <c r="AY295" s="254" t="s">
        <v>134</v>
      </c>
    </row>
    <row r="296" spans="1:63" s="12" customFormat="1" ht="22.8" customHeight="1">
      <c r="A296" s="12"/>
      <c r="B296" s="210"/>
      <c r="C296" s="211"/>
      <c r="D296" s="212" t="s">
        <v>76</v>
      </c>
      <c r="E296" s="224" t="s">
        <v>196</v>
      </c>
      <c r="F296" s="224" t="s">
        <v>372</v>
      </c>
      <c r="G296" s="211"/>
      <c r="H296" s="211"/>
      <c r="I296" s="214"/>
      <c r="J296" s="225">
        <f>BK296</f>
        <v>0</v>
      </c>
      <c r="K296" s="211"/>
      <c r="L296" s="216"/>
      <c r="M296" s="217"/>
      <c r="N296" s="218"/>
      <c r="O296" s="218"/>
      <c r="P296" s="219">
        <f>SUM(P297:P339)</f>
        <v>0</v>
      </c>
      <c r="Q296" s="218"/>
      <c r="R296" s="219">
        <f>SUM(R297:R339)</f>
        <v>16.246501</v>
      </c>
      <c r="S296" s="218"/>
      <c r="T296" s="220">
        <f>SUM(T297:T339)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1" t="s">
        <v>82</v>
      </c>
      <c r="AT296" s="222" t="s">
        <v>76</v>
      </c>
      <c r="AU296" s="222" t="s">
        <v>82</v>
      </c>
      <c r="AY296" s="221" t="s">
        <v>134</v>
      </c>
      <c r="BK296" s="223">
        <f>SUM(BK297:BK339)</f>
        <v>0</v>
      </c>
    </row>
    <row r="297" spans="1:65" s="2" customFormat="1" ht="30" customHeight="1">
      <c r="A297" s="38"/>
      <c r="B297" s="39"/>
      <c r="C297" s="226" t="s">
        <v>373</v>
      </c>
      <c r="D297" s="226" t="s">
        <v>136</v>
      </c>
      <c r="E297" s="227" t="s">
        <v>374</v>
      </c>
      <c r="F297" s="228" t="s">
        <v>375</v>
      </c>
      <c r="G297" s="229" t="s">
        <v>326</v>
      </c>
      <c r="H297" s="230">
        <v>69.8</v>
      </c>
      <c r="I297" s="231"/>
      <c r="J297" s="232">
        <f>ROUND(I297*H297,2)</f>
        <v>0</v>
      </c>
      <c r="K297" s="228" t="s">
        <v>140</v>
      </c>
      <c r="L297" s="44"/>
      <c r="M297" s="233" t="s">
        <v>1</v>
      </c>
      <c r="N297" s="234" t="s">
        <v>42</v>
      </c>
      <c r="O297" s="91"/>
      <c r="P297" s="235">
        <f>O297*H297</f>
        <v>0</v>
      </c>
      <c r="Q297" s="235">
        <v>2E-05</v>
      </c>
      <c r="R297" s="235">
        <f>Q297*H297</f>
        <v>0.001396</v>
      </c>
      <c r="S297" s="235">
        <v>0</v>
      </c>
      <c r="T297" s="23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7" t="s">
        <v>141</v>
      </c>
      <c r="AT297" s="237" t="s">
        <v>136</v>
      </c>
      <c r="AU297" s="237" t="s">
        <v>86</v>
      </c>
      <c r="AY297" s="17" t="s">
        <v>134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7" t="s">
        <v>82</v>
      </c>
      <c r="BK297" s="238">
        <f>ROUND(I297*H297,2)</f>
        <v>0</v>
      </c>
      <c r="BL297" s="17" t="s">
        <v>141</v>
      </c>
      <c r="BM297" s="237" t="s">
        <v>376</v>
      </c>
    </row>
    <row r="298" spans="1:47" s="2" customFormat="1" ht="12">
      <c r="A298" s="38"/>
      <c r="B298" s="39"/>
      <c r="C298" s="40"/>
      <c r="D298" s="239" t="s">
        <v>143</v>
      </c>
      <c r="E298" s="40"/>
      <c r="F298" s="240" t="s">
        <v>377</v>
      </c>
      <c r="G298" s="40"/>
      <c r="H298" s="40"/>
      <c r="I298" s="241"/>
      <c r="J298" s="40"/>
      <c r="K298" s="40"/>
      <c r="L298" s="44"/>
      <c r="M298" s="242"/>
      <c r="N298" s="243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143</v>
      </c>
      <c r="AU298" s="17" t="s">
        <v>86</v>
      </c>
    </row>
    <row r="299" spans="1:51" s="13" customFormat="1" ht="12">
      <c r="A299" s="13"/>
      <c r="B299" s="244"/>
      <c r="C299" s="245"/>
      <c r="D299" s="239" t="s">
        <v>145</v>
      </c>
      <c r="E299" s="246" t="s">
        <v>1</v>
      </c>
      <c r="F299" s="247" t="s">
        <v>378</v>
      </c>
      <c r="G299" s="245"/>
      <c r="H299" s="248">
        <v>69.8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4" t="s">
        <v>145</v>
      </c>
      <c r="AU299" s="254" t="s">
        <v>86</v>
      </c>
      <c r="AV299" s="13" t="s">
        <v>86</v>
      </c>
      <c r="AW299" s="13" t="s">
        <v>32</v>
      </c>
      <c r="AX299" s="13" t="s">
        <v>82</v>
      </c>
      <c r="AY299" s="254" t="s">
        <v>134</v>
      </c>
    </row>
    <row r="300" spans="1:65" s="2" customFormat="1" ht="12">
      <c r="A300" s="38"/>
      <c r="B300" s="39"/>
      <c r="C300" s="267" t="s">
        <v>379</v>
      </c>
      <c r="D300" s="267" t="s">
        <v>277</v>
      </c>
      <c r="E300" s="268" t="s">
        <v>380</v>
      </c>
      <c r="F300" s="269" t="s">
        <v>381</v>
      </c>
      <c r="G300" s="270" t="s">
        <v>326</v>
      </c>
      <c r="H300" s="271">
        <v>71.9</v>
      </c>
      <c r="I300" s="272"/>
      <c r="J300" s="273">
        <f>ROUND(I300*H300,2)</f>
        <v>0</v>
      </c>
      <c r="K300" s="269" t="s">
        <v>140</v>
      </c>
      <c r="L300" s="274"/>
      <c r="M300" s="275" t="s">
        <v>1</v>
      </c>
      <c r="N300" s="276" t="s">
        <v>42</v>
      </c>
      <c r="O300" s="91"/>
      <c r="P300" s="235">
        <f>O300*H300</f>
        <v>0</v>
      </c>
      <c r="Q300" s="235">
        <v>0.0129</v>
      </c>
      <c r="R300" s="235">
        <f>Q300*H300</f>
        <v>0.9275100000000001</v>
      </c>
      <c r="S300" s="235">
        <v>0</v>
      </c>
      <c r="T300" s="23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7" t="s">
        <v>196</v>
      </c>
      <c r="AT300" s="237" t="s">
        <v>277</v>
      </c>
      <c r="AU300" s="237" t="s">
        <v>86</v>
      </c>
      <c r="AY300" s="17" t="s">
        <v>134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7" t="s">
        <v>82</v>
      </c>
      <c r="BK300" s="238">
        <f>ROUND(I300*H300,2)</f>
        <v>0</v>
      </c>
      <c r="BL300" s="17" t="s">
        <v>141</v>
      </c>
      <c r="BM300" s="237" t="s">
        <v>382</v>
      </c>
    </row>
    <row r="301" spans="1:47" s="2" customFormat="1" ht="12">
      <c r="A301" s="38"/>
      <c r="B301" s="39"/>
      <c r="C301" s="40"/>
      <c r="D301" s="239" t="s">
        <v>143</v>
      </c>
      <c r="E301" s="40"/>
      <c r="F301" s="240" t="s">
        <v>381</v>
      </c>
      <c r="G301" s="40"/>
      <c r="H301" s="40"/>
      <c r="I301" s="241"/>
      <c r="J301" s="40"/>
      <c r="K301" s="40"/>
      <c r="L301" s="44"/>
      <c r="M301" s="242"/>
      <c r="N301" s="243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143</v>
      </c>
      <c r="AU301" s="17" t="s">
        <v>86</v>
      </c>
    </row>
    <row r="302" spans="1:51" s="13" customFormat="1" ht="12">
      <c r="A302" s="13"/>
      <c r="B302" s="244"/>
      <c r="C302" s="245"/>
      <c r="D302" s="239" t="s">
        <v>145</v>
      </c>
      <c r="E302" s="246" t="s">
        <v>1</v>
      </c>
      <c r="F302" s="247" t="s">
        <v>383</v>
      </c>
      <c r="G302" s="245"/>
      <c r="H302" s="248">
        <v>71.894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145</v>
      </c>
      <c r="AU302" s="254" t="s">
        <v>86</v>
      </c>
      <c r="AV302" s="13" t="s">
        <v>86</v>
      </c>
      <c r="AW302" s="13" t="s">
        <v>32</v>
      </c>
      <c r="AX302" s="13" t="s">
        <v>77</v>
      </c>
      <c r="AY302" s="254" t="s">
        <v>134</v>
      </c>
    </row>
    <row r="303" spans="1:51" s="14" customFormat="1" ht="12">
      <c r="A303" s="14"/>
      <c r="B303" s="255"/>
      <c r="C303" s="256"/>
      <c r="D303" s="239" t="s">
        <v>145</v>
      </c>
      <c r="E303" s="257" t="s">
        <v>1</v>
      </c>
      <c r="F303" s="258" t="s">
        <v>147</v>
      </c>
      <c r="G303" s="256"/>
      <c r="H303" s="259">
        <v>71.894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145</v>
      </c>
      <c r="AU303" s="265" t="s">
        <v>86</v>
      </c>
      <c r="AV303" s="14" t="s">
        <v>141</v>
      </c>
      <c r="AW303" s="14" t="s">
        <v>32</v>
      </c>
      <c r="AX303" s="14" t="s">
        <v>77</v>
      </c>
      <c r="AY303" s="265" t="s">
        <v>134</v>
      </c>
    </row>
    <row r="304" spans="1:51" s="13" customFormat="1" ht="12">
      <c r="A304" s="13"/>
      <c r="B304" s="244"/>
      <c r="C304" s="245"/>
      <c r="D304" s="239" t="s">
        <v>145</v>
      </c>
      <c r="E304" s="246" t="s">
        <v>1</v>
      </c>
      <c r="F304" s="247" t="s">
        <v>384</v>
      </c>
      <c r="G304" s="245"/>
      <c r="H304" s="248">
        <v>71.9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145</v>
      </c>
      <c r="AU304" s="254" t="s">
        <v>86</v>
      </c>
      <c r="AV304" s="13" t="s">
        <v>86</v>
      </c>
      <c r="AW304" s="13" t="s">
        <v>32</v>
      </c>
      <c r="AX304" s="13" t="s">
        <v>82</v>
      </c>
      <c r="AY304" s="254" t="s">
        <v>134</v>
      </c>
    </row>
    <row r="305" spans="1:65" s="2" customFormat="1" ht="30" customHeight="1">
      <c r="A305" s="38"/>
      <c r="B305" s="39"/>
      <c r="C305" s="226" t="s">
        <v>385</v>
      </c>
      <c r="D305" s="226" t="s">
        <v>136</v>
      </c>
      <c r="E305" s="227" t="s">
        <v>386</v>
      </c>
      <c r="F305" s="228" t="s">
        <v>387</v>
      </c>
      <c r="G305" s="229" t="s">
        <v>388</v>
      </c>
      <c r="H305" s="230">
        <v>3</v>
      </c>
      <c r="I305" s="231"/>
      <c r="J305" s="232">
        <f>ROUND(I305*H305,2)</f>
        <v>0</v>
      </c>
      <c r="K305" s="228" t="s">
        <v>140</v>
      </c>
      <c r="L305" s="44"/>
      <c r="M305" s="233" t="s">
        <v>1</v>
      </c>
      <c r="N305" s="234" t="s">
        <v>42</v>
      </c>
      <c r="O305" s="91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7" t="s">
        <v>141</v>
      </c>
      <c r="AT305" s="237" t="s">
        <v>136</v>
      </c>
      <c r="AU305" s="237" t="s">
        <v>86</v>
      </c>
      <c r="AY305" s="17" t="s">
        <v>134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7" t="s">
        <v>82</v>
      </c>
      <c r="BK305" s="238">
        <f>ROUND(I305*H305,2)</f>
        <v>0</v>
      </c>
      <c r="BL305" s="17" t="s">
        <v>141</v>
      </c>
      <c r="BM305" s="237" t="s">
        <v>389</v>
      </c>
    </row>
    <row r="306" spans="1:47" s="2" customFormat="1" ht="12">
      <c r="A306" s="38"/>
      <c r="B306" s="39"/>
      <c r="C306" s="40"/>
      <c r="D306" s="239" t="s">
        <v>143</v>
      </c>
      <c r="E306" s="40"/>
      <c r="F306" s="240" t="s">
        <v>390</v>
      </c>
      <c r="G306" s="40"/>
      <c r="H306" s="40"/>
      <c r="I306" s="241"/>
      <c r="J306" s="40"/>
      <c r="K306" s="40"/>
      <c r="L306" s="44"/>
      <c r="M306" s="242"/>
      <c r="N306" s="243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143</v>
      </c>
      <c r="AU306" s="17" t="s">
        <v>86</v>
      </c>
    </row>
    <row r="307" spans="1:51" s="13" customFormat="1" ht="12">
      <c r="A307" s="13"/>
      <c r="B307" s="244"/>
      <c r="C307" s="245"/>
      <c r="D307" s="239" t="s">
        <v>145</v>
      </c>
      <c r="E307" s="246" t="s">
        <v>1</v>
      </c>
      <c r="F307" s="247" t="s">
        <v>89</v>
      </c>
      <c r="G307" s="245"/>
      <c r="H307" s="248">
        <v>3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145</v>
      </c>
      <c r="AU307" s="254" t="s">
        <v>86</v>
      </c>
      <c r="AV307" s="13" t="s">
        <v>86</v>
      </c>
      <c r="AW307" s="13" t="s">
        <v>32</v>
      </c>
      <c r="AX307" s="13" t="s">
        <v>82</v>
      </c>
      <c r="AY307" s="254" t="s">
        <v>134</v>
      </c>
    </row>
    <row r="308" spans="1:65" s="2" customFormat="1" ht="14.4" customHeight="1">
      <c r="A308" s="38"/>
      <c r="B308" s="39"/>
      <c r="C308" s="267" t="s">
        <v>391</v>
      </c>
      <c r="D308" s="267" t="s">
        <v>277</v>
      </c>
      <c r="E308" s="268" t="s">
        <v>392</v>
      </c>
      <c r="F308" s="269" t="s">
        <v>393</v>
      </c>
      <c r="G308" s="270" t="s">
        <v>388</v>
      </c>
      <c r="H308" s="271">
        <v>3.1</v>
      </c>
      <c r="I308" s="272"/>
      <c r="J308" s="273">
        <f>ROUND(I308*H308,2)</f>
        <v>0</v>
      </c>
      <c r="K308" s="269" t="s">
        <v>1</v>
      </c>
      <c r="L308" s="274"/>
      <c r="M308" s="275" t="s">
        <v>1</v>
      </c>
      <c r="N308" s="276" t="s">
        <v>42</v>
      </c>
      <c r="O308" s="91"/>
      <c r="P308" s="235">
        <f>O308*H308</f>
        <v>0</v>
      </c>
      <c r="Q308" s="235">
        <v>0.00029</v>
      </c>
      <c r="R308" s="235">
        <f>Q308*H308</f>
        <v>0.0008990000000000001</v>
      </c>
      <c r="S308" s="235">
        <v>0</v>
      </c>
      <c r="T308" s="23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7" t="s">
        <v>196</v>
      </c>
      <c r="AT308" s="237" t="s">
        <v>277</v>
      </c>
      <c r="AU308" s="237" t="s">
        <v>86</v>
      </c>
      <c r="AY308" s="17" t="s">
        <v>134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7" t="s">
        <v>82</v>
      </c>
      <c r="BK308" s="238">
        <f>ROUND(I308*H308,2)</f>
        <v>0</v>
      </c>
      <c r="BL308" s="17" t="s">
        <v>141</v>
      </c>
      <c r="BM308" s="237" t="s">
        <v>394</v>
      </c>
    </row>
    <row r="309" spans="1:47" s="2" customFormat="1" ht="12">
      <c r="A309" s="38"/>
      <c r="B309" s="39"/>
      <c r="C309" s="40"/>
      <c r="D309" s="239" t="s">
        <v>143</v>
      </c>
      <c r="E309" s="40"/>
      <c r="F309" s="240" t="s">
        <v>393</v>
      </c>
      <c r="G309" s="40"/>
      <c r="H309" s="40"/>
      <c r="I309" s="241"/>
      <c r="J309" s="40"/>
      <c r="K309" s="40"/>
      <c r="L309" s="44"/>
      <c r="M309" s="242"/>
      <c r="N309" s="24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143</v>
      </c>
      <c r="AU309" s="17" t="s">
        <v>86</v>
      </c>
    </row>
    <row r="310" spans="1:51" s="13" customFormat="1" ht="12">
      <c r="A310" s="13"/>
      <c r="B310" s="244"/>
      <c r="C310" s="245"/>
      <c r="D310" s="239" t="s">
        <v>145</v>
      </c>
      <c r="E310" s="246" t="s">
        <v>1</v>
      </c>
      <c r="F310" s="247" t="s">
        <v>395</v>
      </c>
      <c r="G310" s="245"/>
      <c r="H310" s="248">
        <v>3.09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145</v>
      </c>
      <c r="AU310" s="254" t="s">
        <v>86</v>
      </c>
      <c r="AV310" s="13" t="s">
        <v>86</v>
      </c>
      <c r="AW310" s="13" t="s">
        <v>32</v>
      </c>
      <c r="AX310" s="13" t="s">
        <v>77</v>
      </c>
      <c r="AY310" s="254" t="s">
        <v>134</v>
      </c>
    </row>
    <row r="311" spans="1:51" s="14" customFormat="1" ht="12">
      <c r="A311" s="14"/>
      <c r="B311" s="255"/>
      <c r="C311" s="256"/>
      <c r="D311" s="239" t="s">
        <v>145</v>
      </c>
      <c r="E311" s="257" t="s">
        <v>1</v>
      </c>
      <c r="F311" s="258" t="s">
        <v>147</v>
      </c>
      <c r="G311" s="256"/>
      <c r="H311" s="259">
        <v>3.09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5" t="s">
        <v>145</v>
      </c>
      <c r="AU311" s="265" t="s">
        <v>86</v>
      </c>
      <c r="AV311" s="14" t="s">
        <v>141</v>
      </c>
      <c r="AW311" s="14" t="s">
        <v>32</v>
      </c>
      <c r="AX311" s="14" t="s">
        <v>77</v>
      </c>
      <c r="AY311" s="265" t="s">
        <v>134</v>
      </c>
    </row>
    <row r="312" spans="1:51" s="13" customFormat="1" ht="12">
      <c r="A312" s="13"/>
      <c r="B312" s="244"/>
      <c r="C312" s="245"/>
      <c r="D312" s="239" t="s">
        <v>145</v>
      </c>
      <c r="E312" s="246" t="s">
        <v>1</v>
      </c>
      <c r="F312" s="247" t="s">
        <v>396</v>
      </c>
      <c r="G312" s="245"/>
      <c r="H312" s="248">
        <v>3.1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145</v>
      </c>
      <c r="AU312" s="254" t="s">
        <v>86</v>
      </c>
      <c r="AV312" s="13" t="s">
        <v>86</v>
      </c>
      <c r="AW312" s="13" t="s">
        <v>32</v>
      </c>
      <c r="AX312" s="13" t="s">
        <v>82</v>
      </c>
      <c r="AY312" s="254" t="s">
        <v>134</v>
      </c>
    </row>
    <row r="313" spans="1:65" s="2" customFormat="1" ht="12">
      <c r="A313" s="38"/>
      <c r="B313" s="39"/>
      <c r="C313" s="226" t="s">
        <v>397</v>
      </c>
      <c r="D313" s="226" t="s">
        <v>136</v>
      </c>
      <c r="E313" s="227" t="s">
        <v>398</v>
      </c>
      <c r="F313" s="228" t="s">
        <v>399</v>
      </c>
      <c r="G313" s="229" t="s">
        <v>388</v>
      </c>
      <c r="H313" s="230">
        <v>3</v>
      </c>
      <c r="I313" s="231"/>
      <c r="J313" s="232">
        <f>ROUND(I313*H313,2)</f>
        <v>0</v>
      </c>
      <c r="K313" s="228" t="s">
        <v>140</v>
      </c>
      <c r="L313" s="44"/>
      <c r="M313" s="233" t="s">
        <v>1</v>
      </c>
      <c r="N313" s="234" t="s">
        <v>42</v>
      </c>
      <c r="O313" s="91"/>
      <c r="P313" s="235">
        <f>O313*H313</f>
        <v>0</v>
      </c>
      <c r="Q313" s="235">
        <v>2E-05</v>
      </c>
      <c r="R313" s="235">
        <f>Q313*H313</f>
        <v>6.000000000000001E-05</v>
      </c>
      <c r="S313" s="235">
        <v>0</v>
      </c>
      <c r="T313" s="23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7" t="s">
        <v>141</v>
      </c>
      <c r="AT313" s="237" t="s">
        <v>136</v>
      </c>
      <c r="AU313" s="237" t="s">
        <v>86</v>
      </c>
      <c r="AY313" s="17" t="s">
        <v>134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7" t="s">
        <v>82</v>
      </c>
      <c r="BK313" s="238">
        <f>ROUND(I313*H313,2)</f>
        <v>0</v>
      </c>
      <c r="BL313" s="17" t="s">
        <v>141</v>
      </c>
      <c r="BM313" s="237" t="s">
        <v>400</v>
      </c>
    </row>
    <row r="314" spans="1:47" s="2" customFormat="1" ht="12">
      <c r="A314" s="38"/>
      <c r="B314" s="39"/>
      <c r="C314" s="40"/>
      <c r="D314" s="239" t="s">
        <v>143</v>
      </c>
      <c r="E314" s="40"/>
      <c r="F314" s="240" t="s">
        <v>401</v>
      </c>
      <c r="G314" s="40"/>
      <c r="H314" s="40"/>
      <c r="I314" s="241"/>
      <c r="J314" s="40"/>
      <c r="K314" s="40"/>
      <c r="L314" s="44"/>
      <c r="M314" s="242"/>
      <c r="N314" s="24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143</v>
      </c>
      <c r="AU314" s="17" t="s">
        <v>86</v>
      </c>
    </row>
    <row r="315" spans="1:51" s="13" customFormat="1" ht="12">
      <c r="A315" s="13"/>
      <c r="B315" s="244"/>
      <c r="C315" s="245"/>
      <c r="D315" s="239" t="s">
        <v>145</v>
      </c>
      <c r="E315" s="246" t="s">
        <v>1</v>
      </c>
      <c r="F315" s="247" t="s">
        <v>402</v>
      </c>
      <c r="G315" s="245"/>
      <c r="H315" s="248">
        <v>3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145</v>
      </c>
      <c r="AU315" s="254" t="s">
        <v>86</v>
      </c>
      <c r="AV315" s="13" t="s">
        <v>86</v>
      </c>
      <c r="AW315" s="13" t="s">
        <v>32</v>
      </c>
      <c r="AX315" s="13" t="s">
        <v>82</v>
      </c>
      <c r="AY315" s="254" t="s">
        <v>134</v>
      </c>
    </row>
    <row r="316" spans="1:65" s="2" customFormat="1" ht="19.8" customHeight="1">
      <c r="A316" s="38"/>
      <c r="B316" s="39"/>
      <c r="C316" s="267" t="s">
        <v>403</v>
      </c>
      <c r="D316" s="267" t="s">
        <v>277</v>
      </c>
      <c r="E316" s="268" t="s">
        <v>404</v>
      </c>
      <c r="F316" s="269" t="s">
        <v>405</v>
      </c>
      <c r="G316" s="270" t="s">
        <v>388</v>
      </c>
      <c r="H316" s="271">
        <v>3.1</v>
      </c>
      <c r="I316" s="272"/>
      <c r="J316" s="273">
        <f>ROUND(I316*H316,2)</f>
        <v>0</v>
      </c>
      <c r="K316" s="269" t="s">
        <v>140</v>
      </c>
      <c r="L316" s="274"/>
      <c r="M316" s="275" t="s">
        <v>1</v>
      </c>
      <c r="N316" s="276" t="s">
        <v>42</v>
      </c>
      <c r="O316" s="91"/>
      <c r="P316" s="235">
        <f>O316*H316</f>
        <v>0</v>
      </c>
      <c r="Q316" s="235">
        <v>0.00426</v>
      </c>
      <c r="R316" s="235">
        <f>Q316*H316</f>
        <v>0.013206</v>
      </c>
      <c r="S316" s="235">
        <v>0</v>
      </c>
      <c r="T316" s="236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7" t="s">
        <v>196</v>
      </c>
      <c r="AT316" s="237" t="s">
        <v>277</v>
      </c>
      <c r="AU316" s="237" t="s">
        <v>86</v>
      </c>
      <c r="AY316" s="17" t="s">
        <v>134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7" t="s">
        <v>82</v>
      </c>
      <c r="BK316" s="238">
        <f>ROUND(I316*H316,2)</f>
        <v>0</v>
      </c>
      <c r="BL316" s="17" t="s">
        <v>141</v>
      </c>
      <c r="BM316" s="237" t="s">
        <v>406</v>
      </c>
    </row>
    <row r="317" spans="1:47" s="2" customFormat="1" ht="12">
      <c r="A317" s="38"/>
      <c r="B317" s="39"/>
      <c r="C317" s="40"/>
      <c r="D317" s="239" t="s">
        <v>143</v>
      </c>
      <c r="E317" s="40"/>
      <c r="F317" s="240" t="s">
        <v>405</v>
      </c>
      <c r="G317" s="40"/>
      <c r="H317" s="40"/>
      <c r="I317" s="241"/>
      <c r="J317" s="40"/>
      <c r="K317" s="40"/>
      <c r="L317" s="44"/>
      <c r="M317" s="242"/>
      <c r="N317" s="243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143</v>
      </c>
      <c r="AU317" s="17" t="s">
        <v>86</v>
      </c>
    </row>
    <row r="318" spans="1:51" s="13" customFormat="1" ht="12">
      <c r="A318" s="13"/>
      <c r="B318" s="244"/>
      <c r="C318" s="245"/>
      <c r="D318" s="239" t="s">
        <v>145</v>
      </c>
      <c r="E318" s="246" t="s">
        <v>1</v>
      </c>
      <c r="F318" s="247" t="s">
        <v>395</v>
      </c>
      <c r="G318" s="245"/>
      <c r="H318" s="248">
        <v>3.09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4" t="s">
        <v>145</v>
      </c>
      <c r="AU318" s="254" t="s">
        <v>86</v>
      </c>
      <c r="AV318" s="13" t="s">
        <v>86</v>
      </c>
      <c r="AW318" s="13" t="s">
        <v>32</v>
      </c>
      <c r="AX318" s="13" t="s">
        <v>77</v>
      </c>
      <c r="AY318" s="254" t="s">
        <v>134</v>
      </c>
    </row>
    <row r="319" spans="1:51" s="14" customFormat="1" ht="12">
      <c r="A319" s="14"/>
      <c r="B319" s="255"/>
      <c r="C319" s="256"/>
      <c r="D319" s="239" t="s">
        <v>145</v>
      </c>
      <c r="E319" s="257" t="s">
        <v>1</v>
      </c>
      <c r="F319" s="258" t="s">
        <v>147</v>
      </c>
      <c r="G319" s="256"/>
      <c r="H319" s="259">
        <v>3.09</v>
      </c>
      <c r="I319" s="260"/>
      <c r="J319" s="256"/>
      <c r="K319" s="256"/>
      <c r="L319" s="261"/>
      <c r="M319" s="262"/>
      <c r="N319" s="263"/>
      <c r="O319" s="263"/>
      <c r="P319" s="263"/>
      <c r="Q319" s="263"/>
      <c r="R319" s="263"/>
      <c r="S319" s="263"/>
      <c r="T319" s="26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5" t="s">
        <v>145</v>
      </c>
      <c r="AU319" s="265" t="s">
        <v>86</v>
      </c>
      <c r="AV319" s="14" t="s">
        <v>141</v>
      </c>
      <c r="AW319" s="14" t="s">
        <v>32</v>
      </c>
      <c r="AX319" s="14" t="s">
        <v>77</v>
      </c>
      <c r="AY319" s="265" t="s">
        <v>134</v>
      </c>
    </row>
    <row r="320" spans="1:51" s="13" customFormat="1" ht="12">
      <c r="A320" s="13"/>
      <c r="B320" s="244"/>
      <c r="C320" s="245"/>
      <c r="D320" s="239" t="s">
        <v>145</v>
      </c>
      <c r="E320" s="246" t="s">
        <v>1</v>
      </c>
      <c r="F320" s="247" t="s">
        <v>396</v>
      </c>
      <c r="G320" s="245"/>
      <c r="H320" s="248">
        <v>3.1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145</v>
      </c>
      <c r="AU320" s="254" t="s">
        <v>86</v>
      </c>
      <c r="AV320" s="13" t="s">
        <v>86</v>
      </c>
      <c r="AW320" s="13" t="s">
        <v>32</v>
      </c>
      <c r="AX320" s="13" t="s">
        <v>82</v>
      </c>
      <c r="AY320" s="254" t="s">
        <v>134</v>
      </c>
    </row>
    <row r="321" spans="1:65" s="2" customFormat="1" ht="19.8" customHeight="1">
      <c r="A321" s="38"/>
      <c r="B321" s="39"/>
      <c r="C321" s="226" t="s">
        <v>407</v>
      </c>
      <c r="D321" s="226" t="s">
        <v>136</v>
      </c>
      <c r="E321" s="227" t="s">
        <v>408</v>
      </c>
      <c r="F321" s="228" t="s">
        <v>409</v>
      </c>
      <c r="G321" s="229" t="s">
        <v>326</v>
      </c>
      <c r="H321" s="230">
        <v>72.8</v>
      </c>
      <c r="I321" s="231"/>
      <c r="J321" s="232">
        <f>ROUND(I321*H321,2)</f>
        <v>0</v>
      </c>
      <c r="K321" s="228" t="s">
        <v>1</v>
      </c>
      <c r="L321" s="44"/>
      <c r="M321" s="233" t="s">
        <v>1</v>
      </c>
      <c r="N321" s="234" t="s">
        <v>42</v>
      </c>
      <c r="O321" s="91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7" t="s">
        <v>141</v>
      </c>
      <c r="AT321" s="237" t="s">
        <v>136</v>
      </c>
      <c r="AU321" s="237" t="s">
        <v>86</v>
      </c>
      <c r="AY321" s="17" t="s">
        <v>134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7" t="s">
        <v>82</v>
      </c>
      <c r="BK321" s="238">
        <f>ROUND(I321*H321,2)</f>
        <v>0</v>
      </c>
      <c r="BL321" s="17" t="s">
        <v>141</v>
      </c>
      <c r="BM321" s="237" t="s">
        <v>410</v>
      </c>
    </row>
    <row r="322" spans="1:47" s="2" customFormat="1" ht="12">
      <c r="A322" s="38"/>
      <c r="B322" s="39"/>
      <c r="C322" s="40"/>
      <c r="D322" s="239" t="s">
        <v>143</v>
      </c>
      <c r="E322" s="40"/>
      <c r="F322" s="240" t="s">
        <v>411</v>
      </c>
      <c r="G322" s="40"/>
      <c r="H322" s="40"/>
      <c r="I322" s="241"/>
      <c r="J322" s="40"/>
      <c r="K322" s="40"/>
      <c r="L322" s="44"/>
      <c r="M322" s="242"/>
      <c r="N322" s="24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143</v>
      </c>
      <c r="AU322" s="17" t="s">
        <v>86</v>
      </c>
    </row>
    <row r="323" spans="1:51" s="13" customFormat="1" ht="12">
      <c r="A323" s="13"/>
      <c r="B323" s="244"/>
      <c r="C323" s="245"/>
      <c r="D323" s="239" t="s">
        <v>145</v>
      </c>
      <c r="E323" s="246" t="s">
        <v>1</v>
      </c>
      <c r="F323" s="247" t="s">
        <v>329</v>
      </c>
      <c r="G323" s="245"/>
      <c r="H323" s="248">
        <v>72.8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145</v>
      </c>
      <c r="AU323" s="254" t="s">
        <v>86</v>
      </c>
      <c r="AV323" s="13" t="s">
        <v>86</v>
      </c>
      <c r="AW323" s="13" t="s">
        <v>32</v>
      </c>
      <c r="AX323" s="13" t="s">
        <v>82</v>
      </c>
      <c r="AY323" s="254" t="s">
        <v>134</v>
      </c>
    </row>
    <row r="324" spans="1:65" s="2" customFormat="1" ht="12">
      <c r="A324" s="38"/>
      <c r="B324" s="39"/>
      <c r="C324" s="226" t="s">
        <v>412</v>
      </c>
      <c r="D324" s="226" t="s">
        <v>136</v>
      </c>
      <c r="E324" s="227" t="s">
        <v>413</v>
      </c>
      <c r="F324" s="228" t="s">
        <v>414</v>
      </c>
      <c r="G324" s="229" t="s">
        <v>388</v>
      </c>
      <c r="H324" s="230">
        <v>3</v>
      </c>
      <c r="I324" s="231"/>
      <c r="J324" s="232">
        <f>ROUND(I324*H324,2)</f>
        <v>0</v>
      </c>
      <c r="K324" s="228" t="s">
        <v>1</v>
      </c>
      <c r="L324" s="44"/>
      <c r="M324" s="233" t="s">
        <v>1</v>
      </c>
      <c r="N324" s="234" t="s">
        <v>42</v>
      </c>
      <c r="O324" s="91"/>
      <c r="P324" s="235">
        <f>O324*H324</f>
        <v>0</v>
      </c>
      <c r="Q324" s="235">
        <v>0.45937</v>
      </c>
      <c r="R324" s="235">
        <f>Q324*H324</f>
        <v>1.37811</v>
      </c>
      <c r="S324" s="235">
        <v>0</v>
      </c>
      <c r="T324" s="23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7" t="s">
        <v>141</v>
      </c>
      <c r="AT324" s="237" t="s">
        <v>136</v>
      </c>
      <c r="AU324" s="237" t="s">
        <v>86</v>
      </c>
      <c r="AY324" s="17" t="s">
        <v>134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7" t="s">
        <v>82</v>
      </c>
      <c r="BK324" s="238">
        <f>ROUND(I324*H324,2)</f>
        <v>0</v>
      </c>
      <c r="BL324" s="17" t="s">
        <v>141</v>
      </c>
      <c r="BM324" s="237" t="s">
        <v>415</v>
      </c>
    </row>
    <row r="325" spans="1:47" s="2" customFormat="1" ht="12">
      <c r="A325" s="38"/>
      <c r="B325" s="39"/>
      <c r="C325" s="40"/>
      <c r="D325" s="239" t="s">
        <v>143</v>
      </c>
      <c r="E325" s="40"/>
      <c r="F325" s="240" t="s">
        <v>416</v>
      </c>
      <c r="G325" s="40"/>
      <c r="H325" s="40"/>
      <c r="I325" s="241"/>
      <c r="J325" s="40"/>
      <c r="K325" s="40"/>
      <c r="L325" s="44"/>
      <c r="M325" s="242"/>
      <c r="N325" s="243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143</v>
      </c>
      <c r="AU325" s="17" t="s">
        <v>86</v>
      </c>
    </row>
    <row r="326" spans="1:51" s="13" customFormat="1" ht="12">
      <c r="A326" s="13"/>
      <c r="B326" s="244"/>
      <c r="C326" s="245"/>
      <c r="D326" s="239" t="s">
        <v>145</v>
      </c>
      <c r="E326" s="246" t="s">
        <v>1</v>
      </c>
      <c r="F326" s="247" t="s">
        <v>89</v>
      </c>
      <c r="G326" s="245"/>
      <c r="H326" s="248">
        <v>3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145</v>
      </c>
      <c r="AU326" s="254" t="s">
        <v>86</v>
      </c>
      <c r="AV326" s="13" t="s">
        <v>86</v>
      </c>
      <c r="AW326" s="13" t="s">
        <v>32</v>
      </c>
      <c r="AX326" s="13" t="s">
        <v>82</v>
      </c>
      <c r="AY326" s="254" t="s">
        <v>134</v>
      </c>
    </row>
    <row r="327" spans="1:65" s="2" customFormat="1" ht="40.2" customHeight="1">
      <c r="A327" s="38"/>
      <c r="B327" s="39"/>
      <c r="C327" s="226" t="s">
        <v>417</v>
      </c>
      <c r="D327" s="226" t="s">
        <v>136</v>
      </c>
      <c r="E327" s="227" t="s">
        <v>418</v>
      </c>
      <c r="F327" s="228" t="s">
        <v>419</v>
      </c>
      <c r="G327" s="229" t="s">
        <v>388</v>
      </c>
      <c r="H327" s="230">
        <v>3</v>
      </c>
      <c r="I327" s="231"/>
      <c r="J327" s="232">
        <f>ROUND(I327*H327,2)</f>
        <v>0</v>
      </c>
      <c r="K327" s="228" t="s">
        <v>1</v>
      </c>
      <c r="L327" s="44"/>
      <c r="M327" s="233" t="s">
        <v>1</v>
      </c>
      <c r="N327" s="234" t="s">
        <v>42</v>
      </c>
      <c r="O327" s="91"/>
      <c r="P327" s="235">
        <f>O327*H327</f>
        <v>0</v>
      </c>
      <c r="Q327" s="235">
        <v>4.64</v>
      </c>
      <c r="R327" s="235">
        <f>Q327*H327</f>
        <v>13.919999999999998</v>
      </c>
      <c r="S327" s="235">
        <v>0</v>
      </c>
      <c r="T327" s="236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7" t="s">
        <v>141</v>
      </c>
      <c r="AT327" s="237" t="s">
        <v>136</v>
      </c>
      <c r="AU327" s="237" t="s">
        <v>86</v>
      </c>
      <c r="AY327" s="17" t="s">
        <v>134</v>
      </c>
      <c r="BE327" s="238">
        <f>IF(N327="základní",J327,0)</f>
        <v>0</v>
      </c>
      <c r="BF327" s="238">
        <f>IF(N327="snížená",J327,0)</f>
        <v>0</v>
      </c>
      <c r="BG327" s="238">
        <f>IF(N327="zákl. přenesená",J327,0)</f>
        <v>0</v>
      </c>
      <c r="BH327" s="238">
        <f>IF(N327="sníž. přenesená",J327,0)</f>
        <v>0</v>
      </c>
      <c r="BI327" s="238">
        <f>IF(N327="nulová",J327,0)</f>
        <v>0</v>
      </c>
      <c r="BJ327" s="17" t="s">
        <v>82</v>
      </c>
      <c r="BK327" s="238">
        <f>ROUND(I327*H327,2)</f>
        <v>0</v>
      </c>
      <c r="BL327" s="17" t="s">
        <v>141</v>
      </c>
      <c r="BM327" s="237" t="s">
        <v>420</v>
      </c>
    </row>
    <row r="328" spans="1:47" s="2" customFormat="1" ht="12">
      <c r="A328" s="38"/>
      <c r="B328" s="39"/>
      <c r="C328" s="40"/>
      <c r="D328" s="239" t="s">
        <v>143</v>
      </c>
      <c r="E328" s="40"/>
      <c r="F328" s="240" t="s">
        <v>419</v>
      </c>
      <c r="G328" s="40"/>
      <c r="H328" s="40"/>
      <c r="I328" s="241"/>
      <c r="J328" s="40"/>
      <c r="K328" s="40"/>
      <c r="L328" s="44"/>
      <c r="M328" s="242"/>
      <c r="N328" s="243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143</v>
      </c>
      <c r="AU328" s="17" t="s">
        <v>86</v>
      </c>
    </row>
    <row r="329" spans="1:47" s="2" customFormat="1" ht="12">
      <c r="A329" s="38"/>
      <c r="B329" s="39"/>
      <c r="C329" s="40"/>
      <c r="D329" s="239" t="s">
        <v>200</v>
      </c>
      <c r="E329" s="40"/>
      <c r="F329" s="266" t="s">
        <v>421</v>
      </c>
      <c r="G329" s="40"/>
      <c r="H329" s="40"/>
      <c r="I329" s="241"/>
      <c r="J329" s="40"/>
      <c r="K329" s="40"/>
      <c r="L329" s="44"/>
      <c r="M329" s="242"/>
      <c r="N329" s="243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200</v>
      </c>
      <c r="AU329" s="17" t="s">
        <v>86</v>
      </c>
    </row>
    <row r="330" spans="1:51" s="13" customFormat="1" ht="12">
      <c r="A330" s="13"/>
      <c r="B330" s="244"/>
      <c r="C330" s="245"/>
      <c r="D330" s="239" t="s">
        <v>145</v>
      </c>
      <c r="E330" s="246" t="s">
        <v>1</v>
      </c>
      <c r="F330" s="247" t="s">
        <v>89</v>
      </c>
      <c r="G330" s="245"/>
      <c r="H330" s="248">
        <v>3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145</v>
      </c>
      <c r="AU330" s="254" t="s">
        <v>86</v>
      </c>
      <c r="AV330" s="13" t="s">
        <v>86</v>
      </c>
      <c r="AW330" s="13" t="s">
        <v>32</v>
      </c>
      <c r="AX330" s="13" t="s">
        <v>77</v>
      </c>
      <c r="AY330" s="254" t="s">
        <v>134</v>
      </c>
    </row>
    <row r="331" spans="1:51" s="14" customFormat="1" ht="12">
      <c r="A331" s="14"/>
      <c r="B331" s="255"/>
      <c r="C331" s="256"/>
      <c r="D331" s="239" t="s">
        <v>145</v>
      </c>
      <c r="E331" s="257" t="s">
        <v>1</v>
      </c>
      <c r="F331" s="258" t="s">
        <v>147</v>
      </c>
      <c r="G331" s="256"/>
      <c r="H331" s="259">
        <v>3</v>
      </c>
      <c r="I331" s="260"/>
      <c r="J331" s="256"/>
      <c r="K331" s="256"/>
      <c r="L331" s="261"/>
      <c r="M331" s="262"/>
      <c r="N331" s="263"/>
      <c r="O331" s="263"/>
      <c r="P331" s="263"/>
      <c r="Q331" s="263"/>
      <c r="R331" s="263"/>
      <c r="S331" s="263"/>
      <c r="T331" s="26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5" t="s">
        <v>145</v>
      </c>
      <c r="AU331" s="265" t="s">
        <v>86</v>
      </c>
      <c r="AV331" s="14" t="s">
        <v>141</v>
      </c>
      <c r="AW331" s="14" t="s">
        <v>32</v>
      </c>
      <c r="AX331" s="14" t="s">
        <v>82</v>
      </c>
      <c r="AY331" s="265" t="s">
        <v>134</v>
      </c>
    </row>
    <row r="332" spans="1:65" s="2" customFormat="1" ht="19.8" customHeight="1">
      <c r="A332" s="38"/>
      <c r="B332" s="39"/>
      <c r="C332" s="226" t="s">
        <v>422</v>
      </c>
      <c r="D332" s="226" t="s">
        <v>136</v>
      </c>
      <c r="E332" s="227" t="s">
        <v>423</v>
      </c>
      <c r="F332" s="228" t="s">
        <v>424</v>
      </c>
      <c r="G332" s="229" t="s">
        <v>326</v>
      </c>
      <c r="H332" s="230">
        <v>75</v>
      </c>
      <c r="I332" s="231"/>
      <c r="J332" s="232">
        <f>ROUND(I332*H332,2)</f>
        <v>0</v>
      </c>
      <c r="K332" s="228" t="s">
        <v>140</v>
      </c>
      <c r="L332" s="44"/>
      <c r="M332" s="233" t="s">
        <v>1</v>
      </c>
      <c r="N332" s="234" t="s">
        <v>42</v>
      </c>
      <c r="O332" s="91"/>
      <c r="P332" s="235">
        <f>O332*H332</f>
        <v>0</v>
      </c>
      <c r="Q332" s="235">
        <v>7E-05</v>
      </c>
      <c r="R332" s="235">
        <f>Q332*H332</f>
        <v>0.0052499999999999995</v>
      </c>
      <c r="S332" s="235">
        <v>0</v>
      </c>
      <c r="T332" s="23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7" t="s">
        <v>141</v>
      </c>
      <c r="AT332" s="237" t="s">
        <v>136</v>
      </c>
      <c r="AU332" s="237" t="s">
        <v>86</v>
      </c>
      <c r="AY332" s="17" t="s">
        <v>134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7" t="s">
        <v>82</v>
      </c>
      <c r="BK332" s="238">
        <f>ROUND(I332*H332,2)</f>
        <v>0</v>
      </c>
      <c r="BL332" s="17" t="s">
        <v>141</v>
      </c>
      <c r="BM332" s="237" t="s">
        <v>425</v>
      </c>
    </row>
    <row r="333" spans="1:47" s="2" customFormat="1" ht="12">
      <c r="A333" s="38"/>
      <c r="B333" s="39"/>
      <c r="C333" s="40"/>
      <c r="D333" s="239" t="s">
        <v>143</v>
      </c>
      <c r="E333" s="40"/>
      <c r="F333" s="240" t="s">
        <v>426</v>
      </c>
      <c r="G333" s="40"/>
      <c r="H333" s="40"/>
      <c r="I333" s="241"/>
      <c r="J333" s="40"/>
      <c r="K333" s="40"/>
      <c r="L333" s="44"/>
      <c r="M333" s="242"/>
      <c r="N333" s="243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143</v>
      </c>
      <c r="AU333" s="17" t="s">
        <v>86</v>
      </c>
    </row>
    <row r="334" spans="1:51" s="13" customFormat="1" ht="12">
      <c r="A334" s="13"/>
      <c r="B334" s="244"/>
      <c r="C334" s="245"/>
      <c r="D334" s="239" t="s">
        <v>145</v>
      </c>
      <c r="E334" s="246" t="s">
        <v>1</v>
      </c>
      <c r="F334" s="247" t="s">
        <v>427</v>
      </c>
      <c r="G334" s="245"/>
      <c r="H334" s="248">
        <v>74.984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4" t="s">
        <v>145</v>
      </c>
      <c r="AU334" s="254" t="s">
        <v>86</v>
      </c>
      <c r="AV334" s="13" t="s">
        <v>86</v>
      </c>
      <c r="AW334" s="13" t="s">
        <v>32</v>
      </c>
      <c r="AX334" s="13" t="s">
        <v>77</v>
      </c>
      <c r="AY334" s="254" t="s">
        <v>134</v>
      </c>
    </row>
    <row r="335" spans="1:51" s="14" customFormat="1" ht="12">
      <c r="A335" s="14"/>
      <c r="B335" s="255"/>
      <c r="C335" s="256"/>
      <c r="D335" s="239" t="s">
        <v>145</v>
      </c>
      <c r="E335" s="257" t="s">
        <v>1</v>
      </c>
      <c r="F335" s="258" t="s">
        <v>147</v>
      </c>
      <c r="G335" s="256"/>
      <c r="H335" s="259">
        <v>74.984</v>
      </c>
      <c r="I335" s="260"/>
      <c r="J335" s="256"/>
      <c r="K335" s="256"/>
      <c r="L335" s="261"/>
      <c r="M335" s="262"/>
      <c r="N335" s="263"/>
      <c r="O335" s="263"/>
      <c r="P335" s="263"/>
      <c r="Q335" s="263"/>
      <c r="R335" s="263"/>
      <c r="S335" s="263"/>
      <c r="T335" s="26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5" t="s">
        <v>145</v>
      </c>
      <c r="AU335" s="265" t="s">
        <v>86</v>
      </c>
      <c r="AV335" s="14" t="s">
        <v>141</v>
      </c>
      <c r="AW335" s="14" t="s">
        <v>32</v>
      </c>
      <c r="AX335" s="14" t="s">
        <v>77</v>
      </c>
      <c r="AY335" s="265" t="s">
        <v>134</v>
      </c>
    </row>
    <row r="336" spans="1:51" s="13" customFormat="1" ht="12">
      <c r="A336" s="13"/>
      <c r="B336" s="244"/>
      <c r="C336" s="245"/>
      <c r="D336" s="239" t="s">
        <v>145</v>
      </c>
      <c r="E336" s="246" t="s">
        <v>1</v>
      </c>
      <c r="F336" s="247" t="s">
        <v>154</v>
      </c>
      <c r="G336" s="245"/>
      <c r="H336" s="248">
        <v>75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145</v>
      </c>
      <c r="AU336" s="254" t="s">
        <v>86</v>
      </c>
      <c r="AV336" s="13" t="s">
        <v>86</v>
      </c>
      <c r="AW336" s="13" t="s">
        <v>32</v>
      </c>
      <c r="AX336" s="13" t="s">
        <v>82</v>
      </c>
      <c r="AY336" s="254" t="s">
        <v>134</v>
      </c>
    </row>
    <row r="337" spans="1:65" s="2" customFormat="1" ht="12">
      <c r="A337" s="38"/>
      <c r="B337" s="39"/>
      <c r="C337" s="226" t="s">
        <v>428</v>
      </c>
      <c r="D337" s="226" t="s">
        <v>136</v>
      </c>
      <c r="E337" s="227" t="s">
        <v>429</v>
      </c>
      <c r="F337" s="228" t="s">
        <v>430</v>
      </c>
      <c r="G337" s="229" t="s">
        <v>431</v>
      </c>
      <c r="H337" s="230">
        <v>1</v>
      </c>
      <c r="I337" s="231"/>
      <c r="J337" s="232">
        <f>ROUND(I337*H337,2)</f>
        <v>0</v>
      </c>
      <c r="K337" s="228" t="s">
        <v>1</v>
      </c>
      <c r="L337" s="44"/>
      <c r="M337" s="233" t="s">
        <v>1</v>
      </c>
      <c r="N337" s="234" t="s">
        <v>42</v>
      </c>
      <c r="O337" s="91"/>
      <c r="P337" s="235">
        <f>O337*H337</f>
        <v>0</v>
      </c>
      <c r="Q337" s="235">
        <v>7E-05</v>
      </c>
      <c r="R337" s="235">
        <f>Q337*H337</f>
        <v>7E-05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141</v>
      </c>
      <c r="AT337" s="237" t="s">
        <v>136</v>
      </c>
      <c r="AU337" s="237" t="s">
        <v>86</v>
      </c>
      <c r="AY337" s="17" t="s">
        <v>134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82</v>
      </c>
      <c r="BK337" s="238">
        <f>ROUND(I337*H337,2)</f>
        <v>0</v>
      </c>
      <c r="BL337" s="17" t="s">
        <v>141</v>
      </c>
      <c r="BM337" s="237" t="s">
        <v>432</v>
      </c>
    </row>
    <row r="338" spans="1:47" s="2" customFormat="1" ht="12">
      <c r="A338" s="38"/>
      <c r="B338" s="39"/>
      <c r="C338" s="40"/>
      <c r="D338" s="239" t="s">
        <v>143</v>
      </c>
      <c r="E338" s="40"/>
      <c r="F338" s="240" t="s">
        <v>430</v>
      </c>
      <c r="G338" s="40"/>
      <c r="H338" s="40"/>
      <c r="I338" s="241"/>
      <c r="J338" s="40"/>
      <c r="K338" s="40"/>
      <c r="L338" s="44"/>
      <c r="M338" s="242"/>
      <c r="N338" s="243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143</v>
      </c>
      <c r="AU338" s="17" t="s">
        <v>86</v>
      </c>
    </row>
    <row r="339" spans="1:51" s="13" customFormat="1" ht="12">
      <c r="A339" s="13"/>
      <c r="B339" s="244"/>
      <c r="C339" s="245"/>
      <c r="D339" s="239" t="s">
        <v>145</v>
      </c>
      <c r="E339" s="246" t="s">
        <v>1</v>
      </c>
      <c r="F339" s="247" t="s">
        <v>82</v>
      </c>
      <c r="G339" s="245"/>
      <c r="H339" s="248">
        <v>1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4" t="s">
        <v>145</v>
      </c>
      <c r="AU339" s="254" t="s">
        <v>86</v>
      </c>
      <c r="AV339" s="13" t="s">
        <v>86</v>
      </c>
      <c r="AW339" s="13" t="s">
        <v>32</v>
      </c>
      <c r="AX339" s="13" t="s">
        <v>82</v>
      </c>
      <c r="AY339" s="254" t="s">
        <v>134</v>
      </c>
    </row>
    <row r="340" spans="1:63" s="12" customFormat="1" ht="22.8" customHeight="1">
      <c r="A340" s="12"/>
      <c r="B340" s="210"/>
      <c r="C340" s="211"/>
      <c r="D340" s="212" t="s">
        <v>76</v>
      </c>
      <c r="E340" s="224" t="s">
        <v>203</v>
      </c>
      <c r="F340" s="224" t="s">
        <v>433</v>
      </c>
      <c r="G340" s="211"/>
      <c r="H340" s="211"/>
      <c r="I340" s="214"/>
      <c r="J340" s="225">
        <f>BK340</f>
        <v>0</v>
      </c>
      <c r="K340" s="211"/>
      <c r="L340" s="216"/>
      <c r="M340" s="217"/>
      <c r="N340" s="218"/>
      <c r="O340" s="218"/>
      <c r="P340" s="219">
        <f>SUM(P341:P345)</f>
        <v>0</v>
      </c>
      <c r="Q340" s="218"/>
      <c r="R340" s="219">
        <f>SUM(R341:R345)</f>
        <v>0.000651</v>
      </c>
      <c r="S340" s="218"/>
      <c r="T340" s="220">
        <f>SUM(T341:T345)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1" t="s">
        <v>82</v>
      </c>
      <c r="AT340" s="222" t="s">
        <v>76</v>
      </c>
      <c r="AU340" s="222" t="s">
        <v>82</v>
      </c>
      <c r="AY340" s="221" t="s">
        <v>134</v>
      </c>
      <c r="BK340" s="223">
        <f>SUM(BK341:BK345)</f>
        <v>0</v>
      </c>
    </row>
    <row r="341" spans="1:65" s="2" customFormat="1" ht="12">
      <c r="A341" s="38"/>
      <c r="B341" s="39"/>
      <c r="C341" s="226" t="s">
        <v>434</v>
      </c>
      <c r="D341" s="226" t="s">
        <v>136</v>
      </c>
      <c r="E341" s="227" t="s">
        <v>435</v>
      </c>
      <c r="F341" s="228" t="s">
        <v>436</v>
      </c>
      <c r="G341" s="229" t="s">
        <v>326</v>
      </c>
      <c r="H341" s="230">
        <v>0.15</v>
      </c>
      <c r="I341" s="231"/>
      <c r="J341" s="232">
        <f>ROUND(I341*H341,2)</f>
        <v>0</v>
      </c>
      <c r="K341" s="228" t="s">
        <v>1</v>
      </c>
      <c r="L341" s="44"/>
      <c r="M341" s="233" t="s">
        <v>1</v>
      </c>
      <c r="N341" s="234" t="s">
        <v>42</v>
      </c>
      <c r="O341" s="91"/>
      <c r="P341" s="235">
        <f>O341*H341</f>
        <v>0</v>
      </c>
      <c r="Q341" s="235">
        <v>0.00434</v>
      </c>
      <c r="R341" s="235">
        <f>Q341*H341</f>
        <v>0.000651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141</v>
      </c>
      <c r="AT341" s="237" t="s">
        <v>136</v>
      </c>
      <c r="AU341" s="237" t="s">
        <v>86</v>
      </c>
      <c r="AY341" s="17" t="s">
        <v>134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82</v>
      </c>
      <c r="BK341" s="238">
        <f>ROUND(I341*H341,2)</f>
        <v>0</v>
      </c>
      <c r="BL341" s="17" t="s">
        <v>141</v>
      </c>
      <c r="BM341" s="237" t="s">
        <v>437</v>
      </c>
    </row>
    <row r="342" spans="1:47" s="2" customFormat="1" ht="12">
      <c r="A342" s="38"/>
      <c r="B342" s="39"/>
      <c r="C342" s="40"/>
      <c r="D342" s="239" t="s">
        <v>143</v>
      </c>
      <c r="E342" s="40"/>
      <c r="F342" s="240" t="s">
        <v>438</v>
      </c>
      <c r="G342" s="40"/>
      <c r="H342" s="40"/>
      <c r="I342" s="241"/>
      <c r="J342" s="40"/>
      <c r="K342" s="40"/>
      <c r="L342" s="44"/>
      <c r="M342" s="242"/>
      <c r="N342" s="243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143</v>
      </c>
      <c r="AU342" s="17" t="s">
        <v>86</v>
      </c>
    </row>
    <row r="343" spans="1:47" s="2" customFormat="1" ht="12">
      <c r="A343" s="38"/>
      <c r="B343" s="39"/>
      <c r="C343" s="40"/>
      <c r="D343" s="239" t="s">
        <v>200</v>
      </c>
      <c r="E343" s="40"/>
      <c r="F343" s="266" t="s">
        <v>439</v>
      </c>
      <c r="G343" s="40"/>
      <c r="H343" s="40"/>
      <c r="I343" s="241"/>
      <c r="J343" s="40"/>
      <c r="K343" s="40"/>
      <c r="L343" s="44"/>
      <c r="M343" s="242"/>
      <c r="N343" s="243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200</v>
      </c>
      <c r="AU343" s="17" t="s">
        <v>86</v>
      </c>
    </row>
    <row r="344" spans="1:51" s="13" customFormat="1" ht="12">
      <c r="A344" s="13"/>
      <c r="B344" s="244"/>
      <c r="C344" s="245"/>
      <c r="D344" s="239" t="s">
        <v>145</v>
      </c>
      <c r="E344" s="246" t="s">
        <v>1</v>
      </c>
      <c r="F344" s="247" t="s">
        <v>440</v>
      </c>
      <c r="G344" s="245"/>
      <c r="H344" s="248">
        <v>0.15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145</v>
      </c>
      <c r="AU344" s="254" t="s">
        <v>86</v>
      </c>
      <c r="AV344" s="13" t="s">
        <v>86</v>
      </c>
      <c r="AW344" s="13" t="s">
        <v>32</v>
      </c>
      <c r="AX344" s="13" t="s">
        <v>77</v>
      </c>
      <c r="AY344" s="254" t="s">
        <v>134</v>
      </c>
    </row>
    <row r="345" spans="1:51" s="14" customFormat="1" ht="12">
      <c r="A345" s="14"/>
      <c r="B345" s="255"/>
      <c r="C345" s="256"/>
      <c r="D345" s="239" t="s">
        <v>145</v>
      </c>
      <c r="E345" s="257" t="s">
        <v>1</v>
      </c>
      <c r="F345" s="258" t="s">
        <v>147</v>
      </c>
      <c r="G345" s="256"/>
      <c r="H345" s="259">
        <v>0.15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145</v>
      </c>
      <c r="AU345" s="265" t="s">
        <v>86</v>
      </c>
      <c r="AV345" s="14" t="s">
        <v>141</v>
      </c>
      <c r="AW345" s="14" t="s">
        <v>32</v>
      </c>
      <c r="AX345" s="14" t="s">
        <v>82</v>
      </c>
      <c r="AY345" s="265" t="s">
        <v>134</v>
      </c>
    </row>
    <row r="346" spans="1:63" s="12" customFormat="1" ht="22.8" customHeight="1">
      <c r="A346" s="12"/>
      <c r="B346" s="210"/>
      <c r="C346" s="211"/>
      <c r="D346" s="212" t="s">
        <v>76</v>
      </c>
      <c r="E346" s="224" t="s">
        <v>441</v>
      </c>
      <c r="F346" s="224" t="s">
        <v>442</v>
      </c>
      <c r="G346" s="211"/>
      <c r="H346" s="211"/>
      <c r="I346" s="214"/>
      <c r="J346" s="225">
        <f>BK346</f>
        <v>0</v>
      </c>
      <c r="K346" s="211"/>
      <c r="L346" s="216"/>
      <c r="M346" s="217"/>
      <c r="N346" s="218"/>
      <c r="O346" s="218"/>
      <c r="P346" s="219">
        <f>SUM(P347:P355)</f>
        <v>0</v>
      </c>
      <c r="Q346" s="218"/>
      <c r="R346" s="219">
        <f>SUM(R347:R355)</f>
        <v>0</v>
      </c>
      <c r="S346" s="218"/>
      <c r="T346" s="220">
        <f>SUM(T347:T355)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1" t="s">
        <v>82</v>
      </c>
      <c r="AT346" s="222" t="s">
        <v>76</v>
      </c>
      <c r="AU346" s="222" t="s">
        <v>82</v>
      </c>
      <c r="AY346" s="221" t="s">
        <v>134</v>
      </c>
      <c r="BK346" s="223">
        <f>SUM(BK347:BK355)</f>
        <v>0</v>
      </c>
    </row>
    <row r="347" spans="1:65" s="2" customFormat="1" ht="19.8" customHeight="1">
      <c r="A347" s="38"/>
      <c r="B347" s="39"/>
      <c r="C347" s="226" t="s">
        <v>443</v>
      </c>
      <c r="D347" s="226" t="s">
        <v>136</v>
      </c>
      <c r="E347" s="227" t="s">
        <v>444</v>
      </c>
      <c r="F347" s="228" t="s">
        <v>445</v>
      </c>
      <c r="G347" s="229" t="s">
        <v>261</v>
      </c>
      <c r="H347" s="230">
        <v>31.126</v>
      </c>
      <c r="I347" s="231"/>
      <c r="J347" s="232">
        <f>ROUND(I347*H347,2)</f>
        <v>0</v>
      </c>
      <c r="K347" s="228" t="s">
        <v>140</v>
      </c>
      <c r="L347" s="44"/>
      <c r="M347" s="233" t="s">
        <v>1</v>
      </c>
      <c r="N347" s="234" t="s">
        <v>42</v>
      </c>
      <c r="O347" s="91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141</v>
      </c>
      <c r="AT347" s="237" t="s">
        <v>136</v>
      </c>
      <c r="AU347" s="237" t="s">
        <v>86</v>
      </c>
      <c r="AY347" s="17" t="s">
        <v>134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82</v>
      </c>
      <c r="BK347" s="238">
        <f>ROUND(I347*H347,2)</f>
        <v>0</v>
      </c>
      <c r="BL347" s="17" t="s">
        <v>141</v>
      </c>
      <c r="BM347" s="237" t="s">
        <v>446</v>
      </c>
    </row>
    <row r="348" spans="1:47" s="2" customFormat="1" ht="12">
      <c r="A348" s="38"/>
      <c r="B348" s="39"/>
      <c r="C348" s="40"/>
      <c r="D348" s="239" t="s">
        <v>143</v>
      </c>
      <c r="E348" s="40"/>
      <c r="F348" s="240" t="s">
        <v>447</v>
      </c>
      <c r="G348" s="40"/>
      <c r="H348" s="40"/>
      <c r="I348" s="241"/>
      <c r="J348" s="40"/>
      <c r="K348" s="40"/>
      <c r="L348" s="44"/>
      <c r="M348" s="242"/>
      <c r="N348" s="24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143</v>
      </c>
      <c r="AU348" s="17" t="s">
        <v>86</v>
      </c>
    </row>
    <row r="349" spans="1:65" s="2" customFormat="1" ht="12">
      <c r="A349" s="38"/>
      <c r="B349" s="39"/>
      <c r="C349" s="226" t="s">
        <v>448</v>
      </c>
      <c r="D349" s="226" t="s">
        <v>136</v>
      </c>
      <c r="E349" s="227" t="s">
        <v>449</v>
      </c>
      <c r="F349" s="228" t="s">
        <v>450</v>
      </c>
      <c r="G349" s="229" t="s">
        <v>261</v>
      </c>
      <c r="H349" s="230">
        <v>591.394</v>
      </c>
      <c r="I349" s="231"/>
      <c r="J349" s="232">
        <f>ROUND(I349*H349,2)</f>
        <v>0</v>
      </c>
      <c r="K349" s="228" t="s">
        <v>140</v>
      </c>
      <c r="L349" s="44"/>
      <c r="M349" s="233" t="s">
        <v>1</v>
      </c>
      <c r="N349" s="234" t="s">
        <v>42</v>
      </c>
      <c r="O349" s="91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7" t="s">
        <v>141</v>
      </c>
      <c r="AT349" s="237" t="s">
        <v>136</v>
      </c>
      <c r="AU349" s="237" t="s">
        <v>86</v>
      </c>
      <c r="AY349" s="17" t="s">
        <v>134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7" t="s">
        <v>82</v>
      </c>
      <c r="BK349" s="238">
        <f>ROUND(I349*H349,2)</f>
        <v>0</v>
      </c>
      <c r="BL349" s="17" t="s">
        <v>141</v>
      </c>
      <c r="BM349" s="237" t="s">
        <v>451</v>
      </c>
    </row>
    <row r="350" spans="1:47" s="2" customFormat="1" ht="12">
      <c r="A350" s="38"/>
      <c r="B350" s="39"/>
      <c r="C350" s="40"/>
      <c r="D350" s="239" t="s">
        <v>143</v>
      </c>
      <c r="E350" s="40"/>
      <c r="F350" s="240" t="s">
        <v>452</v>
      </c>
      <c r="G350" s="40"/>
      <c r="H350" s="40"/>
      <c r="I350" s="241"/>
      <c r="J350" s="40"/>
      <c r="K350" s="40"/>
      <c r="L350" s="44"/>
      <c r="M350" s="242"/>
      <c r="N350" s="243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143</v>
      </c>
      <c r="AU350" s="17" t="s">
        <v>86</v>
      </c>
    </row>
    <row r="351" spans="1:51" s="13" customFormat="1" ht="12">
      <c r="A351" s="13"/>
      <c r="B351" s="244"/>
      <c r="C351" s="245"/>
      <c r="D351" s="239" t="s">
        <v>145</v>
      </c>
      <c r="E351" s="246" t="s">
        <v>1</v>
      </c>
      <c r="F351" s="247" t="s">
        <v>453</v>
      </c>
      <c r="G351" s="245"/>
      <c r="H351" s="248">
        <v>591.394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4" t="s">
        <v>145</v>
      </c>
      <c r="AU351" s="254" t="s">
        <v>86</v>
      </c>
      <c r="AV351" s="13" t="s">
        <v>86</v>
      </c>
      <c r="AW351" s="13" t="s">
        <v>32</v>
      </c>
      <c r="AX351" s="13" t="s">
        <v>77</v>
      </c>
      <c r="AY351" s="254" t="s">
        <v>134</v>
      </c>
    </row>
    <row r="352" spans="1:51" s="14" customFormat="1" ht="12">
      <c r="A352" s="14"/>
      <c r="B352" s="255"/>
      <c r="C352" s="256"/>
      <c r="D352" s="239" t="s">
        <v>145</v>
      </c>
      <c r="E352" s="257" t="s">
        <v>1</v>
      </c>
      <c r="F352" s="258" t="s">
        <v>147</v>
      </c>
      <c r="G352" s="256"/>
      <c r="H352" s="259">
        <v>591.394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5" t="s">
        <v>145</v>
      </c>
      <c r="AU352" s="265" t="s">
        <v>86</v>
      </c>
      <c r="AV352" s="14" t="s">
        <v>141</v>
      </c>
      <c r="AW352" s="14" t="s">
        <v>32</v>
      </c>
      <c r="AX352" s="14" t="s">
        <v>82</v>
      </c>
      <c r="AY352" s="265" t="s">
        <v>134</v>
      </c>
    </row>
    <row r="353" spans="1:65" s="2" customFormat="1" ht="12">
      <c r="A353" s="38"/>
      <c r="B353" s="39"/>
      <c r="C353" s="226" t="s">
        <v>454</v>
      </c>
      <c r="D353" s="226" t="s">
        <v>136</v>
      </c>
      <c r="E353" s="227" t="s">
        <v>455</v>
      </c>
      <c r="F353" s="228" t="s">
        <v>260</v>
      </c>
      <c r="G353" s="229" t="s">
        <v>261</v>
      </c>
      <c r="H353" s="230">
        <v>31.126</v>
      </c>
      <c r="I353" s="231"/>
      <c r="J353" s="232">
        <f>ROUND(I353*H353,2)</f>
        <v>0</v>
      </c>
      <c r="K353" s="228" t="s">
        <v>140</v>
      </c>
      <c r="L353" s="44"/>
      <c r="M353" s="233" t="s">
        <v>1</v>
      </c>
      <c r="N353" s="234" t="s">
        <v>42</v>
      </c>
      <c r="O353" s="91"/>
      <c r="P353" s="235">
        <f>O353*H353</f>
        <v>0</v>
      </c>
      <c r="Q353" s="235">
        <v>0</v>
      </c>
      <c r="R353" s="235">
        <f>Q353*H353</f>
        <v>0</v>
      </c>
      <c r="S353" s="235">
        <v>0</v>
      </c>
      <c r="T353" s="236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7" t="s">
        <v>141</v>
      </c>
      <c r="AT353" s="237" t="s">
        <v>136</v>
      </c>
      <c r="AU353" s="237" t="s">
        <v>86</v>
      </c>
      <c r="AY353" s="17" t="s">
        <v>134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7" t="s">
        <v>82</v>
      </c>
      <c r="BK353" s="238">
        <f>ROUND(I353*H353,2)</f>
        <v>0</v>
      </c>
      <c r="BL353" s="17" t="s">
        <v>141</v>
      </c>
      <c r="BM353" s="237" t="s">
        <v>456</v>
      </c>
    </row>
    <row r="354" spans="1:47" s="2" customFormat="1" ht="12">
      <c r="A354" s="38"/>
      <c r="B354" s="39"/>
      <c r="C354" s="40"/>
      <c r="D354" s="239" t="s">
        <v>143</v>
      </c>
      <c r="E354" s="40"/>
      <c r="F354" s="240" t="s">
        <v>263</v>
      </c>
      <c r="G354" s="40"/>
      <c r="H354" s="40"/>
      <c r="I354" s="241"/>
      <c r="J354" s="40"/>
      <c r="K354" s="40"/>
      <c r="L354" s="44"/>
      <c r="M354" s="242"/>
      <c r="N354" s="243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143</v>
      </c>
      <c r="AU354" s="17" t="s">
        <v>86</v>
      </c>
    </row>
    <row r="355" spans="1:51" s="13" customFormat="1" ht="12">
      <c r="A355" s="13"/>
      <c r="B355" s="244"/>
      <c r="C355" s="245"/>
      <c r="D355" s="239" t="s">
        <v>145</v>
      </c>
      <c r="E355" s="246" t="s">
        <v>1</v>
      </c>
      <c r="F355" s="247" t="s">
        <v>457</v>
      </c>
      <c r="G355" s="245"/>
      <c r="H355" s="248">
        <v>31.126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4" t="s">
        <v>145</v>
      </c>
      <c r="AU355" s="254" t="s">
        <v>86</v>
      </c>
      <c r="AV355" s="13" t="s">
        <v>86</v>
      </c>
      <c r="AW355" s="13" t="s">
        <v>32</v>
      </c>
      <c r="AX355" s="13" t="s">
        <v>82</v>
      </c>
      <c r="AY355" s="254" t="s">
        <v>134</v>
      </c>
    </row>
    <row r="356" spans="1:63" s="12" customFormat="1" ht="22.8" customHeight="1">
      <c r="A356" s="12"/>
      <c r="B356" s="210"/>
      <c r="C356" s="211"/>
      <c r="D356" s="212" t="s">
        <v>76</v>
      </c>
      <c r="E356" s="224" t="s">
        <v>458</v>
      </c>
      <c r="F356" s="224" t="s">
        <v>459</v>
      </c>
      <c r="G356" s="211"/>
      <c r="H356" s="211"/>
      <c r="I356" s="214"/>
      <c r="J356" s="225">
        <f>BK356</f>
        <v>0</v>
      </c>
      <c r="K356" s="211"/>
      <c r="L356" s="216"/>
      <c r="M356" s="217"/>
      <c r="N356" s="218"/>
      <c r="O356" s="218"/>
      <c r="P356" s="219">
        <f>SUM(P357:P360)</f>
        <v>0</v>
      </c>
      <c r="Q356" s="218"/>
      <c r="R356" s="219">
        <f>SUM(R357:R360)</f>
        <v>0</v>
      </c>
      <c r="S356" s="218"/>
      <c r="T356" s="220">
        <f>SUM(T357:T360)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1" t="s">
        <v>82</v>
      </c>
      <c r="AT356" s="222" t="s">
        <v>76</v>
      </c>
      <c r="AU356" s="222" t="s">
        <v>82</v>
      </c>
      <c r="AY356" s="221" t="s">
        <v>134</v>
      </c>
      <c r="BK356" s="223">
        <f>SUM(BK357:BK360)</f>
        <v>0</v>
      </c>
    </row>
    <row r="357" spans="1:65" s="2" customFormat="1" ht="12">
      <c r="A357" s="38"/>
      <c r="B357" s="39"/>
      <c r="C357" s="226" t="s">
        <v>460</v>
      </c>
      <c r="D357" s="226" t="s">
        <v>136</v>
      </c>
      <c r="E357" s="227" t="s">
        <v>461</v>
      </c>
      <c r="F357" s="228" t="s">
        <v>462</v>
      </c>
      <c r="G357" s="229" t="s">
        <v>261</v>
      </c>
      <c r="H357" s="230">
        <v>101.309</v>
      </c>
      <c r="I357" s="231"/>
      <c r="J357" s="232">
        <f>ROUND(I357*H357,2)</f>
        <v>0</v>
      </c>
      <c r="K357" s="228" t="s">
        <v>140</v>
      </c>
      <c r="L357" s="44"/>
      <c r="M357" s="233" t="s">
        <v>1</v>
      </c>
      <c r="N357" s="234" t="s">
        <v>42</v>
      </c>
      <c r="O357" s="91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7" t="s">
        <v>141</v>
      </c>
      <c r="AT357" s="237" t="s">
        <v>136</v>
      </c>
      <c r="AU357" s="237" t="s">
        <v>86</v>
      </c>
      <c r="AY357" s="17" t="s">
        <v>134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7" t="s">
        <v>82</v>
      </c>
      <c r="BK357" s="238">
        <f>ROUND(I357*H357,2)</f>
        <v>0</v>
      </c>
      <c r="BL357" s="17" t="s">
        <v>141</v>
      </c>
      <c r="BM357" s="237" t="s">
        <v>463</v>
      </c>
    </row>
    <row r="358" spans="1:47" s="2" customFormat="1" ht="12">
      <c r="A358" s="38"/>
      <c r="B358" s="39"/>
      <c r="C358" s="40"/>
      <c r="D358" s="239" t="s">
        <v>143</v>
      </c>
      <c r="E358" s="40"/>
      <c r="F358" s="240" t="s">
        <v>464</v>
      </c>
      <c r="G358" s="40"/>
      <c r="H358" s="40"/>
      <c r="I358" s="241"/>
      <c r="J358" s="40"/>
      <c r="K358" s="40"/>
      <c r="L358" s="44"/>
      <c r="M358" s="242"/>
      <c r="N358" s="243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143</v>
      </c>
      <c r="AU358" s="17" t="s">
        <v>86</v>
      </c>
    </row>
    <row r="359" spans="1:65" s="2" customFormat="1" ht="30" customHeight="1">
      <c r="A359" s="38"/>
      <c r="B359" s="39"/>
      <c r="C359" s="226" t="s">
        <v>465</v>
      </c>
      <c r="D359" s="226" t="s">
        <v>136</v>
      </c>
      <c r="E359" s="227" t="s">
        <v>466</v>
      </c>
      <c r="F359" s="228" t="s">
        <v>467</v>
      </c>
      <c r="G359" s="229" t="s">
        <v>261</v>
      </c>
      <c r="H359" s="230">
        <v>101.309</v>
      </c>
      <c r="I359" s="231"/>
      <c r="J359" s="232">
        <f>ROUND(I359*H359,2)</f>
        <v>0</v>
      </c>
      <c r="K359" s="228" t="s">
        <v>140</v>
      </c>
      <c r="L359" s="44"/>
      <c r="M359" s="233" t="s">
        <v>1</v>
      </c>
      <c r="N359" s="234" t="s">
        <v>42</v>
      </c>
      <c r="O359" s="91"/>
      <c r="P359" s="235">
        <f>O359*H359</f>
        <v>0</v>
      </c>
      <c r="Q359" s="235">
        <v>0</v>
      </c>
      <c r="R359" s="235">
        <f>Q359*H359</f>
        <v>0</v>
      </c>
      <c r="S359" s="235">
        <v>0</v>
      </c>
      <c r="T359" s="236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7" t="s">
        <v>141</v>
      </c>
      <c r="AT359" s="237" t="s">
        <v>136</v>
      </c>
      <c r="AU359" s="237" t="s">
        <v>86</v>
      </c>
      <c r="AY359" s="17" t="s">
        <v>134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7" t="s">
        <v>82</v>
      </c>
      <c r="BK359" s="238">
        <f>ROUND(I359*H359,2)</f>
        <v>0</v>
      </c>
      <c r="BL359" s="17" t="s">
        <v>141</v>
      </c>
      <c r="BM359" s="237" t="s">
        <v>468</v>
      </c>
    </row>
    <row r="360" spans="1:47" s="2" customFormat="1" ht="12">
      <c r="A360" s="38"/>
      <c r="B360" s="39"/>
      <c r="C360" s="40"/>
      <c r="D360" s="239" t="s">
        <v>143</v>
      </c>
      <c r="E360" s="40"/>
      <c r="F360" s="240" t="s">
        <v>469</v>
      </c>
      <c r="G360" s="40"/>
      <c r="H360" s="40"/>
      <c r="I360" s="241"/>
      <c r="J360" s="40"/>
      <c r="K360" s="40"/>
      <c r="L360" s="44"/>
      <c r="M360" s="288"/>
      <c r="N360" s="289"/>
      <c r="O360" s="290"/>
      <c r="P360" s="290"/>
      <c r="Q360" s="290"/>
      <c r="R360" s="290"/>
      <c r="S360" s="290"/>
      <c r="T360" s="291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143</v>
      </c>
      <c r="AU360" s="17" t="s">
        <v>86</v>
      </c>
    </row>
    <row r="361" spans="1:31" s="2" customFormat="1" ht="6.95" customHeight="1">
      <c r="A361" s="38"/>
      <c r="B361" s="66"/>
      <c r="C361" s="67"/>
      <c r="D361" s="67"/>
      <c r="E361" s="67"/>
      <c r="F361" s="67"/>
      <c r="G361" s="67"/>
      <c r="H361" s="67"/>
      <c r="I361" s="67"/>
      <c r="J361" s="67"/>
      <c r="K361" s="67"/>
      <c r="L361" s="44"/>
      <c r="M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</row>
  </sheetData>
  <sheetProtection password="CC35" sheet="1" objects="1" scenarios="1" formatColumns="0" formatRows="0" autoFilter="0"/>
  <autoFilter ref="C125:K36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101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4.4" customHeight="1">
      <c r="B7" s="20"/>
      <c r="E7" s="151" t="str">
        <f>'Rekapitulace stavby'!K6</f>
        <v>Dýšina -rekonstrukce ulice Ke Strži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2" t="s">
        <v>470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ROUND((SUM(BE126:BE412)),2)</f>
        <v>0</v>
      </c>
      <c r="G33" s="38"/>
      <c r="H33" s="38"/>
      <c r="I33" s="164">
        <v>0.21</v>
      </c>
      <c r="J33" s="163">
        <f>ROUND(((SUM(BE126:BE412))*I33),2)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ROUND((SUM(BF126:BF412)),2)</f>
        <v>0</v>
      </c>
      <c r="G34" s="38"/>
      <c r="H34" s="38"/>
      <c r="I34" s="164">
        <v>0.15</v>
      </c>
      <c r="J34" s="163">
        <f>ROUND(((SUM(BF126:BF412))*I34),2)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ROUND((SUM(BG126:BG412)),2)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ROUND((SUM(BH126:BH412)),2)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ROUND((SUM(BI126:BI412)),2)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3" t="str">
        <f>E7</f>
        <v>Dýšina -rekonstrukce ulice Ke Strži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2 - SO 302 Deštová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Dýšiná -Plzeňský kraj</v>
      </c>
      <c r="G89" s="40"/>
      <c r="H89" s="40"/>
      <c r="I89" s="32" t="s">
        <v>22</v>
      </c>
      <c r="J89" s="79" t="str">
        <f>IF(J12="","",J12)</f>
        <v>3. 1. 2021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24</v>
      </c>
      <c r="D91" s="40"/>
      <c r="E91" s="40"/>
      <c r="F91" s="27" t="str">
        <f>E15</f>
        <v>Obec Dýšiná.Náměstí Míru 30-Dýšiná</v>
      </c>
      <c r="G91" s="40"/>
      <c r="H91" s="40"/>
      <c r="I91" s="32" t="s">
        <v>30</v>
      </c>
      <c r="J91" s="36" t="str">
        <f>E21</f>
        <v>Ing.A.Samek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Richtrová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105</v>
      </c>
      <c r="D94" s="185"/>
      <c r="E94" s="185"/>
      <c r="F94" s="185"/>
      <c r="G94" s="185"/>
      <c r="H94" s="185"/>
      <c r="I94" s="185"/>
      <c r="J94" s="186" t="s">
        <v>106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107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8"/>
      <c r="C97" s="189"/>
      <c r="D97" s="190" t="s">
        <v>109</v>
      </c>
      <c r="E97" s="191"/>
      <c r="F97" s="191"/>
      <c r="G97" s="191"/>
      <c r="H97" s="191"/>
      <c r="I97" s="191"/>
      <c r="J97" s="192">
        <f>J127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110</v>
      </c>
      <c r="E98" s="196"/>
      <c r="F98" s="196"/>
      <c r="G98" s="196"/>
      <c r="H98" s="196"/>
      <c r="I98" s="196"/>
      <c r="J98" s="197">
        <f>J128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111</v>
      </c>
      <c r="E99" s="196"/>
      <c r="F99" s="196"/>
      <c r="G99" s="196"/>
      <c r="H99" s="196"/>
      <c r="I99" s="196"/>
      <c r="J99" s="197">
        <f>J291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112</v>
      </c>
      <c r="E100" s="196"/>
      <c r="F100" s="196"/>
      <c r="G100" s="196"/>
      <c r="H100" s="196"/>
      <c r="I100" s="196"/>
      <c r="J100" s="197">
        <f>J296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113</v>
      </c>
      <c r="E101" s="196"/>
      <c r="F101" s="196"/>
      <c r="G101" s="196"/>
      <c r="H101" s="196"/>
      <c r="I101" s="196"/>
      <c r="J101" s="197">
        <f>J301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114</v>
      </c>
      <c r="E102" s="196"/>
      <c r="F102" s="196"/>
      <c r="G102" s="196"/>
      <c r="H102" s="196"/>
      <c r="I102" s="196"/>
      <c r="J102" s="197">
        <f>J320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115</v>
      </c>
      <c r="E103" s="196"/>
      <c r="F103" s="196"/>
      <c r="G103" s="196"/>
      <c r="H103" s="196"/>
      <c r="I103" s="196"/>
      <c r="J103" s="197">
        <f>J325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116</v>
      </c>
      <c r="E104" s="196"/>
      <c r="F104" s="196"/>
      <c r="G104" s="196"/>
      <c r="H104" s="196"/>
      <c r="I104" s="196"/>
      <c r="J104" s="197">
        <f>J392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117</v>
      </c>
      <c r="E105" s="196"/>
      <c r="F105" s="196"/>
      <c r="G105" s="196"/>
      <c r="H105" s="196"/>
      <c r="I105" s="196"/>
      <c r="J105" s="197">
        <f>J398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118</v>
      </c>
      <c r="E106" s="196"/>
      <c r="F106" s="196"/>
      <c r="G106" s="196"/>
      <c r="H106" s="196"/>
      <c r="I106" s="196"/>
      <c r="J106" s="197">
        <f>J408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3" t="str">
        <f>E7</f>
        <v>Dýšina -rekonstrukce ulice Ke Strži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6" customHeight="1">
      <c r="A118" s="38"/>
      <c r="B118" s="39"/>
      <c r="C118" s="40"/>
      <c r="D118" s="40"/>
      <c r="E118" s="76" t="str">
        <f>E9</f>
        <v>2 - SO 302 Deštová kanalizace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Dýšiná -Plzeňský kraj</v>
      </c>
      <c r="G120" s="40"/>
      <c r="H120" s="40"/>
      <c r="I120" s="32" t="s">
        <v>22</v>
      </c>
      <c r="J120" s="79" t="str">
        <f>IF(J12="","",J12)</f>
        <v>3. 1. 2021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6" customHeight="1">
      <c r="A122" s="38"/>
      <c r="B122" s="39"/>
      <c r="C122" s="32" t="s">
        <v>24</v>
      </c>
      <c r="D122" s="40"/>
      <c r="E122" s="40"/>
      <c r="F122" s="27" t="str">
        <f>E15</f>
        <v>Obec Dýšiná.Náměstí Míru 30-Dýšiná</v>
      </c>
      <c r="G122" s="40"/>
      <c r="H122" s="40"/>
      <c r="I122" s="32" t="s">
        <v>30</v>
      </c>
      <c r="J122" s="36" t="str">
        <f>E21</f>
        <v>Ing.A.Samek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33</v>
      </c>
      <c r="J123" s="36" t="str">
        <f>E24</f>
        <v>Richtrová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120</v>
      </c>
      <c r="D125" s="202" t="s">
        <v>62</v>
      </c>
      <c r="E125" s="202" t="s">
        <v>58</v>
      </c>
      <c r="F125" s="202" t="s">
        <v>59</v>
      </c>
      <c r="G125" s="202" t="s">
        <v>121</v>
      </c>
      <c r="H125" s="202" t="s">
        <v>122</v>
      </c>
      <c r="I125" s="202" t="s">
        <v>123</v>
      </c>
      <c r="J125" s="202" t="s">
        <v>106</v>
      </c>
      <c r="K125" s="203" t="s">
        <v>124</v>
      </c>
      <c r="L125" s="204"/>
      <c r="M125" s="100" t="s">
        <v>1</v>
      </c>
      <c r="N125" s="101" t="s">
        <v>41</v>
      </c>
      <c r="O125" s="101" t="s">
        <v>125</v>
      </c>
      <c r="P125" s="101" t="s">
        <v>126</v>
      </c>
      <c r="Q125" s="101" t="s">
        <v>127</v>
      </c>
      <c r="R125" s="101" t="s">
        <v>128</v>
      </c>
      <c r="S125" s="101" t="s">
        <v>129</v>
      </c>
      <c r="T125" s="102" t="s">
        <v>130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131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160.4029032</v>
      </c>
      <c r="S126" s="104"/>
      <c r="T126" s="208">
        <f>T127</f>
        <v>50.7408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108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76</v>
      </c>
      <c r="E127" s="213" t="s">
        <v>132</v>
      </c>
      <c r="F127" s="213" t="s">
        <v>133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P128+P291+P296+P301+P320+P325+P392+P398+P408</f>
        <v>0</v>
      </c>
      <c r="Q127" s="218"/>
      <c r="R127" s="219">
        <f>R128+R291+R296+R301+R320+R325+R392+R398+R408</f>
        <v>160.4029032</v>
      </c>
      <c r="S127" s="218"/>
      <c r="T127" s="220">
        <f>T128+T291+T296+T301+T320+T325+T392+T398+T408</f>
        <v>50.7408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82</v>
      </c>
      <c r="AT127" s="222" t="s">
        <v>76</v>
      </c>
      <c r="AU127" s="222" t="s">
        <v>77</v>
      </c>
      <c r="AY127" s="221" t="s">
        <v>134</v>
      </c>
      <c r="BK127" s="223">
        <f>BK128+BK291+BK296+BK301+BK320+BK325+BK392+BK398+BK408</f>
        <v>0</v>
      </c>
    </row>
    <row r="128" spans="1:63" s="12" customFormat="1" ht="22.8" customHeight="1">
      <c r="A128" s="12"/>
      <c r="B128" s="210"/>
      <c r="C128" s="211"/>
      <c r="D128" s="212" t="s">
        <v>76</v>
      </c>
      <c r="E128" s="224" t="s">
        <v>82</v>
      </c>
      <c r="F128" s="224" t="s">
        <v>135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SUM(P129:P290)</f>
        <v>0</v>
      </c>
      <c r="Q128" s="218"/>
      <c r="R128" s="219">
        <f>SUM(R129:R290)</f>
        <v>0.5827899999999999</v>
      </c>
      <c r="S128" s="218"/>
      <c r="T128" s="220">
        <f>SUM(T129:T290)</f>
        <v>50.7408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82</v>
      </c>
      <c r="AT128" s="222" t="s">
        <v>76</v>
      </c>
      <c r="AU128" s="222" t="s">
        <v>82</v>
      </c>
      <c r="AY128" s="221" t="s">
        <v>134</v>
      </c>
      <c r="BK128" s="223">
        <f>SUM(BK129:BK290)</f>
        <v>0</v>
      </c>
    </row>
    <row r="129" spans="1:65" s="2" customFormat="1" ht="12">
      <c r="A129" s="38"/>
      <c r="B129" s="39"/>
      <c r="C129" s="226" t="s">
        <v>82</v>
      </c>
      <c r="D129" s="226" t="s">
        <v>136</v>
      </c>
      <c r="E129" s="227" t="s">
        <v>137</v>
      </c>
      <c r="F129" s="228" t="s">
        <v>138</v>
      </c>
      <c r="G129" s="229" t="s">
        <v>139</v>
      </c>
      <c r="H129" s="230">
        <v>115.32</v>
      </c>
      <c r="I129" s="231"/>
      <c r="J129" s="232">
        <f>ROUND(I129*H129,2)</f>
        <v>0</v>
      </c>
      <c r="K129" s="228" t="s">
        <v>140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0.44</v>
      </c>
      <c r="T129" s="236">
        <f>S129*H129</f>
        <v>50.7408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141</v>
      </c>
      <c r="AT129" s="237" t="s">
        <v>136</v>
      </c>
      <c r="AU129" s="237" t="s">
        <v>86</v>
      </c>
      <c r="AY129" s="17" t="s">
        <v>134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82</v>
      </c>
      <c r="BK129" s="238">
        <f>ROUND(I129*H129,2)</f>
        <v>0</v>
      </c>
      <c r="BL129" s="17" t="s">
        <v>141</v>
      </c>
      <c r="BM129" s="237" t="s">
        <v>471</v>
      </c>
    </row>
    <row r="130" spans="1:47" s="2" customFormat="1" ht="12">
      <c r="A130" s="38"/>
      <c r="B130" s="39"/>
      <c r="C130" s="40"/>
      <c r="D130" s="239" t="s">
        <v>143</v>
      </c>
      <c r="E130" s="40"/>
      <c r="F130" s="240" t="s">
        <v>144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86</v>
      </c>
    </row>
    <row r="131" spans="1:51" s="13" customFormat="1" ht="12">
      <c r="A131" s="13"/>
      <c r="B131" s="244"/>
      <c r="C131" s="245"/>
      <c r="D131" s="239" t="s">
        <v>145</v>
      </c>
      <c r="E131" s="246" t="s">
        <v>1</v>
      </c>
      <c r="F131" s="247" t="s">
        <v>472</v>
      </c>
      <c r="G131" s="245"/>
      <c r="H131" s="248">
        <v>115.324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145</v>
      </c>
      <c r="AU131" s="254" t="s">
        <v>86</v>
      </c>
      <c r="AV131" s="13" t="s">
        <v>86</v>
      </c>
      <c r="AW131" s="13" t="s">
        <v>32</v>
      </c>
      <c r="AX131" s="13" t="s">
        <v>77</v>
      </c>
      <c r="AY131" s="254" t="s">
        <v>134</v>
      </c>
    </row>
    <row r="132" spans="1:51" s="14" customFormat="1" ht="12">
      <c r="A132" s="14"/>
      <c r="B132" s="255"/>
      <c r="C132" s="256"/>
      <c r="D132" s="239" t="s">
        <v>145</v>
      </c>
      <c r="E132" s="257" t="s">
        <v>1</v>
      </c>
      <c r="F132" s="258" t="s">
        <v>147</v>
      </c>
      <c r="G132" s="256"/>
      <c r="H132" s="259">
        <v>115.324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145</v>
      </c>
      <c r="AU132" s="265" t="s">
        <v>86</v>
      </c>
      <c r="AV132" s="14" t="s">
        <v>141</v>
      </c>
      <c r="AW132" s="14" t="s">
        <v>32</v>
      </c>
      <c r="AX132" s="14" t="s">
        <v>77</v>
      </c>
      <c r="AY132" s="265" t="s">
        <v>134</v>
      </c>
    </row>
    <row r="133" spans="1:51" s="13" customFormat="1" ht="12">
      <c r="A133" s="13"/>
      <c r="B133" s="244"/>
      <c r="C133" s="245"/>
      <c r="D133" s="239" t="s">
        <v>145</v>
      </c>
      <c r="E133" s="246" t="s">
        <v>1</v>
      </c>
      <c r="F133" s="247" t="s">
        <v>473</v>
      </c>
      <c r="G133" s="245"/>
      <c r="H133" s="248">
        <v>115.32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145</v>
      </c>
      <c r="AU133" s="254" t="s">
        <v>86</v>
      </c>
      <c r="AV133" s="13" t="s">
        <v>86</v>
      </c>
      <c r="AW133" s="13" t="s">
        <v>32</v>
      </c>
      <c r="AX133" s="13" t="s">
        <v>82</v>
      </c>
      <c r="AY133" s="254" t="s">
        <v>134</v>
      </c>
    </row>
    <row r="134" spans="1:65" s="2" customFormat="1" ht="12">
      <c r="A134" s="38"/>
      <c r="B134" s="39"/>
      <c r="C134" s="226" t="s">
        <v>86</v>
      </c>
      <c r="D134" s="226" t="s">
        <v>136</v>
      </c>
      <c r="E134" s="227" t="s">
        <v>149</v>
      </c>
      <c r="F134" s="228" t="s">
        <v>150</v>
      </c>
      <c r="G134" s="229" t="s">
        <v>151</v>
      </c>
      <c r="H134" s="230">
        <v>104</v>
      </c>
      <c r="I134" s="231"/>
      <c r="J134" s="232">
        <f>ROUND(I134*H134,2)</f>
        <v>0</v>
      </c>
      <c r="K134" s="228" t="s">
        <v>140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3E-05</v>
      </c>
      <c r="R134" s="235">
        <f>Q134*H134</f>
        <v>0.00312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141</v>
      </c>
      <c r="AT134" s="237" t="s">
        <v>136</v>
      </c>
      <c r="AU134" s="237" t="s">
        <v>86</v>
      </c>
      <c r="AY134" s="17" t="s">
        <v>134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82</v>
      </c>
      <c r="BK134" s="238">
        <f>ROUND(I134*H134,2)</f>
        <v>0</v>
      </c>
      <c r="BL134" s="17" t="s">
        <v>141</v>
      </c>
      <c r="BM134" s="237" t="s">
        <v>474</v>
      </c>
    </row>
    <row r="135" spans="1:47" s="2" customFormat="1" ht="12">
      <c r="A135" s="38"/>
      <c r="B135" s="39"/>
      <c r="C135" s="40"/>
      <c r="D135" s="239" t="s">
        <v>143</v>
      </c>
      <c r="E135" s="40"/>
      <c r="F135" s="240" t="s">
        <v>153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86</v>
      </c>
    </row>
    <row r="136" spans="1:51" s="13" customFormat="1" ht="12">
      <c r="A136" s="13"/>
      <c r="B136" s="244"/>
      <c r="C136" s="245"/>
      <c r="D136" s="239" t="s">
        <v>145</v>
      </c>
      <c r="E136" s="246" t="s">
        <v>1</v>
      </c>
      <c r="F136" s="247" t="s">
        <v>475</v>
      </c>
      <c r="G136" s="245"/>
      <c r="H136" s="248">
        <v>104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145</v>
      </c>
      <c r="AU136" s="254" t="s">
        <v>86</v>
      </c>
      <c r="AV136" s="13" t="s">
        <v>86</v>
      </c>
      <c r="AW136" s="13" t="s">
        <v>32</v>
      </c>
      <c r="AX136" s="13" t="s">
        <v>82</v>
      </c>
      <c r="AY136" s="254" t="s">
        <v>134</v>
      </c>
    </row>
    <row r="137" spans="1:65" s="2" customFormat="1" ht="12">
      <c r="A137" s="38"/>
      <c r="B137" s="39"/>
      <c r="C137" s="226" t="s">
        <v>89</v>
      </c>
      <c r="D137" s="226" t="s">
        <v>136</v>
      </c>
      <c r="E137" s="227" t="s">
        <v>155</v>
      </c>
      <c r="F137" s="228" t="s">
        <v>156</v>
      </c>
      <c r="G137" s="229" t="s">
        <v>157</v>
      </c>
      <c r="H137" s="230">
        <v>10</v>
      </c>
      <c r="I137" s="231"/>
      <c r="J137" s="232">
        <f>ROUND(I137*H137,2)</f>
        <v>0</v>
      </c>
      <c r="K137" s="228" t="s">
        <v>140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141</v>
      </c>
      <c r="AT137" s="237" t="s">
        <v>136</v>
      </c>
      <c r="AU137" s="237" t="s">
        <v>86</v>
      </c>
      <c r="AY137" s="17" t="s">
        <v>134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141</v>
      </c>
      <c r="BM137" s="237" t="s">
        <v>476</v>
      </c>
    </row>
    <row r="138" spans="1:47" s="2" customFormat="1" ht="12">
      <c r="A138" s="38"/>
      <c r="B138" s="39"/>
      <c r="C138" s="40"/>
      <c r="D138" s="239" t="s">
        <v>143</v>
      </c>
      <c r="E138" s="40"/>
      <c r="F138" s="240" t="s">
        <v>159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86</v>
      </c>
    </row>
    <row r="139" spans="1:51" s="13" customFormat="1" ht="12">
      <c r="A139" s="13"/>
      <c r="B139" s="244"/>
      <c r="C139" s="245"/>
      <c r="D139" s="239" t="s">
        <v>145</v>
      </c>
      <c r="E139" s="246" t="s">
        <v>1</v>
      </c>
      <c r="F139" s="247" t="s">
        <v>218</v>
      </c>
      <c r="G139" s="245"/>
      <c r="H139" s="248">
        <v>10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145</v>
      </c>
      <c r="AU139" s="254" t="s">
        <v>86</v>
      </c>
      <c r="AV139" s="13" t="s">
        <v>86</v>
      </c>
      <c r="AW139" s="13" t="s">
        <v>32</v>
      </c>
      <c r="AX139" s="13" t="s">
        <v>82</v>
      </c>
      <c r="AY139" s="254" t="s">
        <v>134</v>
      </c>
    </row>
    <row r="140" spans="1:65" s="2" customFormat="1" ht="12">
      <c r="A140" s="38"/>
      <c r="B140" s="39"/>
      <c r="C140" s="226" t="s">
        <v>141</v>
      </c>
      <c r="D140" s="226" t="s">
        <v>136</v>
      </c>
      <c r="E140" s="227" t="s">
        <v>161</v>
      </c>
      <c r="F140" s="228" t="s">
        <v>162</v>
      </c>
      <c r="G140" s="229" t="s">
        <v>139</v>
      </c>
      <c r="H140" s="230">
        <v>14.8</v>
      </c>
      <c r="I140" s="231"/>
      <c r="J140" s="232">
        <f>ROUND(I140*H140,2)</f>
        <v>0</v>
      </c>
      <c r="K140" s="228" t="s">
        <v>140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141</v>
      </c>
      <c r="AT140" s="237" t="s">
        <v>136</v>
      </c>
      <c r="AU140" s="237" t="s">
        <v>86</v>
      </c>
      <c r="AY140" s="17" t="s">
        <v>134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82</v>
      </c>
      <c r="BK140" s="238">
        <f>ROUND(I140*H140,2)</f>
        <v>0</v>
      </c>
      <c r="BL140" s="17" t="s">
        <v>141</v>
      </c>
      <c r="BM140" s="237" t="s">
        <v>477</v>
      </c>
    </row>
    <row r="141" spans="1:47" s="2" customFormat="1" ht="12">
      <c r="A141" s="38"/>
      <c r="B141" s="39"/>
      <c r="C141" s="40"/>
      <c r="D141" s="239" t="s">
        <v>143</v>
      </c>
      <c r="E141" s="40"/>
      <c r="F141" s="240" t="s">
        <v>164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143</v>
      </c>
      <c r="AU141" s="17" t="s">
        <v>86</v>
      </c>
    </row>
    <row r="142" spans="1:51" s="13" customFormat="1" ht="12">
      <c r="A142" s="13"/>
      <c r="B142" s="244"/>
      <c r="C142" s="245"/>
      <c r="D142" s="239" t="s">
        <v>145</v>
      </c>
      <c r="E142" s="246" t="s">
        <v>1</v>
      </c>
      <c r="F142" s="247" t="s">
        <v>478</v>
      </c>
      <c r="G142" s="245"/>
      <c r="H142" s="248">
        <v>14.796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145</v>
      </c>
      <c r="AU142" s="254" t="s">
        <v>86</v>
      </c>
      <c r="AV142" s="13" t="s">
        <v>86</v>
      </c>
      <c r="AW142" s="13" t="s">
        <v>32</v>
      </c>
      <c r="AX142" s="13" t="s">
        <v>77</v>
      </c>
      <c r="AY142" s="254" t="s">
        <v>134</v>
      </c>
    </row>
    <row r="143" spans="1:51" s="14" customFormat="1" ht="12">
      <c r="A143" s="14"/>
      <c r="B143" s="255"/>
      <c r="C143" s="256"/>
      <c r="D143" s="239" t="s">
        <v>145</v>
      </c>
      <c r="E143" s="257" t="s">
        <v>1</v>
      </c>
      <c r="F143" s="258" t="s">
        <v>147</v>
      </c>
      <c r="G143" s="256"/>
      <c r="H143" s="259">
        <v>14.796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145</v>
      </c>
      <c r="AU143" s="265" t="s">
        <v>86</v>
      </c>
      <c r="AV143" s="14" t="s">
        <v>141</v>
      </c>
      <c r="AW143" s="14" t="s">
        <v>32</v>
      </c>
      <c r="AX143" s="14" t="s">
        <v>77</v>
      </c>
      <c r="AY143" s="265" t="s">
        <v>134</v>
      </c>
    </row>
    <row r="144" spans="1:51" s="13" customFormat="1" ht="12">
      <c r="A144" s="13"/>
      <c r="B144" s="244"/>
      <c r="C144" s="245"/>
      <c r="D144" s="239" t="s">
        <v>145</v>
      </c>
      <c r="E144" s="246" t="s">
        <v>1</v>
      </c>
      <c r="F144" s="247" t="s">
        <v>479</v>
      </c>
      <c r="G144" s="245"/>
      <c r="H144" s="248">
        <v>14.8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145</v>
      </c>
      <c r="AU144" s="254" t="s">
        <v>86</v>
      </c>
      <c r="AV144" s="13" t="s">
        <v>86</v>
      </c>
      <c r="AW144" s="13" t="s">
        <v>32</v>
      </c>
      <c r="AX144" s="13" t="s">
        <v>82</v>
      </c>
      <c r="AY144" s="254" t="s">
        <v>134</v>
      </c>
    </row>
    <row r="145" spans="1:65" s="2" customFormat="1" ht="30" customHeight="1">
      <c r="A145" s="38"/>
      <c r="B145" s="39"/>
      <c r="C145" s="226" t="s">
        <v>167</v>
      </c>
      <c r="D145" s="226" t="s">
        <v>136</v>
      </c>
      <c r="E145" s="227" t="s">
        <v>168</v>
      </c>
      <c r="F145" s="228" t="s">
        <v>169</v>
      </c>
      <c r="G145" s="229" t="s">
        <v>170</v>
      </c>
      <c r="H145" s="230">
        <v>155.42</v>
      </c>
      <c r="I145" s="231"/>
      <c r="J145" s="232">
        <f>ROUND(I145*H145,2)</f>
        <v>0</v>
      </c>
      <c r="K145" s="228" t="s">
        <v>140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141</v>
      </c>
      <c r="AT145" s="237" t="s">
        <v>136</v>
      </c>
      <c r="AU145" s="237" t="s">
        <v>86</v>
      </c>
      <c r="AY145" s="17" t="s">
        <v>134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82</v>
      </c>
      <c r="BK145" s="238">
        <f>ROUND(I145*H145,2)</f>
        <v>0</v>
      </c>
      <c r="BL145" s="17" t="s">
        <v>141</v>
      </c>
      <c r="BM145" s="237" t="s">
        <v>480</v>
      </c>
    </row>
    <row r="146" spans="1:47" s="2" customFormat="1" ht="12">
      <c r="A146" s="38"/>
      <c r="B146" s="39"/>
      <c r="C146" s="40"/>
      <c r="D146" s="239" t="s">
        <v>143</v>
      </c>
      <c r="E146" s="40"/>
      <c r="F146" s="240" t="s">
        <v>172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86</v>
      </c>
    </row>
    <row r="147" spans="1:51" s="13" customFormat="1" ht="12">
      <c r="A147" s="13"/>
      <c r="B147" s="244"/>
      <c r="C147" s="245"/>
      <c r="D147" s="239" t="s">
        <v>145</v>
      </c>
      <c r="E147" s="246" t="s">
        <v>1</v>
      </c>
      <c r="F147" s="247" t="s">
        <v>481</v>
      </c>
      <c r="G147" s="245"/>
      <c r="H147" s="248">
        <v>36.432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145</v>
      </c>
      <c r="AU147" s="254" t="s">
        <v>86</v>
      </c>
      <c r="AV147" s="13" t="s">
        <v>86</v>
      </c>
      <c r="AW147" s="13" t="s">
        <v>32</v>
      </c>
      <c r="AX147" s="13" t="s">
        <v>77</v>
      </c>
      <c r="AY147" s="254" t="s">
        <v>134</v>
      </c>
    </row>
    <row r="148" spans="1:51" s="13" customFormat="1" ht="12">
      <c r="A148" s="13"/>
      <c r="B148" s="244"/>
      <c r="C148" s="245"/>
      <c r="D148" s="239" t="s">
        <v>145</v>
      </c>
      <c r="E148" s="246" t="s">
        <v>1</v>
      </c>
      <c r="F148" s="247" t="s">
        <v>482</v>
      </c>
      <c r="G148" s="245"/>
      <c r="H148" s="248">
        <v>22.934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145</v>
      </c>
      <c r="AU148" s="254" t="s">
        <v>86</v>
      </c>
      <c r="AV148" s="13" t="s">
        <v>86</v>
      </c>
      <c r="AW148" s="13" t="s">
        <v>32</v>
      </c>
      <c r="AX148" s="13" t="s">
        <v>77</v>
      </c>
      <c r="AY148" s="254" t="s">
        <v>134</v>
      </c>
    </row>
    <row r="149" spans="1:51" s="13" customFormat="1" ht="12">
      <c r="A149" s="13"/>
      <c r="B149" s="244"/>
      <c r="C149" s="245"/>
      <c r="D149" s="239" t="s">
        <v>145</v>
      </c>
      <c r="E149" s="246" t="s">
        <v>1</v>
      </c>
      <c r="F149" s="247" t="s">
        <v>483</v>
      </c>
      <c r="G149" s="245"/>
      <c r="H149" s="248">
        <v>28.127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145</v>
      </c>
      <c r="AU149" s="254" t="s">
        <v>86</v>
      </c>
      <c r="AV149" s="13" t="s">
        <v>86</v>
      </c>
      <c r="AW149" s="13" t="s">
        <v>32</v>
      </c>
      <c r="AX149" s="13" t="s">
        <v>77</v>
      </c>
      <c r="AY149" s="254" t="s">
        <v>134</v>
      </c>
    </row>
    <row r="150" spans="1:51" s="13" customFormat="1" ht="12">
      <c r="A150" s="13"/>
      <c r="B150" s="244"/>
      <c r="C150" s="245"/>
      <c r="D150" s="239" t="s">
        <v>145</v>
      </c>
      <c r="E150" s="246" t="s">
        <v>1</v>
      </c>
      <c r="F150" s="247" t="s">
        <v>484</v>
      </c>
      <c r="G150" s="245"/>
      <c r="H150" s="248">
        <v>10.914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145</v>
      </c>
      <c r="AU150" s="254" t="s">
        <v>86</v>
      </c>
      <c r="AV150" s="13" t="s">
        <v>86</v>
      </c>
      <c r="AW150" s="13" t="s">
        <v>32</v>
      </c>
      <c r="AX150" s="13" t="s">
        <v>77</v>
      </c>
      <c r="AY150" s="254" t="s">
        <v>134</v>
      </c>
    </row>
    <row r="151" spans="1:51" s="13" customFormat="1" ht="12">
      <c r="A151" s="13"/>
      <c r="B151" s="244"/>
      <c r="C151" s="245"/>
      <c r="D151" s="239" t="s">
        <v>145</v>
      </c>
      <c r="E151" s="246" t="s">
        <v>1</v>
      </c>
      <c r="F151" s="247" t="s">
        <v>485</v>
      </c>
      <c r="G151" s="245"/>
      <c r="H151" s="248">
        <v>32.127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145</v>
      </c>
      <c r="AU151" s="254" t="s">
        <v>86</v>
      </c>
      <c r="AV151" s="13" t="s">
        <v>86</v>
      </c>
      <c r="AW151" s="13" t="s">
        <v>32</v>
      </c>
      <c r="AX151" s="13" t="s">
        <v>77</v>
      </c>
      <c r="AY151" s="254" t="s">
        <v>134</v>
      </c>
    </row>
    <row r="152" spans="1:51" s="13" customFormat="1" ht="12">
      <c r="A152" s="13"/>
      <c r="B152" s="244"/>
      <c r="C152" s="245"/>
      <c r="D152" s="239" t="s">
        <v>145</v>
      </c>
      <c r="E152" s="246" t="s">
        <v>1</v>
      </c>
      <c r="F152" s="247" t="s">
        <v>486</v>
      </c>
      <c r="G152" s="245"/>
      <c r="H152" s="248">
        <v>50.345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145</v>
      </c>
      <c r="AU152" s="254" t="s">
        <v>86</v>
      </c>
      <c r="AV152" s="13" t="s">
        <v>86</v>
      </c>
      <c r="AW152" s="13" t="s">
        <v>32</v>
      </c>
      <c r="AX152" s="13" t="s">
        <v>77</v>
      </c>
      <c r="AY152" s="254" t="s">
        <v>134</v>
      </c>
    </row>
    <row r="153" spans="1:51" s="13" customFormat="1" ht="12">
      <c r="A153" s="13"/>
      <c r="B153" s="244"/>
      <c r="C153" s="245"/>
      <c r="D153" s="239" t="s">
        <v>145</v>
      </c>
      <c r="E153" s="246" t="s">
        <v>1</v>
      </c>
      <c r="F153" s="247" t="s">
        <v>487</v>
      </c>
      <c r="G153" s="245"/>
      <c r="H153" s="248">
        <v>44.973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145</v>
      </c>
      <c r="AU153" s="254" t="s">
        <v>86</v>
      </c>
      <c r="AV153" s="13" t="s">
        <v>86</v>
      </c>
      <c r="AW153" s="13" t="s">
        <v>32</v>
      </c>
      <c r="AX153" s="13" t="s">
        <v>77</v>
      </c>
      <c r="AY153" s="254" t="s">
        <v>134</v>
      </c>
    </row>
    <row r="154" spans="1:51" s="13" customFormat="1" ht="12">
      <c r="A154" s="13"/>
      <c r="B154" s="244"/>
      <c r="C154" s="245"/>
      <c r="D154" s="239" t="s">
        <v>145</v>
      </c>
      <c r="E154" s="246" t="s">
        <v>1</v>
      </c>
      <c r="F154" s="247" t="s">
        <v>488</v>
      </c>
      <c r="G154" s="245"/>
      <c r="H154" s="248">
        <v>44.119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145</v>
      </c>
      <c r="AU154" s="254" t="s">
        <v>86</v>
      </c>
      <c r="AV154" s="13" t="s">
        <v>86</v>
      </c>
      <c r="AW154" s="13" t="s">
        <v>32</v>
      </c>
      <c r="AX154" s="13" t="s">
        <v>77</v>
      </c>
      <c r="AY154" s="254" t="s">
        <v>134</v>
      </c>
    </row>
    <row r="155" spans="1:51" s="13" customFormat="1" ht="12">
      <c r="A155" s="13"/>
      <c r="B155" s="244"/>
      <c r="C155" s="245"/>
      <c r="D155" s="239" t="s">
        <v>145</v>
      </c>
      <c r="E155" s="246" t="s">
        <v>1</v>
      </c>
      <c r="F155" s="247" t="s">
        <v>489</v>
      </c>
      <c r="G155" s="245"/>
      <c r="H155" s="248">
        <v>42.502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145</v>
      </c>
      <c r="AU155" s="254" t="s">
        <v>86</v>
      </c>
      <c r="AV155" s="13" t="s">
        <v>86</v>
      </c>
      <c r="AW155" s="13" t="s">
        <v>32</v>
      </c>
      <c r="AX155" s="13" t="s">
        <v>77</v>
      </c>
      <c r="AY155" s="254" t="s">
        <v>134</v>
      </c>
    </row>
    <row r="156" spans="1:51" s="13" customFormat="1" ht="12">
      <c r="A156" s="13"/>
      <c r="B156" s="244"/>
      <c r="C156" s="245"/>
      <c r="D156" s="239" t="s">
        <v>145</v>
      </c>
      <c r="E156" s="246" t="s">
        <v>1</v>
      </c>
      <c r="F156" s="247" t="s">
        <v>490</v>
      </c>
      <c r="G156" s="245"/>
      <c r="H156" s="248">
        <v>31.863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145</v>
      </c>
      <c r="AU156" s="254" t="s">
        <v>86</v>
      </c>
      <c r="AV156" s="13" t="s">
        <v>86</v>
      </c>
      <c r="AW156" s="13" t="s">
        <v>32</v>
      </c>
      <c r="AX156" s="13" t="s">
        <v>77</v>
      </c>
      <c r="AY156" s="254" t="s">
        <v>134</v>
      </c>
    </row>
    <row r="157" spans="1:51" s="13" customFormat="1" ht="12">
      <c r="A157" s="13"/>
      <c r="B157" s="244"/>
      <c r="C157" s="245"/>
      <c r="D157" s="239" t="s">
        <v>145</v>
      </c>
      <c r="E157" s="246" t="s">
        <v>1</v>
      </c>
      <c r="F157" s="247" t="s">
        <v>491</v>
      </c>
      <c r="G157" s="245"/>
      <c r="H157" s="248">
        <v>36.833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145</v>
      </c>
      <c r="AU157" s="254" t="s">
        <v>86</v>
      </c>
      <c r="AV157" s="13" t="s">
        <v>86</v>
      </c>
      <c r="AW157" s="13" t="s">
        <v>32</v>
      </c>
      <c r="AX157" s="13" t="s">
        <v>77</v>
      </c>
      <c r="AY157" s="254" t="s">
        <v>134</v>
      </c>
    </row>
    <row r="158" spans="1:51" s="13" customFormat="1" ht="12">
      <c r="A158" s="13"/>
      <c r="B158" s="244"/>
      <c r="C158" s="245"/>
      <c r="D158" s="239" t="s">
        <v>145</v>
      </c>
      <c r="E158" s="246" t="s">
        <v>1</v>
      </c>
      <c r="F158" s="247" t="s">
        <v>492</v>
      </c>
      <c r="G158" s="245"/>
      <c r="H158" s="248">
        <v>23.403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145</v>
      </c>
      <c r="AU158" s="254" t="s">
        <v>86</v>
      </c>
      <c r="AV158" s="13" t="s">
        <v>86</v>
      </c>
      <c r="AW158" s="13" t="s">
        <v>32</v>
      </c>
      <c r="AX158" s="13" t="s">
        <v>77</v>
      </c>
      <c r="AY158" s="254" t="s">
        <v>134</v>
      </c>
    </row>
    <row r="159" spans="1:51" s="13" customFormat="1" ht="12">
      <c r="A159" s="13"/>
      <c r="B159" s="244"/>
      <c r="C159" s="245"/>
      <c r="D159" s="239" t="s">
        <v>145</v>
      </c>
      <c r="E159" s="246" t="s">
        <v>1</v>
      </c>
      <c r="F159" s="247" t="s">
        <v>493</v>
      </c>
      <c r="G159" s="245"/>
      <c r="H159" s="248">
        <v>20.055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145</v>
      </c>
      <c r="AU159" s="254" t="s">
        <v>86</v>
      </c>
      <c r="AV159" s="13" t="s">
        <v>86</v>
      </c>
      <c r="AW159" s="13" t="s">
        <v>32</v>
      </c>
      <c r="AX159" s="13" t="s">
        <v>77</v>
      </c>
      <c r="AY159" s="254" t="s">
        <v>134</v>
      </c>
    </row>
    <row r="160" spans="1:51" s="13" customFormat="1" ht="12">
      <c r="A160" s="13"/>
      <c r="B160" s="244"/>
      <c r="C160" s="245"/>
      <c r="D160" s="239" t="s">
        <v>145</v>
      </c>
      <c r="E160" s="246" t="s">
        <v>1</v>
      </c>
      <c r="F160" s="247" t="s">
        <v>494</v>
      </c>
      <c r="G160" s="245"/>
      <c r="H160" s="248">
        <v>-34.596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145</v>
      </c>
      <c r="AU160" s="254" t="s">
        <v>86</v>
      </c>
      <c r="AV160" s="13" t="s">
        <v>86</v>
      </c>
      <c r="AW160" s="13" t="s">
        <v>32</v>
      </c>
      <c r="AX160" s="13" t="s">
        <v>77</v>
      </c>
      <c r="AY160" s="254" t="s">
        <v>134</v>
      </c>
    </row>
    <row r="161" spans="1:51" s="13" customFormat="1" ht="12">
      <c r="A161" s="13"/>
      <c r="B161" s="244"/>
      <c r="C161" s="245"/>
      <c r="D161" s="239" t="s">
        <v>145</v>
      </c>
      <c r="E161" s="246" t="s">
        <v>1</v>
      </c>
      <c r="F161" s="247" t="s">
        <v>495</v>
      </c>
      <c r="G161" s="245"/>
      <c r="H161" s="248">
        <v>-1.48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145</v>
      </c>
      <c r="AU161" s="254" t="s">
        <v>86</v>
      </c>
      <c r="AV161" s="13" t="s">
        <v>86</v>
      </c>
      <c r="AW161" s="13" t="s">
        <v>32</v>
      </c>
      <c r="AX161" s="13" t="s">
        <v>77</v>
      </c>
      <c r="AY161" s="254" t="s">
        <v>134</v>
      </c>
    </row>
    <row r="162" spans="1:51" s="14" customFormat="1" ht="12">
      <c r="A162" s="14"/>
      <c r="B162" s="255"/>
      <c r="C162" s="256"/>
      <c r="D162" s="239" t="s">
        <v>145</v>
      </c>
      <c r="E162" s="257" t="s">
        <v>1</v>
      </c>
      <c r="F162" s="258" t="s">
        <v>147</v>
      </c>
      <c r="G162" s="256"/>
      <c r="H162" s="259">
        <v>388.551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145</v>
      </c>
      <c r="AU162" s="265" t="s">
        <v>86</v>
      </c>
      <c r="AV162" s="14" t="s">
        <v>141</v>
      </c>
      <c r="AW162" s="14" t="s">
        <v>32</v>
      </c>
      <c r="AX162" s="14" t="s">
        <v>77</v>
      </c>
      <c r="AY162" s="265" t="s">
        <v>134</v>
      </c>
    </row>
    <row r="163" spans="1:51" s="13" customFormat="1" ht="12">
      <c r="A163" s="13"/>
      <c r="B163" s="244"/>
      <c r="C163" s="245"/>
      <c r="D163" s="239" t="s">
        <v>145</v>
      </c>
      <c r="E163" s="246" t="s">
        <v>1</v>
      </c>
      <c r="F163" s="247" t="s">
        <v>496</v>
      </c>
      <c r="G163" s="245"/>
      <c r="H163" s="248">
        <v>155.42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145</v>
      </c>
      <c r="AU163" s="254" t="s">
        <v>86</v>
      </c>
      <c r="AV163" s="13" t="s">
        <v>86</v>
      </c>
      <c r="AW163" s="13" t="s">
        <v>32</v>
      </c>
      <c r="AX163" s="13" t="s">
        <v>77</v>
      </c>
      <c r="AY163" s="254" t="s">
        <v>134</v>
      </c>
    </row>
    <row r="164" spans="1:51" s="13" customFormat="1" ht="12">
      <c r="A164" s="13"/>
      <c r="B164" s="244"/>
      <c r="C164" s="245"/>
      <c r="D164" s="239" t="s">
        <v>145</v>
      </c>
      <c r="E164" s="246" t="s">
        <v>1</v>
      </c>
      <c r="F164" s="247" t="s">
        <v>497</v>
      </c>
      <c r="G164" s="245"/>
      <c r="H164" s="248">
        <v>155.42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145</v>
      </c>
      <c r="AU164" s="254" t="s">
        <v>86</v>
      </c>
      <c r="AV164" s="13" t="s">
        <v>86</v>
      </c>
      <c r="AW164" s="13" t="s">
        <v>32</v>
      </c>
      <c r="AX164" s="13" t="s">
        <v>82</v>
      </c>
      <c r="AY164" s="254" t="s">
        <v>134</v>
      </c>
    </row>
    <row r="165" spans="1:65" s="2" customFormat="1" ht="30" customHeight="1">
      <c r="A165" s="38"/>
      <c r="B165" s="39"/>
      <c r="C165" s="226" t="s">
        <v>185</v>
      </c>
      <c r="D165" s="226" t="s">
        <v>136</v>
      </c>
      <c r="E165" s="227" t="s">
        <v>186</v>
      </c>
      <c r="F165" s="228" t="s">
        <v>187</v>
      </c>
      <c r="G165" s="229" t="s">
        <v>170</v>
      </c>
      <c r="H165" s="230">
        <v>213.71</v>
      </c>
      <c r="I165" s="231"/>
      <c r="J165" s="232">
        <f>ROUND(I165*H165,2)</f>
        <v>0</v>
      </c>
      <c r="K165" s="228" t="s">
        <v>140</v>
      </c>
      <c r="L165" s="44"/>
      <c r="M165" s="233" t="s">
        <v>1</v>
      </c>
      <c r="N165" s="234" t="s">
        <v>42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141</v>
      </c>
      <c r="AT165" s="237" t="s">
        <v>136</v>
      </c>
      <c r="AU165" s="237" t="s">
        <v>86</v>
      </c>
      <c r="AY165" s="17" t="s">
        <v>134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82</v>
      </c>
      <c r="BK165" s="238">
        <f>ROUND(I165*H165,2)</f>
        <v>0</v>
      </c>
      <c r="BL165" s="17" t="s">
        <v>141</v>
      </c>
      <c r="BM165" s="237" t="s">
        <v>498</v>
      </c>
    </row>
    <row r="166" spans="1:47" s="2" customFormat="1" ht="12">
      <c r="A166" s="38"/>
      <c r="B166" s="39"/>
      <c r="C166" s="40"/>
      <c r="D166" s="239" t="s">
        <v>143</v>
      </c>
      <c r="E166" s="40"/>
      <c r="F166" s="240" t="s">
        <v>189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143</v>
      </c>
      <c r="AU166" s="17" t="s">
        <v>86</v>
      </c>
    </row>
    <row r="167" spans="1:51" s="13" customFormat="1" ht="12">
      <c r="A167" s="13"/>
      <c r="B167" s="244"/>
      <c r="C167" s="245"/>
      <c r="D167" s="239" t="s">
        <v>145</v>
      </c>
      <c r="E167" s="246" t="s">
        <v>1</v>
      </c>
      <c r="F167" s="247" t="s">
        <v>499</v>
      </c>
      <c r="G167" s="245"/>
      <c r="H167" s="248">
        <v>213.703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145</v>
      </c>
      <c r="AU167" s="254" t="s">
        <v>86</v>
      </c>
      <c r="AV167" s="13" t="s">
        <v>86</v>
      </c>
      <c r="AW167" s="13" t="s">
        <v>32</v>
      </c>
      <c r="AX167" s="13" t="s">
        <v>77</v>
      </c>
      <c r="AY167" s="254" t="s">
        <v>134</v>
      </c>
    </row>
    <row r="168" spans="1:51" s="14" customFormat="1" ht="12">
      <c r="A168" s="14"/>
      <c r="B168" s="255"/>
      <c r="C168" s="256"/>
      <c r="D168" s="239" t="s">
        <v>145</v>
      </c>
      <c r="E168" s="257" t="s">
        <v>1</v>
      </c>
      <c r="F168" s="258" t="s">
        <v>147</v>
      </c>
      <c r="G168" s="256"/>
      <c r="H168" s="259">
        <v>213.703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145</v>
      </c>
      <c r="AU168" s="265" t="s">
        <v>86</v>
      </c>
      <c r="AV168" s="14" t="s">
        <v>141</v>
      </c>
      <c r="AW168" s="14" t="s">
        <v>32</v>
      </c>
      <c r="AX168" s="14" t="s">
        <v>77</v>
      </c>
      <c r="AY168" s="265" t="s">
        <v>134</v>
      </c>
    </row>
    <row r="169" spans="1:51" s="13" customFormat="1" ht="12">
      <c r="A169" s="13"/>
      <c r="B169" s="244"/>
      <c r="C169" s="245"/>
      <c r="D169" s="239" t="s">
        <v>145</v>
      </c>
      <c r="E169" s="246" t="s">
        <v>1</v>
      </c>
      <c r="F169" s="247" t="s">
        <v>500</v>
      </c>
      <c r="G169" s="245"/>
      <c r="H169" s="248">
        <v>213.71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145</v>
      </c>
      <c r="AU169" s="254" t="s">
        <v>86</v>
      </c>
      <c r="AV169" s="13" t="s">
        <v>86</v>
      </c>
      <c r="AW169" s="13" t="s">
        <v>32</v>
      </c>
      <c r="AX169" s="13" t="s">
        <v>82</v>
      </c>
      <c r="AY169" s="254" t="s">
        <v>134</v>
      </c>
    </row>
    <row r="170" spans="1:65" s="2" customFormat="1" ht="30" customHeight="1">
      <c r="A170" s="38"/>
      <c r="B170" s="39"/>
      <c r="C170" s="226" t="s">
        <v>160</v>
      </c>
      <c r="D170" s="226" t="s">
        <v>136</v>
      </c>
      <c r="E170" s="227" t="s">
        <v>191</v>
      </c>
      <c r="F170" s="228" t="s">
        <v>192</v>
      </c>
      <c r="G170" s="229" t="s">
        <v>170</v>
      </c>
      <c r="H170" s="230">
        <v>19.43</v>
      </c>
      <c r="I170" s="231"/>
      <c r="J170" s="232">
        <f>ROUND(I170*H170,2)</f>
        <v>0</v>
      </c>
      <c r="K170" s="228" t="s">
        <v>140</v>
      </c>
      <c r="L170" s="44"/>
      <c r="M170" s="233" t="s">
        <v>1</v>
      </c>
      <c r="N170" s="234" t="s">
        <v>42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141</v>
      </c>
      <c r="AT170" s="237" t="s">
        <v>136</v>
      </c>
      <c r="AU170" s="237" t="s">
        <v>86</v>
      </c>
      <c r="AY170" s="17" t="s">
        <v>134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82</v>
      </c>
      <c r="BK170" s="238">
        <f>ROUND(I170*H170,2)</f>
        <v>0</v>
      </c>
      <c r="BL170" s="17" t="s">
        <v>141</v>
      </c>
      <c r="BM170" s="237" t="s">
        <v>501</v>
      </c>
    </row>
    <row r="171" spans="1:47" s="2" customFormat="1" ht="12">
      <c r="A171" s="38"/>
      <c r="B171" s="39"/>
      <c r="C171" s="40"/>
      <c r="D171" s="239" t="s">
        <v>143</v>
      </c>
      <c r="E171" s="40"/>
      <c r="F171" s="240" t="s">
        <v>194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143</v>
      </c>
      <c r="AU171" s="17" t="s">
        <v>86</v>
      </c>
    </row>
    <row r="172" spans="1:51" s="13" customFormat="1" ht="12">
      <c r="A172" s="13"/>
      <c r="B172" s="244"/>
      <c r="C172" s="245"/>
      <c r="D172" s="239" t="s">
        <v>145</v>
      </c>
      <c r="E172" s="246" t="s">
        <v>1</v>
      </c>
      <c r="F172" s="247" t="s">
        <v>502</v>
      </c>
      <c r="G172" s="245"/>
      <c r="H172" s="248">
        <v>19.428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145</v>
      </c>
      <c r="AU172" s="254" t="s">
        <v>86</v>
      </c>
      <c r="AV172" s="13" t="s">
        <v>86</v>
      </c>
      <c r="AW172" s="13" t="s">
        <v>32</v>
      </c>
      <c r="AX172" s="13" t="s">
        <v>77</v>
      </c>
      <c r="AY172" s="254" t="s">
        <v>134</v>
      </c>
    </row>
    <row r="173" spans="1:51" s="14" customFormat="1" ht="12">
      <c r="A173" s="14"/>
      <c r="B173" s="255"/>
      <c r="C173" s="256"/>
      <c r="D173" s="239" t="s">
        <v>145</v>
      </c>
      <c r="E173" s="257" t="s">
        <v>1</v>
      </c>
      <c r="F173" s="258" t="s">
        <v>147</v>
      </c>
      <c r="G173" s="256"/>
      <c r="H173" s="259">
        <v>19.428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145</v>
      </c>
      <c r="AU173" s="265" t="s">
        <v>86</v>
      </c>
      <c r="AV173" s="14" t="s">
        <v>141</v>
      </c>
      <c r="AW173" s="14" t="s">
        <v>32</v>
      </c>
      <c r="AX173" s="14" t="s">
        <v>77</v>
      </c>
      <c r="AY173" s="265" t="s">
        <v>134</v>
      </c>
    </row>
    <row r="174" spans="1:51" s="13" customFormat="1" ht="12">
      <c r="A174" s="13"/>
      <c r="B174" s="244"/>
      <c r="C174" s="245"/>
      <c r="D174" s="239" t="s">
        <v>145</v>
      </c>
      <c r="E174" s="246" t="s">
        <v>1</v>
      </c>
      <c r="F174" s="247" t="s">
        <v>503</v>
      </c>
      <c r="G174" s="245"/>
      <c r="H174" s="248">
        <v>19.43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145</v>
      </c>
      <c r="AU174" s="254" t="s">
        <v>86</v>
      </c>
      <c r="AV174" s="13" t="s">
        <v>86</v>
      </c>
      <c r="AW174" s="13" t="s">
        <v>32</v>
      </c>
      <c r="AX174" s="13" t="s">
        <v>82</v>
      </c>
      <c r="AY174" s="254" t="s">
        <v>134</v>
      </c>
    </row>
    <row r="175" spans="1:65" s="2" customFormat="1" ht="12">
      <c r="A175" s="38"/>
      <c r="B175" s="39"/>
      <c r="C175" s="226" t="s">
        <v>196</v>
      </c>
      <c r="D175" s="226" t="s">
        <v>136</v>
      </c>
      <c r="E175" s="227" t="s">
        <v>197</v>
      </c>
      <c r="F175" s="228" t="s">
        <v>198</v>
      </c>
      <c r="G175" s="229" t="s">
        <v>170</v>
      </c>
      <c r="H175" s="230">
        <v>9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42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141</v>
      </c>
      <c r="AT175" s="237" t="s">
        <v>136</v>
      </c>
      <c r="AU175" s="237" t="s">
        <v>86</v>
      </c>
      <c r="AY175" s="17" t="s">
        <v>134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82</v>
      </c>
      <c r="BK175" s="238">
        <f>ROUND(I175*H175,2)</f>
        <v>0</v>
      </c>
      <c r="BL175" s="17" t="s">
        <v>141</v>
      </c>
      <c r="BM175" s="237" t="s">
        <v>504</v>
      </c>
    </row>
    <row r="176" spans="1:47" s="2" customFormat="1" ht="12">
      <c r="A176" s="38"/>
      <c r="B176" s="39"/>
      <c r="C176" s="40"/>
      <c r="D176" s="239" t="s">
        <v>143</v>
      </c>
      <c r="E176" s="40"/>
      <c r="F176" s="240" t="s">
        <v>198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143</v>
      </c>
      <c r="AU176" s="17" t="s">
        <v>86</v>
      </c>
    </row>
    <row r="177" spans="1:47" s="2" customFormat="1" ht="12">
      <c r="A177" s="38"/>
      <c r="B177" s="39"/>
      <c r="C177" s="40"/>
      <c r="D177" s="239" t="s">
        <v>200</v>
      </c>
      <c r="E177" s="40"/>
      <c r="F177" s="266" t="s">
        <v>505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200</v>
      </c>
      <c r="AU177" s="17" t="s">
        <v>86</v>
      </c>
    </row>
    <row r="178" spans="1:51" s="13" customFormat="1" ht="12">
      <c r="A178" s="13"/>
      <c r="B178" s="244"/>
      <c r="C178" s="245"/>
      <c r="D178" s="239" t="s">
        <v>145</v>
      </c>
      <c r="E178" s="246" t="s">
        <v>1</v>
      </c>
      <c r="F178" s="247" t="s">
        <v>506</v>
      </c>
      <c r="G178" s="245"/>
      <c r="H178" s="248">
        <v>9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145</v>
      </c>
      <c r="AU178" s="254" t="s">
        <v>86</v>
      </c>
      <c r="AV178" s="13" t="s">
        <v>86</v>
      </c>
      <c r="AW178" s="13" t="s">
        <v>32</v>
      </c>
      <c r="AX178" s="13" t="s">
        <v>82</v>
      </c>
      <c r="AY178" s="254" t="s">
        <v>134</v>
      </c>
    </row>
    <row r="179" spans="1:65" s="2" customFormat="1" ht="19.8" customHeight="1">
      <c r="A179" s="38"/>
      <c r="B179" s="39"/>
      <c r="C179" s="226" t="s">
        <v>203</v>
      </c>
      <c r="D179" s="226" t="s">
        <v>136</v>
      </c>
      <c r="E179" s="227" t="s">
        <v>204</v>
      </c>
      <c r="F179" s="228" t="s">
        <v>205</v>
      </c>
      <c r="G179" s="229" t="s">
        <v>139</v>
      </c>
      <c r="H179" s="230">
        <v>637</v>
      </c>
      <c r="I179" s="231"/>
      <c r="J179" s="232">
        <f>ROUND(I179*H179,2)</f>
        <v>0</v>
      </c>
      <c r="K179" s="228" t="s">
        <v>140</v>
      </c>
      <c r="L179" s="44"/>
      <c r="M179" s="233" t="s">
        <v>1</v>
      </c>
      <c r="N179" s="234" t="s">
        <v>42</v>
      </c>
      <c r="O179" s="91"/>
      <c r="P179" s="235">
        <f>O179*H179</f>
        <v>0</v>
      </c>
      <c r="Q179" s="235">
        <v>0.00085</v>
      </c>
      <c r="R179" s="235">
        <f>Q179*H179</f>
        <v>0.54145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141</v>
      </c>
      <c r="AT179" s="237" t="s">
        <v>136</v>
      </c>
      <c r="AU179" s="237" t="s">
        <v>86</v>
      </c>
      <c r="AY179" s="17" t="s">
        <v>134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82</v>
      </c>
      <c r="BK179" s="238">
        <f>ROUND(I179*H179,2)</f>
        <v>0</v>
      </c>
      <c r="BL179" s="17" t="s">
        <v>141</v>
      </c>
      <c r="BM179" s="237" t="s">
        <v>507</v>
      </c>
    </row>
    <row r="180" spans="1:47" s="2" customFormat="1" ht="12">
      <c r="A180" s="38"/>
      <c r="B180" s="39"/>
      <c r="C180" s="40"/>
      <c r="D180" s="239" t="s">
        <v>143</v>
      </c>
      <c r="E180" s="40"/>
      <c r="F180" s="240" t="s">
        <v>207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86</v>
      </c>
    </row>
    <row r="181" spans="1:51" s="13" customFormat="1" ht="12">
      <c r="A181" s="13"/>
      <c r="B181" s="244"/>
      <c r="C181" s="245"/>
      <c r="D181" s="239" t="s">
        <v>145</v>
      </c>
      <c r="E181" s="246" t="s">
        <v>1</v>
      </c>
      <c r="F181" s="247" t="s">
        <v>508</v>
      </c>
      <c r="G181" s="245"/>
      <c r="H181" s="248">
        <v>38.223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145</v>
      </c>
      <c r="AU181" s="254" t="s">
        <v>86</v>
      </c>
      <c r="AV181" s="13" t="s">
        <v>86</v>
      </c>
      <c r="AW181" s="13" t="s">
        <v>32</v>
      </c>
      <c r="AX181" s="13" t="s">
        <v>77</v>
      </c>
      <c r="AY181" s="254" t="s">
        <v>134</v>
      </c>
    </row>
    <row r="182" spans="1:51" s="13" customFormat="1" ht="12">
      <c r="A182" s="13"/>
      <c r="B182" s="244"/>
      <c r="C182" s="245"/>
      <c r="D182" s="239" t="s">
        <v>145</v>
      </c>
      <c r="E182" s="246" t="s">
        <v>1</v>
      </c>
      <c r="F182" s="247" t="s">
        <v>509</v>
      </c>
      <c r="G182" s="245"/>
      <c r="H182" s="248">
        <v>46.878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145</v>
      </c>
      <c r="AU182" s="254" t="s">
        <v>86</v>
      </c>
      <c r="AV182" s="13" t="s">
        <v>86</v>
      </c>
      <c r="AW182" s="13" t="s">
        <v>32</v>
      </c>
      <c r="AX182" s="13" t="s">
        <v>77</v>
      </c>
      <c r="AY182" s="254" t="s">
        <v>134</v>
      </c>
    </row>
    <row r="183" spans="1:51" s="13" customFormat="1" ht="12">
      <c r="A183" s="13"/>
      <c r="B183" s="244"/>
      <c r="C183" s="245"/>
      <c r="D183" s="239" t="s">
        <v>145</v>
      </c>
      <c r="E183" s="246" t="s">
        <v>1</v>
      </c>
      <c r="F183" s="247" t="s">
        <v>510</v>
      </c>
      <c r="G183" s="245"/>
      <c r="H183" s="248">
        <v>18.191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145</v>
      </c>
      <c r="AU183" s="254" t="s">
        <v>86</v>
      </c>
      <c r="AV183" s="13" t="s">
        <v>86</v>
      </c>
      <c r="AW183" s="13" t="s">
        <v>32</v>
      </c>
      <c r="AX183" s="13" t="s">
        <v>77</v>
      </c>
      <c r="AY183" s="254" t="s">
        <v>134</v>
      </c>
    </row>
    <row r="184" spans="1:51" s="13" customFormat="1" ht="12">
      <c r="A184" s="13"/>
      <c r="B184" s="244"/>
      <c r="C184" s="245"/>
      <c r="D184" s="239" t="s">
        <v>145</v>
      </c>
      <c r="E184" s="246" t="s">
        <v>1</v>
      </c>
      <c r="F184" s="247" t="s">
        <v>511</v>
      </c>
      <c r="G184" s="245"/>
      <c r="H184" s="248">
        <v>53.545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145</v>
      </c>
      <c r="AU184" s="254" t="s">
        <v>86</v>
      </c>
      <c r="AV184" s="13" t="s">
        <v>86</v>
      </c>
      <c r="AW184" s="13" t="s">
        <v>32</v>
      </c>
      <c r="AX184" s="13" t="s">
        <v>77</v>
      </c>
      <c r="AY184" s="254" t="s">
        <v>134</v>
      </c>
    </row>
    <row r="185" spans="1:51" s="13" customFormat="1" ht="12">
      <c r="A185" s="13"/>
      <c r="B185" s="244"/>
      <c r="C185" s="245"/>
      <c r="D185" s="239" t="s">
        <v>145</v>
      </c>
      <c r="E185" s="246" t="s">
        <v>1</v>
      </c>
      <c r="F185" s="247" t="s">
        <v>512</v>
      </c>
      <c r="G185" s="245"/>
      <c r="H185" s="248">
        <v>83.908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145</v>
      </c>
      <c r="AU185" s="254" t="s">
        <v>86</v>
      </c>
      <c r="AV185" s="13" t="s">
        <v>86</v>
      </c>
      <c r="AW185" s="13" t="s">
        <v>32</v>
      </c>
      <c r="AX185" s="13" t="s">
        <v>77</v>
      </c>
      <c r="AY185" s="254" t="s">
        <v>134</v>
      </c>
    </row>
    <row r="186" spans="1:51" s="13" customFormat="1" ht="12">
      <c r="A186" s="13"/>
      <c r="B186" s="244"/>
      <c r="C186" s="245"/>
      <c r="D186" s="239" t="s">
        <v>145</v>
      </c>
      <c r="E186" s="246" t="s">
        <v>1</v>
      </c>
      <c r="F186" s="247" t="s">
        <v>513</v>
      </c>
      <c r="G186" s="245"/>
      <c r="H186" s="248">
        <v>74.955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145</v>
      </c>
      <c r="AU186" s="254" t="s">
        <v>86</v>
      </c>
      <c r="AV186" s="13" t="s">
        <v>86</v>
      </c>
      <c r="AW186" s="13" t="s">
        <v>32</v>
      </c>
      <c r="AX186" s="13" t="s">
        <v>77</v>
      </c>
      <c r="AY186" s="254" t="s">
        <v>134</v>
      </c>
    </row>
    <row r="187" spans="1:51" s="13" customFormat="1" ht="12">
      <c r="A187" s="13"/>
      <c r="B187" s="244"/>
      <c r="C187" s="245"/>
      <c r="D187" s="239" t="s">
        <v>145</v>
      </c>
      <c r="E187" s="246" t="s">
        <v>1</v>
      </c>
      <c r="F187" s="247" t="s">
        <v>514</v>
      </c>
      <c r="G187" s="245"/>
      <c r="H187" s="248">
        <v>73.532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145</v>
      </c>
      <c r="AU187" s="254" t="s">
        <v>86</v>
      </c>
      <c r="AV187" s="13" t="s">
        <v>86</v>
      </c>
      <c r="AW187" s="13" t="s">
        <v>32</v>
      </c>
      <c r="AX187" s="13" t="s">
        <v>77</v>
      </c>
      <c r="AY187" s="254" t="s">
        <v>134</v>
      </c>
    </row>
    <row r="188" spans="1:51" s="13" customFormat="1" ht="12">
      <c r="A188" s="13"/>
      <c r="B188" s="244"/>
      <c r="C188" s="245"/>
      <c r="D188" s="239" t="s">
        <v>145</v>
      </c>
      <c r="E188" s="246" t="s">
        <v>1</v>
      </c>
      <c r="F188" s="247" t="s">
        <v>515</v>
      </c>
      <c r="G188" s="245"/>
      <c r="H188" s="248">
        <v>70.837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145</v>
      </c>
      <c r="AU188" s="254" t="s">
        <v>86</v>
      </c>
      <c r="AV188" s="13" t="s">
        <v>86</v>
      </c>
      <c r="AW188" s="13" t="s">
        <v>32</v>
      </c>
      <c r="AX188" s="13" t="s">
        <v>77</v>
      </c>
      <c r="AY188" s="254" t="s">
        <v>134</v>
      </c>
    </row>
    <row r="189" spans="1:51" s="13" customFormat="1" ht="12">
      <c r="A189" s="13"/>
      <c r="B189" s="244"/>
      <c r="C189" s="245"/>
      <c r="D189" s="239" t="s">
        <v>145</v>
      </c>
      <c r="E189" s="246" t="s">
        <v>1</v>
      </c>
      <c r="F189" s="247" t="s">
        <v>516</v>
      </c>
      <c r="G189" s="245"/>
      <c r="H189" s="248">
        <v>53.105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145</v>
      </c>
      <c r="AU189" s="254" t="s">
        <v>86</v>
      </c>
      <c r="AV189" s="13" t="s">
        <v>86</v>
      </c>
      <c r="AW189" s="13" t="s">
        <v>32</v>
      </c>
      <c r="AX189" s="13" t="s">
        <v>77</v>
      </c>
      <c r="AY189" s="254" t="s">
        <v>134</v>
      </c>
    </row>
    <row r="190" spans="1:51" s="13" customFormat="1" ht="12">
      <c r="A190" s="13"/>
      <c r="B190" s="244"/>
      <c r="C190" s="245"/>
      <c r="D190" s="239" t="s">
        <v>145</v>
      </c>
      <c r="E190" s="246" t="s">
        <v>1</v>
      </c>
      <c r="F190" s="247" t="s">
        <v>517</v>
      </c>
      <c r="G190" s="245"/>
      <c r="H190" s="248">
        <v>61.389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145</v>
      </c>
      <c r="AU190" s="254" t="s">
        <v>86</v>
      </c>
      <c r="AV190" s="13" t="s">
        <v>86</v>
      </c>
      <c r="AW190" s="13" t="s">
        <v>32</v>
      </c>
      <c r="AX190" s="13" t="s">
        <v>77</v>
      </c>
      <c r="AY190" s="254" t="s">
        <v>134</v>
      </c>
    </row>
    <row r="191" spans="1:51" s="13" customFormat="1" ht="12">
      <c r="A191" s="13"/>
      <c r="B191" s="244"/>
      <c r="C191" s="245"/>
      <c r="D191" s="239" t="s">
        <v>145</v>
      </c>
      <c r="E191" s="246" t="s">
        <v>1</v>
      </c>
      <c r="F191" s="247" t="s">
        <v>518</v>
      </c>
      <c r="G191" s="245"/>
      <c r="H191" s="248">
        <v>39.005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145</v>
      </c>
      <c r="AU191" s="254" t="s">
        <v>86</v>
      </c>
      <c r="AV191" s="13" t="s">
        <v>86</v>
      </c>
      <c r="AW191" s="13" t="s">
        <v>32</v>
      </c>
      <c r="AX191" s="13" t="s">
        <v>77</v>
      </c>
      <c r="AY191" s="254" t="s">
        <v>134</v>
      </c>
    </row>
    <row r="192" spans="1:51" s="13" customFormat="1" ht="12">
      <c r="A192" s="13"/>
      <c r="B192" s="244"/>
      <c r="C192" s="245"/>
      <c r="D192" s="239" t="s">
        <v>145</v>
      </c>
      <c r="E192" s="246" t="s">
        <v>1</v>
      </c>
      <c r="F192" s="247" t="s">
        <v>519</v>
      </c>
      <c r="G192" s="245"/>
      <c r="H192" s="248">
        <v>23.39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145</v>
      </c>
      <c r="AU192" s="254" t="s">
        <v>86</v>
      </c>
      <c r="AV192" s="13" t="s">
        <v>86</v>
      </c>
      <c r="AW192" s="13" t="s">
        <v>32</v>
      </c>
      <c r="AX192" s="13" t="s">
        <v>77</v>
      </c>
      <c r="AY192" s="254" t="s">
        <v>134</v>
      </c>
    </row>
    <row r="193" spans="1:51" s="14" customFormat="1" ht="12">
      <c r="A193" s="14"/>
      <c r="B193" s="255"/>
      <c r="C193" s="256"/>
      <c r="D193" s="239" t="s">
        <v>145</v>
      </c>
      <c r="E193" s="257" t="s">
        <v>1</v>
      </c>
      <c r="F193" s="258" t="s">
        <v>147</v>
      </c>
      <c r="G193" s="256"/>
      <c r="H193" s="259">
        <v>636.958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145</v>
      </c>
      <c r="AU193" s="265" t="s">
        <v>86</v>
      </c>
      <c r="AV193" s="14" t="s">
        <v>141</v>
      </c>
      <c r="AW193" s="14" t="s">
        <v>32</v>
      </c>
      <c r="AX193" s="14" t="s">
        <v>77</v>
      </c>
      <c r="AY193" s="265" t="s">
        <v>134</v>
      </c>
    </row>
    <row r="194" spans="1:51" s="13" customFormat="1" ht="12">
      <c r="A194" s="13"/>
      <c r="B194" s="244"/>
      <c r="C194" s="245"/>
      <c r="D194" s="239" t="s">
        <v>145</v>
      </c>
      <c r="E194" s="246" t="s">
        <v>1</v>
      </c>
      <c r="F194" s="247" t="s">
        <v>520</v>
      </c>
      <c r="G194" s="245"/>
      <c r="H194" s="248">
        <v>637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145</v>
      </c>
      <c r="AU194" s="254" t="s">
        <v>86</v>
      </c>
      <c r="AV194" s="13" t="s">
        <v>86</v>
      </c>
      <c r="AW194" s="13" t="s">
        <v>32</v>
      </c>
      <c r="AX194" s="13" t="s">
        <v>82</v>
      </c>
      <c r="AY194" s="254" t="s">
        <v>134</v>
      </c>
    </row>
    <row r="195" spans="1:65" s="2" customFormat="1" ht="12">
      <c r="A195" s="38"/>
      <c r="B195" s="39"/>
      <c r="C195" s="226" t="s">
        <v>218</v>
      </c>
      <c r="D195" s="226" t="s">
        <v>136</v>
      </c>
      <c r="E195" s="227" t="s">
        <v>219</v>
      </c>
      <c r="F195" s="228" t="s">
        <v>220</v>
      </c>
      <c r="G195" s="229" t="s">
        <v>139</v>
      </c>
      <c r="H195" s="230">
        <v>637</v>
      </c>
      <c r="I195" s="231"/>
      <c r="J195" s="232">
        <f>ROUND(I195*H195,2)</f>
        <v>0</v>
      </c>
      <c r="K195" s="228" t="s">
        <v>140</v>
      </c>
      <c r="L195" s="44"/>
      <c r="M195" s="233" t="s">
        <v>1</v>
      </c>
      <c r="N195" s="234" t="s">
        <v>42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141</v>
      </c>
      <c r="AT195" s="237" t="s">
        <v>136</v>
      </c>
      <c r="AU195" s="237" t="s">
        <v>86</v>
      </c>
      <c r="AY195" s="17" t="s">
        <v>134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82</v>
      </c>
      <c r="BK195" s="238">
        <f>ROUND(I195*H195,2)</f>
        <v>0</v>
      </c>
      <c r="BL195" s="17" t="s">
        <v>141</v>
      </c>
      <c r="BM195" s="237" t="s">
        <v>521</v>
      </c>
    </row>
    <row r="196" spans="1:47" s="2" customFormat="1" ht="12">
      <c r="A196" s="38"/>
      <c r="B196" s="39"/>
      <c r="C196" s="40"/>
      <c r="D196" s="239" t="s">
        <v>143</v>
      </c>
      <c r="E196" s="40"/>
      <c r="F196" s="240" t="s">
        <v>222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143</v>
      </c>
      <c r="AU196" s="17" t="s">
        <v>86</v>
      </c>
    </row>
    <row r="197" spans="1:51" s="13" customFormat="1" ht="12">
      <c r="A197" s="13"/>
      <c r="B197" s="244"/>
      <c r="C197" s="245"/>
      <c r="D197" s="239" t="s">
        <v>145</v>
      </c>
      <c r="E197" s="246" t="s">
        <v>1</v>
      </c>
      <c r="F197" s="247" t="s">
        <v>520</v>
      </c>
      <c r="G197" s="245"/>
      <c r="H197" s="248">
        <v>637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145</v>
      </c>
      <c r="AU197" s="254" t="s">
        <v>86</v>
      </c>
      <c r="AV197" s="13" t="s">
        <v>86</v>
      </c>
      <c r="AW197" s="13" t="s">
        <v>32</v>
      </c>
      <c r="AX197" s="13" t="s">
        <v>82</v>
      </c>
      <c r="AY197" s="254" t="s">
        <v>134</v>
      </c>
    </row>
    <row r="198" spans="1:65" s="2" customFormat="1" ht="19.8" customHeight="1">
      <c r="A198" s="38"/>
      <c r="B198" s="39"/>
      <c r="C198" s="226" t="s">
        <v>223</v>
      </c>
      <c r="D198" s="226" t="s">
        <v>136</v>
      </c>
      <c r="E198" s="227" t="s">
        <v>522</v>
      </c>
      <c r="F198" s="228" t="s">
        <v>523</v>
      </c>
      <c r="G198" s="229" t="s">
        <v>139</v>
      </c>
      <c r="H198" s="230">
        <v>61</v>
      </c>
      <c r="I198" s="231"/>
      <c r="J198" s="232">
        <f>ROUND(I198*H198,2)</f>
        <v>0</v>
      </c>
      <c r="K198" s="228" t="s">
        <v>140</v>
      </c>
      <c r="L198" s="44"/>
      <c r="M198" s="233" t="s">
        <v>1</v>
      </c>
      <c r="N198" s="234" t="s">
        <v>42</v>
      </c>
      <c r="O198" s="91"/>
      <c r="P198" s="235">
        <f>O198*H198</f>
        <v>0</v>
      </c>
      <c r="Q198" s="235">
        <v>0.00062</v>
      </c>
      <c r="R198" s="235">
        <f>Q198*H198</f>
        <v>0.03782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141</v>
      </c>
      <c r="AT198" s="237" t="s">
        <v>136</v>
      </c>
      <c r="AU198" s="237" t="s">
        <v>86</v>
      </c>
      <c r="AY198" s="17" t="s">
        <v>134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82</v>
      </c>
      <c r="BK198" s="238">
        <f>ROUND(I198*H198,2)</f>
        <v>0</v>
      </c>
      <c r="BL198" s="17" t="s">
        <v>141</v>
      </c>
      <c r="BM198" s="237" t="s">
        <v>524</v>
      </c>
    </row>
    <row r="199" spans="1:47" s="2" customFormat="1" ht="12">
      <c r="A199" s="38"/>
      <c r="B199" s="39"/>
      <c r="C199" s="40"/>
      <c r="D199" s="239" t="s">
        <v>143</v>
      </c>
      <c r="E199" s="40"/>
      <c r="F199" s="240" t="s">
        <v>525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143</v>
      </c>
      <c r="AU199" s="17" t="s">
        <v>86</v>
      </c>
    </row>
    <row r="200" spans="1:51" s="13" customFormat="1" ht="12">
      <c r="A200" s="13"/>
      <c r="B200" s="244"/>
      <c r="C200" s="245"/>
      <c r="D200" s="239" t="s">
        <v>145</v>
      </c>
      <c r="E200" s="246" t="s">
        <v>1</v>
      </c>
      <c r="F200" s="247" t="s">
        <v>526</v>
      </c>
      <c r="G200" s="245"/>
      <c r="H200" s="248">
        <v>60.72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145</v>
      </c>
      <c r="AU200" s="254" t="s">
        <v>86</v>
      </c>
      <c r="AV200" s="13" t="s">
        <v>86</v>
      </c>
      <c r="AW200" s="13" t="s">
        <v>32</v>
      </c>
      <c r="AX200" s="13" t="s">
        <v>77</v>
      </c>
      <c r="AY200" s="254" t="s">
        <v>134</v>
      </c>
    </row>
    <row r="201" spans="1:51" s="14" customFormat="1" ht="12">
      <c r="A201" s="14"/>
      <c r="B201" s="255"/>
      <c r="C201" s="256"/>
      <c r="D201" s="239" t="s">
        <v>145</v>
      </c>
      <c r="E201" s="257" t="s">
        <v>1</v>
      </c>
      <c r="F201" s="258" t="s">
        <v>147</v>
      </c>
      <c r="G201" s="256"/>
      <c r="H201" s="259">
        <v>60.72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145</v>
      </c>
      <c r="AU201" s="265" t="s">
        <v>86</v>
      </c>
      <c r="AV201" s="14" t="s">
        <v>141</v>
      </c>
      <c r="AW201" s="14" t="s">
        <v>32</v>
      </c>
      <c r="AX201" s="14" t="s">
        <v>77</v>
      </c>
      <c r="AY201" s="265" t="s">
        <v>134</v>
      </c>
    </row>
    <row r="202" spans="1:51" s="13" customFormat="1" ht="12">
      <c r="A202" s="13"/>
      <c r="B202" s="244"/>
      <c r="C202" s="245"/>
      <c r="D202" s="239" t="s">
        <v>145</v>
      </c>
      <c r="E202" s="246" t="s">
        <v>1</v>
      </c>
      <c r="F202" s="247" t="s">
        <v>527</v>
      </c>
      <c r="G202" s="245"/>
      <c r="H202" s="248">
        <v>61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145</v>
      </c>
      <c r="AU202" s="254" t="s">
        <v>86</v>
      </c>
      <c r="AV202" s="13" t="s">
        <v>86</v>
      </c>
      <c r="AW202" s="13" t="s">
        <v>32</v>
      </c>
      <c r="AX202" s="13" t="s">
        <v>82</v>
      </c>
      <c r="AY202" s="254" t="s">
        <v>134</v>
      </c>
    </row>
    <row r="203" spans="1:65" s="2" customFormat="1" ht="19.8" customHeight="1">
      <c r="A203" s="38"/>
      <c r="B203" s="39"/>
      <c r="C203" s="226" t="s">
        <v>230</v>
      </c>
      <c r="D203" s="226" t="s">
        <v>136</v>
      </c>
      <c r="E203" s="227" t="s">
        <v>528</v>
      </c>
      <c r="F203" s="228" t="s">
        <v>529</v>
      </c>
      <c r="G203" s="229" t="s">
        <v>139</v>
      </c>
      <c r="H203" s="230">
        <v>61</v>
      </c>
      <c r="I203" s="231"/>
      <c r="J203" s="232">
        <f>ROUND(I203*H203,2)</f>
        <v>0</v>
      </c>
      <c r="K203" s="228" t="s">
        <v>140</v>
      </c>
      <c r="L203" s="44"/>
      <c r="M203" s="233" t="s">
        <v>1</v>
      </c>
      <c r="N203" s="234" t="s">
        <v>42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141</v>
      </c>
      <c r="AT203" s="237" t="s">
        <v>136</v>
      </c>
      <c r="AU203" s="237" t="s">
        <v>86</v>
      </c>
      <c r="AY203" s="17" t="s">
        <v>134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82</v>
      </c>
      <c r="BK203" s="238">
        <f>ROUND(I203*H203,2)</f>
        <v>0</v>
      </c>
      <c r="BL203" s="17" t="s">
        <v>141</v>
      </c>
      <c r="BM203" s="237" t="s">
        <v>530</v>
      </c>
    </row>
    <row r="204" spans="1:47" s="2" customFormat="1" ht="12">
      <c r="A204" s="38"/>
      <c r="B204" s="39"/>
      <c r="C204" s="40"/>
      <c r="D204" s="239" t="s">
        <v>143</v>
      </c>
      <c r="E204" s="40"/>
      <c r="F204" s="240" t="s">
        <v>531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143</v>
      </c>
      <c r="AU204" s="17" t="s">
        <v>86</v>
      </c>
    </row>
    <row r="205" spans="1:51" s="13" customFormat="1" ht="12">
      <c r="A205" s="13"/>
      <c r="B205" s="244"/>
      <c r="C205" s="245"/>
      <c r="D205" s="239" t="s">
        <v>145</v>
      </c>
      <c r="E205" s="246" t="s">
        <v>1</v>
      </c>
      <c r="F205" s="247" t="s">
        <v>527</v>
      </c>
      <c r="G205" s="245"/>
      <c r="H205" s="248">
        <v>61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145</v>
      </c>
      <c r="AU205" s="254" t="s">
        <v>86</v>
      </c>
      <c r="AV205" s="13" t="s">
        <v>86</v>
      </c>
      <c r="AW205" s="13" t="s">
        <v>32</v>
      </c>
      <c r="AX205" s="13" t="s">
        <v>82</v>
      </c>
      <c r="AY205" s="254" t="s">
        <v>134</v>
      </c>
    </row>
    <row r="206" spans="1:65" s="2" customFormat="1" ht="30" customHeight="1">
      <c r="A206" s="38"/>
      <c r="B206" s="39"/>
      <c r="C206" s="226" t="s">
        <v>236</v>
      </c>
      <c r="D206" s="226" t="s">
        <v>136</v>
      </c>
      <c r="E206" s="227" t="s">
        <v>532</v>
      </c>
      <c r="F206" s="228" t="s">
        <v>533</v>
      </c>
      <c r="G206" s="229" t="s">
        <v>170</v>
      </c>
      <c r="H206" s="230">
        <v>35.6</v>
      </c>
      <c r="I206" s="231"/>
      <c r="J206" s="232">
        <f>ROUND(I206*H206,2)</f>
        <v>0</v>
      </c>
      <c r="K206" s="228" t="s">
        <v>140</v>
      </c>
      <c r="L206" s="44"/>
      <c r="M206" s="233" t="s">
        <v>1</v>
      </c>
      <c r="N206" s="234" t="s">
        <v>42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141</v>
      </c>
      <c r="AT206" s="237" t="s">
        <v>136</v>
      </c>
      <c r="AU206" s="237" t="s">
        <v>86</v>
      </c>
      <c r="AY206" s="17" t="s">
        <v>134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82</v>
      </c>
      <c r="BK206" s="238">
        <f>ROUND(I206*H206,2)</f>
        <v>0</v>
      </c>
      <c r="BL206" s="17" t="s">
        <v>141</v>
      </c>
      <c r="BM206" s="237" t="s">
        <v>534</v>
      </c>
    </row>
    <row r="207" spans="1:47" s="2" customFormat="1" ht="12">
      <c r="A207" s="38"/>
      <c r="B207" s="39"/>
      <c r="C207" s="40"/>
      <c r="D207" s="239" t="s">
        <v>143</v>
      </c>
      <c r="E207" s="40"/>
      <c r="F207" s="240" t="s">
        <v>535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143</v>
      </c>
      <c r="AU207" s="17" t="s">
        <v>86</v>
      </c>
    </row>
    <row r="208" spans="1:51" s="13" customFormat="1" ht="12">
      <c r="A208" s="13"/>
      <c r="B208" s="244"/>
      <c r="C208" s="245"/>
      <c r="D208" s="239" t="s">
        <v>145</v>
      </c>
      <c r="E208" s="246" t="s">
        <v>1</v>
      </c>
      <c r="F208" s="247" t="s">
        <v>481</v>
      </c>
      <c r="G208" s="245"/>
      <c r="H208" s="248">
        <v>36.432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145</v>
      </c>
      <c r="AU208" s="254" t="s">
        <v>86</v>
      </c>
      <c r="AV208" s="13" t="s">
        <v>86</v>
      </c>
      <c r="AW208" s="13" t="s">
        <v>32</v>
      </c>
      <c r="AX208" s="13" t="s">
        <v>77</v>
      </c>
      <c r="AY208" s="254" t="s">
        <v>134</v>
      </c>
    </row>
    <row r="209" spans="1:51" s="13" customFormat="1" ht="12">
      <c r="A209" s="13"/>
      <c r="B209" s="244"/>
      <c r="C209" s="245"/>
      <c r="D209" s="239" t="s">
        <v>145</v>
      </c>
      <c r="E209" s="246" t="s">
        <v>1</v>
      </c>
      <c r="F209" s="247" t="s">
        <v>536</v>
      </c>
      <c r="G209" s="245"/>
      <c r="H209" s="248">
        <v>-0.866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145</v>
      </c>
      <c r="AU209" s="254" t="s">
        <v>86</v>
      </c>
      <c r="AV209" s="13" t="s">
        <v>86</v>
      </c>
      <c r="AW209" s="13" t="s">
        <v>32</v>
      </c>
      <c r="AX209" s="13" t="s">
        <v>77</v>
      </c>
      <c r="AY209" s="254" t="s">
        <v>134</v>
      </c>
    </row>
    <row r="210" spans="1:51" s="14" customFormat="1" ht="12">
      <c r="A210" s="14"/>
      <c r="B210" s="255"/>
      <c r="C210" s="256"/>
      <c r="D210" s="239" t="s">
        <v>145</v>
      </c>
      <c r="E210" s="257" t="s">
        <v>1</v>
      </c>
      <c r="F210" s="258" t="s">
        <v>147</v>
      </c>
      <c r="G210" s="256"/>
      <c r="H210" s="259">
        <v>35.566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145</v>
      </c>
      <c r="AU210" s="265" t="s">
        <v>86</v>
      </c>
      <c r="AV210" s="14" t="s">
        <v>141</v>
      </c>
      <c r="AW210" s="14" t="s">
        <v>32</v>
      </c>
      <c r="AX210" s="14" t="s">
        <v>77</v>
      </c>
      <c r="AY210" s="265" t="s">
        <v>134</v>
      </c>
    </row>
    <row r="211" spans="1:51" s="13" customFormat="1" ht="12">
      <c r="A211" s="13"/>
      <c r="B211" s="244"/>
      <c r="C211" s="245"/>
      <c r="D211" s="239" t="s">
        <v>145</v>
      </c>
      <c r="E211" s="246" t="s">
        <v>1</v>
      </c>
      <c r="F211" s="247" t="s">
        <v>537</v>
      </c>
      <c r="G211" s="245"/>
      <c r="H211" s="248">
        <v>35.6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145</v>
      </c>
      <c r="AU211" s="254" t="s">
        <v>86</v>
      </c>
      <c r="AV211" s="13" t="s">
        <v>86</v>
      </c>
      <c r="AW211" s="13" t="s">
        <v>32</v>
      </c>
      <c r="AX211" s="13" t="s">
        <v>82</v>
      </c>
      <c r="AY211" s="254" t="s">
        <v>134</v>
      </c>
    </row>
    <row r="212" spans="1:65" s="2" customFormat="1" ht="12">
      <c r="A212" s="38"/>
      <c r="B212" s="39"/>
      <c r="C212" s="226" t="s">
        <v>242</v>
      </c>
      <c r="D212" s="226" t="s">
        <v>136</v>
      </c>
      <c r="E212" s="227" t="s">
        <v>224</v>
      </c>
      <c r="F212" s="228" t="s">
        <v>225</v>
      </c>
      <c r="G212" s="229" t="s">
        <v>170</v>
      </c>
      <c r="H212" s="230">
        <v>68.58</v>
      </c>
      <c r="I212" s="231"/>
      <c r="J212" s="232">
        <f>ROUND(I212*H212,2)</f>
        <v>0</v>
      </c>
      <c r="K212" s="228" t="s">
        <v>140</v>
      </c>
      <c r="L212" s="44"/>
      <c r="M212" s="233" t="s">
        <v>1</v>
      </c>
      <c r="N212" s="234" t="s">
        <v>42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141</v>
      </c>
      <c r="AT212" s="237" t="s">
        <v>136</v>
      </c>
      <c r="AU212" s="237" t="s">
        <v>86</v>
      </c>
      <c r="AY212" s="17" t="s">
        <v>134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82</v>
      </c>
      <c r="BK212" s="238">
        <f>ROUND(I212*H212,2)</f>
        <v>0</v>
      </c>
      <c r="BL212" s="17" t="s">
        <v>141</v>
      </c>
      <c r="BM212" s="237" t="s">
        <v>538</v>
      </c>
    </row>
    <row r="213" spans="1:47" s="2" customFormat="1" ht="12">
      <c r="A213" s="38"/>
      <c r="B213" s="39"/>
      <c r="C213" s="40"/>
      <c r="D213" s="239" t="s">
        <v>143</v>
      </c>
      <c r="E213" s="40"/>
      <c r="F213" s="240" t="s">
        <v>227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143</v>
      </c>
      <c r="AU213" s="17" t="s">
        <v>86</v>
      </c>
    </row>
    <row r="214" spans="1:51" s="13" customFormat="1" ht="12">
      <c r="A214" s="13"/>
      <c r="B214" s="244"/>
      <c r="C214" s="245"/>
      <c r="D214" s="239" t="s">
        <v>145</v>
      </c>
      <c r="E214" s="246" t="s">
        <v>1</v>
      </c>
      <c r="F214" s="247" t="s">
        <v>539</v>
      </c>
      <c r="G214" s="245"/>
      <c r="H214" s="248">
        <v>2.96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145</v>
      </c>
      <c r="AU214" s="254" t="s">
        <v>86</v>
      </c>
      <c r="AV214" s="13" t="s">
        <v>86</v>
      </c>
      <c r="AW214" s="13" t="s">
        <v>32</v>
      </c>
      <c r="AX214" s="13" t="s">
        <v>77</v>
      </c>
      <c r="AY214" s="254" t="s">
        <v>134</v>
      </c>
    </row>
    <row r="215" spans="1:51" s="13" customFormat="1" ht="12">
      <c r="A215" s="13"/>
      <c r="B215" s="244"/>
      <c r="C215" s="245"/>
      <c r="D215" s="239" t="s">
        <v>145</v>
      </c>
      <c r="E215" s="246" t="s">
        <v>1</v>
      </c>
      <c r="F215" s="247" t="s">
        <v>540</v>
      </c>
      <c r="G215" s="245"/>
      <c r="H215" s="248">
        <v>65.62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145</v>
      </c>
      <c r="AU215" s="254" t="s">
        <v>86</v>
      </c>
      <c r="AV215" s="13" t="s">
        <v>86</v>
      </c>
      <c r="AW215" s="13" t="s">
        <v>32</v>
      </c>
      <c r="AX215" s="13" t="s">
        <v>77</v>
      </c>
      <c r="AY215" s="254" t="s">
        <v>134</v>
      </c>
    </row>
    <row r="216" spans="1:51" s="14" customFormat="1" ht="12">
      <c r="A216" s="14"/>
      <c r="B216" s="255"/>
      <c r="C216" s="256"/>
      <c r="D216" s="239" t="s">
        <v>145</v>
      </c>
      <c r="E216" s="257" t="s">
        <v>1</v>
      </c>
      <c r="F216" s="258" t="s">
        <v>147</v>
      </c>
      <c r="G216" s="256"/>
      <c r="H216" s="259">
        <v>68.58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145</v>
      </c>
      <c r="AU216" s="265" t="s">
        <v>86</v>
      </c>
      <c r="AV216" s="14" t="s">
        <v>141</v>
      </c>
      <c r="AW216" s="14" t="s">
        <v>32</v>
      </c>
      <c r="AX216" s="14" t="s">
        <v>82</v>
      </c>
      <c r="AY216" s="265" t="s">
        <v>134</v>
      </c>
    </row>
    <row r="217" spans="1:65" s="2" customFormat="1" ht="30" customHeight="1">
      <c r="A217" s="38"/>
      <c r="B217" s="39"/>
      <c r="C217" s="226" t="s">
        <v>8</v>
      </c>
      <c r="D217" s="226" t="s">
        <v>136</v>
      </c>
      <c r="E217" s="227" t="s">
        <v>231</v>
      </c>
      <c r="F217" s="228" t="s">
        <v>232</v>
      </c>
      <c r="G217" s="229" t="s">
        <v>170</v>
      </c>
      <c r="H217" s="230">
        <v>122.61</v>
      </c>
      <c r="I217" s="231"/>
      <c r="J217" s="232">
        <f>ROUND(I217*H217,2)</f>
        <v>0</v>
      </c>
      <c r="K217" s="228" t="s">
        <v>140</v>
      </c>
      <c r="L217" s="44"/>
      <c r="M217" s="233" t="s">
        <v>1</v>
      </c>
      <c r="N217" s="234" t="s">
        <v>42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141</v>
      </c>
      <c r="AT217" s="237" t="s">
        <v>136</v>
      </c>
      <c r="AU217" s="237" t="s">
        <v>86</v>
      </c>
      <c r="AY217" s="17" t="s">
        <v>134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82</v>
      </c>
      <c r="BK217" s="238">
        <f>ROUND(I217*H217,2)</f>
        <v>0</v>
      </c>
      <c r="BL217" s="17" t="s">
        <v>141</v>
      </c>
      <c r="BM217" s="237" t="s">
        <v>541</v>
      </c>
    </row>
    <row r="218" spans="1:47" s="2" customFormat="1" ht="12">
      <c r="A218" s="38"/>
      <c r="B218" s="39"/>
      <c r="C218" s="40"/>
      <c r="D218" s="239" t="s">
        <v>143</v>
      </c>
      <c r="E218" s="40"/>
      <c r="F218" s="240" t="s">
        <v>234</v>
      </c>
      <c r="G218" s="40"/>
      <c r="H218" s="40"/>
      <c r="I218" s="241"/>
      <c r="J218" s="40"/>
      <c r="K218" s="40"/>
      <c r="L218" s="44"/>
      <c r="M218" s="242"/>
      <c r="N218" s="24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143</v>
      </c>
      <c r="AU218" s="17" t="s">
        <v>86</v>
      </c>
    </row>
    <row r="219" spans="1:51" s="13" customFormat="1" ht="12">
      <c r="A219" s="13"/>
      <c r="B219" s="244"/>
      <c r="C219" s="245"/>
      <c r="D219" s="239" t="s">
        <v>145</v>
      </c>
      <c r="E219" s="246" t="s">
        <v>1</v>
      </c>
      <c r="F219" s="247" t="s">
        <v>542</v>
      </c>
      <c r="G219" s="245"/>
      <c r="H219" s="248">
        <v>122.61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145</v>
      </c>
      <c r="AU219" s="254" t="s">
        <v>86</v>
      </c>
      <c r="AV219" s="13" t="s">
        <v>86</v>
      </c>
      <c r="AW219" s="13" t="s">
        <v>32</v>
      </c>
      <c r="AX219" s="13" t="s">
        <v>77</v>
      </c>
      <c r="AY219" s="254" t="s">
        <v>134</v>
      </c>
    </row>
    <row r="220" spans="1:51" s="14" customFormat="1" ht="12">
      <c r="A220" s="14"/>
      <c r="B220" s="255"/>
      <c r="C220" s="256"/>
      <c r="D220" s="239" t="s">
        <v>145</v>
      </c>
      <c r="E220" s="257" t="s">
        <v>1</v>
      </c>
      <c r="F220" s="258" t="s">
        <v>147</v>
      </c>
      <c r="G220" s="256"/>
      <c r="H220" s="259">
        <v>122.61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145</v>
      </c>
      <c r="AU220" s="265" t="s">
        <v>86</v>
      </c>
      <c r="AV220" s="14" t="s">
        <v>141</v>
      </c>
      <c r="AW220" s="14" t="s">
        <v>32</v>
      </c>
      <c r="AX220" s="14" t="s">
        <v>82</v>
      </c>
      <c r="AY220" s="265" t="s">
        <v>134</v>
      </c>
    </row>
    <row r="221" spans="1:65" s="2" customFormat="1" ht="12">
      <c r="A221" s="38"/>
      <c r="B221" s="39"/>
      <c r="C221" s="226" t="s">
        <v>252</v>
      </c>
      <c r="D221" s="226" t="s">
        <v>136</v>
      </c>
      <c r="E221" s="227" t="s">
        <v>237</v>
      </c>
      <c r="F221" s="228" t="s">
        <v>238</v>
      </c>
      <c r="G221" s="229" t="s">
        <v>170</v>
      </c>
      <c r="H221" s="230">
        <v>1226.1</v>
      </c>
      <c r="I221" s="231"/>
      <c r="J221" s="232">
        <f>ROUND(I221*H221,2)</f>
        <v>0</v>
      </c>
      <c r="K221" s="228" t="s">
        <v>140</v>
      </c>
      <c r="L221" s="44"/>
      <c r="M221" s="233" t="s">
        <v>1</v>
      </c>
      <c r="N221" s="234" t="s">
        <v>42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141</v>
      </c>
      <c r="AT221" s="237" t="s">
        <v>136</v>
      </c>
      <c r="AU221" s="237" t="s">
        <v>86</v>
      </c>
      <c r="AY221" s="17" t="s">
        <v>134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82</v>
      </c>
      <c r="BK221" s="238">
        <f>ROUND(I221*H221,2)</f>
        <v>0</v>
      </c>
      <c r="BL221" s="17" t="s">
        <v>141</v>
      </c>
      <c r="BM221" s="237" t="s">
        <v>543</v>
      </c>
    </row>
    <row r="222" spans="1:47" s="2" customFormat="1" ht="12">
      <c r="A222" s="38"/>
      <c r="B222" s="39"/>
      <c r="C222" s="40"/>
      <c r="D222" s="239" t="s">
        <v>143</v>
      </c>
      <c r="E222" s="40"/>
      <c r="F222" s="240" t="s">
        <v>240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143</v>
      </c>
      <c r="AU222" s="17" t="s">
        <v>86</v>
      </c>
    </row>
    <row r="223" spans="1:51" s="13" customFormat="1" ht="12">
      <c r="A223" s="13"/>
      <c r="B223" s="244"/>
      <c r="C223" s="245"/>
      <c r="D223" s="239" t="s">
        <v>145</v>
      </c>
      <c r="E223" s="246" t="s">
        <v>1</v>
      </c>
      <c r="F223" s="247" t="s">
        <v>544</v>
      </c>
      <c r="G223" s="245"/>
      <c r="H223" s="248">
        <v>1226.1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145</v>
      </c>
      <c r="AU223" s="254" t="s">
        <v>86</v>
      </c>
      <c r="AV223" s="13" t="s">
        <v>86</v>
      </c>
      <c r="AW223" s="13" t="s">
        <v>32</v>
      </c>
      <c r="AX223" s="13" t="s">
        <v>82</v>
      </c>
      <c r="AY223" s="254" t="s">
        <v>134</v>
      </c>
    </row>
    <row r="224" spans="1:65" s="2" customFormat="1" ht="30" customHeight="1">
      <c r="A224" s="38"/>
      <c r="B224" s="39"/>
      <c r="C224" s="226" t="s">
        <v>258</v>
      </c>
      <c r="D224" s="226" t="s">
        <v>136</v>
      </c>
      <c r="E224" s="227" t="s">
        <v>243</v>
      </c>
      <c r="F224" s="228" t="s">
        <v>244</v>
      </c>
      <c r="G224" s="229" t="s">
        <v>170</v>
      </c>
      <c r="H224" s="230">
        <v>233.13</v>
      </c>
      <c r="I224" s="231"/>
      <c r="J224" s="232">
        <f>ROUND(I224*H224,2)</f>
        <v>0</v>
      </c>
      <c r="K224" s="228" t="s">
        <v>140</v>
      </c>
      <c r="L224" s="44"/>
      <c r="M224" s="233" t="s">
        <v>1</v>
      </c>
      <c r="N224" s="234" t="s">
        <v>42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141</v>
      </c>
      <c r="AT224" s="237" t="s">
        <v>136</v>
      </c>
      <c r="AU224" s="237" t="s">
        <v>86</v>
      </c>
      <c r="AY224" s="17" t="s">
        <v>134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82</v>
      </c>
      <c r="BK224" s="238">
        <f>ROUND(I224*H224,2)</f>
        <v>0</v>
      </c>
      <c r="BL224" s="17" t="s">
        <v>141</v>
      </c>
      <c r="BM224" s="237" t="s">
        <v>545</v>
      </c>
    </row>
    <row r="225" spans="1:47" s="2" customFormat="1" ht="12">
      <c r="A225" s="38"/>
      <c r="B225" s="39"/>
      <c r="C225" s="40"/>
      <c r="D225" s="239" t="s">
        <v>143</v>
      </c>
      <c r="E225" s="40"/>
      <c r="F225" s="240" t="s">
        <v>246</v>
      </c>
      <c r="G225" s="40"/>
      <c r="H225" s="40"/>
      <c r="I225" s="241"/>
      <c r="J225" s="40"/>
      <c r="K225" s="40"/>
      <c r="L225" s="44"/>
      <c r="M225" s="242"/>
      <c r="N225" s="24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143</v>
      </c>
      <c r="AU225" s="17" t="s">
        <v>86</v>
      </c>
    </row>
    <row r="226" spans="1:51" s="13" customFormat="1" ht="12">
      <c r="A226" s="13"/>
      <c r="B226" s="244"/>
      <c r="C226" s="245"/>
      <c r="D226" s="239" t="s">
        <v>145</v>
      </c>
      <c r="E226" s="246" t="s">
        <v>1</v>
      </c>
      <c r="F226" s="247" t="s">
        <v>499</v>
      </c>
      <c r="G226" s="245"/>
      <c r="H226" s="248">
        <v>213.703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145</v>
      </c>
      <c r="AU226" s="254" t="s">
        <v>86</v>
      </c>
      <c r="AV226" s="13" t="s">
        <v>86</v>
      </c>
      <c r="AW226" s="13" t="s">
        <v>32</v>
      </c>
      <c r="AX226" s="13" t="s">
        <v>77</v>
      </c>
      <c r="AY226" s="254" t="s">
        <v>134</v>
      </c>
    </row>
    <row r="227" spans="1:51" s="13" customFormat="1" ht="12">
      <c r="A227" s="13"/>
      <c r="B227" s="244"/>
      <c r="C227" s="245"/>
      <c r="D227" s="239" t="s">
        <v>145</v>
      </c>
      <c r="E227" s="246" t="s">
        <v>1</v>
      </c>
      <c r="F227" s="247" t="s">
        <v>502</v>
      </c>
      <c r="G227" s="245"/>
      <c r="H227" s="248">
        <v>19.428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145</v>
      </c>
      <c r="AU227" s="254" t="s">
        <v>86</v>
      </c>
      <c r="AV227" s="13" t="s">
        <v>86</v>
      </c>
      <c r="AW227" s="13" t="s">
        <v>32</v>
      </c>
      <c r="AX227" s="13" t="s">
        <v>77</v>
      </c>
      <c r="AY227" s="254" t="s">
        <v>134</v>
      </c>
    </row>
    <row r="228" spans="1:51" s="14" customFormat="1" ht="12">
      <c r="A228" s="14"/>
      <c r="B228" s="255"/>
      <c r="C228" s="256"/>
      <c r="D228" s="239" t="s">
        <v>145</v>
      </c>
      <c r="E228" s="257" t="s">
        <v>1</v>
      </c>
      <c r="F228" s="258" t="s">
        <v>147</v>
      </c>
      <c r="G228" s="256"/>
      <c r="H228" s="259">
        <v>233.131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145</v>
      </c>
      <c r="AU228" s="265" t="s">
        <v>86</v>
      </c>
      <c r="AV228" s="14" t="s">
        <v>141</v>
      </c>
      <c r="AW228" s="14" t="s">
        <v>32</v>
      </c>
      <c r="AX228" s="14" t="s">
        <v>77</v>
      </c>
      <c r="AY228" s="265" t="s">
        <v>134</v>
      </c>
    </row>
    <row r="229" spans="1:51" s="13" customFormat="1" ht="12">
      <c r="A229" s="13"/>
      <c r="B229" s="244"/>
      <c r="C229" s="245"/>
      <c r="D229" s="239" t="s">
        <v>145</v>
      </c>
      <c r="E229" s="246" t="s">
        <v>1</v>
      </c>
      <c r="F229" s="247" t="s">
        <v>546</v>
      </c>
      <c r="G229" s="245"/>
      <c r="H229" s="248">
        <v>233.13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145</v>
      </c>
      <c r="AU229" s="254" t="s">
        <v>86</v>
      </c>
      <c r="AV229" s="13" t="s">
        <v>86</v>
      </c>
      <c r="AW229" s="13" t="s">
        <v>32</v>
      </c>
      <c r="AX229" s="13" t="s">
        <v>82</v>
      </c>
      <c r="AY229" s="254" t="s">
        <v>134</v>
      </c>
    </row>
    <row r="230" spans="1:65" s="2" customFormat="1" ht="12">
      <c r="A230" s="38"/>
      <c r="B230" s="39"/>
      <c r="C230" s="226" t="s">
        <v>265</v>
      </c>
      <c r="D230" s="226" t="s">
        <v>136</v>
      </c>
      <c r="E230" s="227" t="s">
        <v>247</v>
      </c>
      <c r="F230" s="228" t="s">
        <v>248</v>
      </c>
      <c r="G230" s="229" t="s">
        <v>170</v>
      </c>
      <c r="H230" s="230">
        <v>2331.3</v>
      </c>
      <c r="I230" s="231"/>
      <c r="J230" s="232">
        <f>ROUND(I230*H230,2)</f>
        <v>0</v>
      </c>
      <c r="K230" s="228" t="s">
        <v>140</v>
      </c>
      <c r="L230" s="44"/>
      <c r="M230" s="233" t="s">
        <v>1</v>
      </c>
      <c r="N230" s="234" t="s">
        <v>42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141</v>
      </c>
      <c r="AT230" s="237" t="s">
        <v>136</v>
      </c>
      <c r="AU230" s="237" t="s">
        <v>86</v>
      </c>
      <c r="AY230" s="17" t="s">
        <v>134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82</v>
      </c>
      <c r="BK230" s="238">
        <f>ROUND(I230*H230,2)</f>
        <v>0</v>
      </c>
      <c r="BL230" s="17" t="s">
        <v>141</v>
      </c>
      <c r="BM230" s="237" t="s">
        <v>547</v>
      </c>
    </row>
    <row r="231" spans="1:47" s="2" customFormat="1" ht="12">
      <c r="A231" s="38"/>
      <c r="B231" s="39"/>
      <c r="C231" s="40"/>
      <c r="D231" s="239" t="s">
        <v>143</v>
      </c>
      <c r="E231" s="40"/>
      <c r="F231" s="240" t="s">
        <v>250</v>
      </c>
      <c r="G231" s="40"/>
      <c r="H231" s="40"/>
      <c r="I231" s="241"/>
      <c r="J231" s="40"/>
      <c r="K231" s="40"/>
      <c r="L231" s="44"/>
      <c r="M231" s="242"/>
      <c r="N231" s="243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143</v>
      </c>
      <c r="AU231" s="17" t="s">
        <v>86</v>
      </c>
    </row>
    <row r="232" spans="1:51" s="13" customFormat="1" ht="12">
      <c r="A232" s="13"/>
      <c r="B232" s="244"/>
      <c r="C232" s="245"/>
      <c r="D232" s="239" t="s">
        <v>145</v>
      </c>
      <c r="E232" s="246" t="s">
        <v>1</v>
      </c>
      <c r="F232" s="247" t="s">
        <v>548</v>
      </c>
      <c r="G232" s="245"/>
      <c r="H232" s="248">
        <v>2331.3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145</v>
      </c>
      <c r="AU232" s="254" t="s">
        <v>86</v>
      </c>
      <c r="AV232" s="13" t="s">
        <v>86</v>
      </c>
      <c r="AW232" s="13" t="s">
        <v>32</v>
      </c>
      <c r="AX232" s="13" t="s">
        <v>77</v>
      </c>
      <c r="AY232" s="254" t="s">
        <v>134</v>
      </c>
    </row>
    <row r="233" spans="1:51" s="14" customFormat="1" ht="12">
      <c r="A233" s="14"/>
      <c r="B233" s="255"/>
      <c r="C233" s="256"/>
      <c r="D233" s="239" t="s">
        <v>145</v>
      </c>
      <c r="E233" s="257" t="s">
        <v>1</v>
      </c>
      <c r="F233" s="258" t="s">
        <v>147</v>
      </c>
      <c r="G233" s="256"/>
      <c r="H233" s="259">
        <v>2331.3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145</v>
      </c>
      <c r="AU233" s="265" t="s">
        <v>86</v>
      </c>
      <c r="AV233" s="14" t="s">
        <v>141</v>
      </c>
      <c r="AW233" s="14" t="s">
        <v>32</v>
      </c>
      <c r="AX233" s="14" t="s">
        <v>82</v>
      </c>
      <c r="AY233" s="265" t="s">
        <v>134</v>
      </c>
    </row>
    <row r="234" spans="1:65" s="2" customFormat="1" ht="12">
      <c r="A234" s="38"/>
      <c r="B234" s="39"/>
      <c r="C234" s="226" t="s">
        <v>276</v>
      </c>
      <c r="D234" s="226" t="s">
        <v>136</v>
      </c>
      <c r="E234" s="227" t="s">
        <v>253</v>
      </c>
      <c r="F234" s="228" t="s">
        <v>254</v>
      </c>
      <c r="G234" s="229" t="s">
        <v>170</v>
      </c>
      <c r="H234" s="230">
        <v>34.29</v>
      </c>
      <c r="I234" s="231"/>
      <c r="J234" s="232">
        <f>ROUND(I234*H234,2)</f>
        <v>0</v>
      </c>
      <c r="K234" s="228" t="s">
        <v>140</v>
      </c>
      <c r="L234" s="44"/>
      <c r="M234" s="233" t="s">
        <v>1</v>
      </c>
      <c r="N234" s="234" t="s">
        <v>42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141</v>
      </c>
      <c r="AT234" s="237" t="s">
        <v>136</v>
      </c>
      <c r="AU234" s="237" t="s">
        <v>86</v>
      </c>
      <c r="AY234" s="17" t="s">
        <v>134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82</v>
      </c>
      <c r="BK234" s="238">
        <f>ROUND(I234*H234,2)</f>
        <v>0</v>
      </c>
      <c r="BL234" s="17" t="s">
        <v>141</v>
      </c>
      <c r="BM234" s="237" t="s">
        <v>549</v>
      </c>
    </row>
    <row r="235" spans="1:47" s="2" customFormat="1" ht="12">
      <c r="A235" s="38"/>
      <c r="B235" s="39"/>
      <c r="C235" s="40"/>
      <c r="D235" s="239" t="s">
        <v>143</v>
      </c>
      <c r="E235" s="40"/>
      <c r="F235" s="240" t="s">
        <v>256</v>
      </c>
      <c r="G235" s="40"/>
      <c r="H235" s="40"/>
      <c r="I235" s="241"/>
      <c r="J235" s="40"/>
      <c r="K235" s="40"/>
      <c r="L235" s="44"/>
      <c r="M235" s="242"/>
      <c r="N235" s="24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143</v>
      </c>
      <c r="AU235" s="17" t="s">
        <v>86</v>
      </c>
    </row>
    <row r="236" spans="1:51" s="13" customFormat="1" ht="12">
      <c r="A236" s="13"/>
      <c r="B236" s="244"/>
      <c r="C236" s="245"/>
      <c r="D236" s="239" t="s">
        <v>145</v>
      </c>
      <c r="E236" s="246" t="s">
        <v>1</v>
      </c>
      <c r="F236" s="247" t="s">
        <v>550</v>
      </c>
      <c r="G236" s="245"/>
      <c r="H236" s="248">
        <v>1.48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145</v>
      </c>
      <c r="AU236" s="254" t="s">
        <v>86</v>
      </c>
      <c r="AV236" s="13" t="s">
        <v>86</v>
      </c>
      <c r="AW236" s="13" t="s">
        <v>32</v>
      </c>
      <c r="AX236" s="13" t="s">
        <v>77</v>
      </c>
      <c r="AY236" s="254" t="s">
        <v>134</v>
      </c>
    </row>
    <row r="237" spans="1:51" s="13" customFormat="1" ht="12">
      <c r="A237" s="13"/>
      <c r="B237" s="244"/>
      <c r="C237" s="245"/>
      <c r="D237" s="239" t="s">
        <v>145</v>
      </c>
      <c r="E237" s="246" t="s">
        <v>1</v>
      </c>
      <c r="F237" s="247" t="s">
        <v>551</v>
      </c>
      <c r="G237" s="245"/>
      <c r="H237" s="248">
        <v>32.81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145</v>
      </c>
      <c r="AU237" s="254" t="s">
        <v>86</v>
      </c>
      <c r="AV237" s="13" t="s">
        <v>86</v>
      </c>
      <c r="AW237" s="13" t="s">
        <v>32</v>
      </c>
      <c r="AX237" s="13" t="s">
        <v>77</v>
      </c>
      <c r="AY237" s="254" t="s">
        <v>134</v>
      </c>
    </row>
    <row r="238" spans="1:51" s="14" customFormat="1" ht="12">
      <c r="A238" s="14"/>
      <c r="B238" s="255"/>
      <c r="C238" s="256"/>
      <c r="D238" s="239" t="s">
        <v>145</v>
      </c>
      <c r="E238" s="257" t="s">
        <v>1</v>
      </c>
      <c r="F238" s="258" t="s">
        <v>147</v>
      </c>
      <c r="G238" s="256"/>
      <c r="H238" s="259">
        <v>34.29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145</v>
      </c>
      <c r="AU238" s="265" t="s">
        <v>86</v>
      </c>
      <c r="AV238" s="14" t="s">
        <v>141</v>
      </c>
      <c r="AW238" s="14" t="s">
        <v>32</v>
      </c>
      <c r="AX238" s="14" t="s">
        <v>82</v>
      </c>
      <c r="AY238" s="265" t="s">
        <v>134</v>
      </c>
    </row>
    <row r="239" spans="1:65" s="2" customFormat="1" ht="12">
      <c r="A239" s="38"/>
      <c r="B239" s="39"/>
      <c r="C239" s="226" t="s">
        <v>287</v>
      </c>
      <c r="D239" s="226" t="s">
        <v>136</v>
      </c>
      <c r="E239" s="227" t="s">
        <v>259</v>
      </c>
      <c r="F239" s="228" t="s">
        <v>260</v>
      </c>
      <c r="G239" s="229" t="s">
        <v>261</v>
      </c>
      <c r="H239" s="230">
        <v>640.33</v>
      </c>
      <c r="I239" s="231"/>
      <c r="J239" s="232">
        <f>ROUND(I239*H239,2)</f>
        <v>0</v>
      </c>
      <c r="K239" s="228" t="s">
        <v>140</v>
      </c>
      <c r="L239" s="44"/>
      <c r="M239" s="233" t="s">
        <v>1</v>
      </c>
      <c r="N239" s="234" t="s">
        <v>42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141</v>
      </c>
      <c r="AT239" s="237" t="s">
        <v>136</v>
      </c>
      <c r="AU239" s="237" t="s">
        <v>86</v>
      </c>
      <c r="AY239" s="17" t="s">
        <v>134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82</v>
      </c>
      <c r="BK239" s="238">
        <f>ROUND(I239*H239,2)</f>
        <v>0</v>
      </c>
      <c r="BL239" s="17" t="s">
        <v>141</v>
      </c>
      <c r="BM239" s="237" t="s">
        <v>552</v>
      </c>
    </row>
    <row r="240" spans="1:47" s="2" customFormat="1" ht="12">
      <c r="A240" s="38"/>
      <c r="B240" s="39"/>
      <c r="C240" s="40"/>
      <c r="D240" s="239" t="s">
        <v>143</v>
      </c>
      <c r="E240" s="40"/>
      <c r="F240" s="240" t="s">
        <v>263</v>
      </c>
      <c r="G240" s="40"/>
      <c r="H240" s="40"/>
      <c r="I240" s="241"/>
      <c r="J240" s="40"/>
      <c r="K240" s="40"/>
      <c r="L240" s="44"/>
      <c r="M240" s="242"/>
      <c r="N240" s="24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143</v>
      </c>
      <c r="AU240" s="17" t="s">
        <v>86</v>
      </c>
    </row>
    <row r="241" spans="1:51" s="13" customFormat="1" ht="12">
      <c r="A241" s="13"/>
      <c r="B241" s="244"/>
      <c r="C241" s="245"/>
      <c r="D241" s="239" t="s">
        <v>145</v>
      </c>
      <c r="E241" s="246" t="s">
        <v>1</v>
      </c>
      <c r="F241" s="247" t="s">
        <v>553</v>
      </c>
      <c r="G241" s="245"/>
      <c r="H241" s="248">
        <v>640.332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145</v>
      </c>
      <c r="AU241" s="254" t="s">
        <v>86</v>
      </c>
      <c r="AV241" s="13" t="s">
        <v>86</v>
      </c>
      <c r="AW241" s="13" t="s">
        <v>32</v>
      </c>
      <c r="AX241" s="13" t="s">
        <v>77</v>
      </c>
      <c r="AY241" s="254" t="s">
        <v>134</v>
      </c>
    </row>
    <row r="242" spans="1:51" s="14" customFormat="1" ht="12">
      <c r="A242" s="14"/>
      <c r="B242" s="255"/>
      <c r="C242" s="256"/>
      <c r="D242" s="239" t="s">
        <v>145</v>
      </c>
      <c r="E242" s="257" t="s">
        <v>1</v>
      </c>
      <c r="F242" s="258" t="s">
        <v>147</v>
      </c>
      <c r="G242" s="256"/>
      <c r="H242" s="259">
        <v>640.332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145</v>
      </c>
      <c r="AU242" s="265" t="s">
        <v>86</v>
      </c>
      <c r="AV242" s="14" t="s">
        <v>141</v>
      </c>
      <c r="AW242" s="14" t="s">
        <v>32</v>
      </c>
      <c r="AX242" s="14" t="s">
        <v>77</v>
      </c>
      <c r="AY242" s="265" t="s">
        <v>134</v>
      </c>
    </row>
    <row r="243" spans="1:51" s="13" customFormat="1" ht="12">
      <c r="A243" s="13"/>
      <c r="B243" s="244"/>
      <c r="C243" s="245"/>
      <c r="D243" s="239" t="s">
        <v>145</v>
      </c>
      <c r="E243" s="246" t="s">
        <v>1</v>
      </c>
      <c r="F243" s="247" t="s">
        <v>554</v>
      </c>
      <c r="G243" s="245"/>
      <c r="H243" s="248">
        <v>640.33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145</v>
      </c>
      <c r="AU243" s="254" t="s">
        <v>86</v>
      </c>
      <c r="AV243" s="13" t="s">
        <v>86</v>
      </c>
      <c r="AW243" s="13" t="s">
        <v>32</v>
      </c>
      <c r="AX243" s="13" t="s">
        <v>82</v>
      </c>
      <c r="AY243" s="254" t="s">
        <v>134</v>
      </c>
    </row>
    <row r="244" spans="1:65" s="2" customFormat="1" ht="12">
      <c r="A244" s="38"/>
      <c r="B244" s="39"/>
      <c r="C244" s="226" t="s">
        <v>7</v>
      </c>
      <c r="D244" s="226" t="s">
        <v>136</v>
      </c>
      <c r="E244" s="227" t="s">
        <v>266</v>
      </c>
      <c r="F244" s="228" t="s">
        <v>267</v>
      </c>
      <c r="G244" s="229" t="s">
        <v>170</v>
      </c>
      <c r="H244" s="230">
        <v>258.77</v>
      </c>
      <c r="I244" s="231"/>
      <c r="J244" s="232">
        <f>ROUND(I244*H244,2)</f>
        <v>0</v>
      </c>
      <c r="K244" s="228" t="s">
        <v>140</v>
      </c>
      <c r="L244" s="44"/>
      <c r="M244" s="233" t="s">
        <v>1</v>
      </c>
      <c r="N244" s="234" t="s">
        <v>42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141</v>
      </c>
      <c r="AT244" s="237" t="s">
        <v>136</v>
      </c>
      <c r="AU244" s="237" t="s">
        <v>86</v>
      </c>
      <c r="AY244" s="17" t="s">
        <v>134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82</v>
      </c>
      <c r="BK244" s="238">
        <f>ROUND(I244*H244,2)</f>
        <v>0</v>
      </c>
      <c r="BL244" s="17" t="s">
        <v>141</v>
      </c>
      <c r="BM244" s="237" t="s">
        <v>555</v>
      </c>
    </row>
    <row r="245" spans="1:47" s="2" customFormat="1" ht="12">
      <c r="A245" s="38"/>
      <c r="B245" s="39"/>
      <c r="C245" s="40"/>
      <c r="D245" s="239" t="s">
        <v>143</v>
      </c>
      <c r="E245" s="40"/>
      <c r="F245" s="240" t="s">
        <v>269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143</v>
      </c>
      <c r="AU245" s="17" t="s">
        <v>86</v>
      </c>
    </row>
    <row r="246" spans="1:51" s="13" customFormat="1" ht="12">
      <c r="A246" s="13"/>
      <c r="B246" s="244"/>
      <c r="C246" s="245"/>
      <c r="D246" s="239" t="s">
        <v>145</v>
      </c>
      <c r="E246" s="246" t="s">
        <v>1</v>
      </c>
      <c r="F246" s="247" t="s">
        <v>556</v>
      </c>
      <c r="G246" s="245"/>
      <c r="H246" s="248">
        <v>388.55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145</v>
      </c>
      <c r="AU246" s="254" t="s">
        <v>86</v>
      </c>
      <c r="AV246" s="13" t="s">
        <v>86</v>
      </c>
      <c r="AW246" s="13" t="s">
        <v>32</v>
      </c>
      <c r="AX246" s="13" t="s">
        <v>77</v>
      </c>
      <c r="AY246" s="254" t="s">
        <v>134</v>
      </c>
    </row>
    <row r="247" spans="1:51" s="13" customFormat="1" ht="12">
      <c r="A247" s="13"/>
      <c r="B247" s="244"/>
      <c r="C247" s="245"/>
      <c r="D247" s="239" t="s">
        <v>145</v>
      </c>
      <c r="E247" s="246" t="s">
        <v>1</v>
      </c>
      <c r="F247" s="247" t="s">
        <v>557</v>
      </c>
      <c r="G247" s="245"/>
      <c r="H247" s="248">
        <v>-31.2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4" t="s">
        <v>145</v>
      </c>
      <c r="AU247" s="254" t="s">
        <v>86</v>
      </c>
      <c r="AV247" s="13" t="s">
        <v>86</v>
      </c>
      <c r="AW247" s="13" t="s">
        <v>32</v>
      </c>
      <c r="AX247" s="13" t="s">
        <v>77</v>
      </c>
      <c r="AY247" s="254" t="s">
        <v>134</v>
      </c>
    </row>
    <row r="248" spans="1:51" s="13" customFormat="1" ht="12">
      <c r="A248" s="13"/>
      <c r="B248" s="244"/>
      <c r="C248" s="245"/>
      <c r="D248" s="239" t="s">
        <v>145</v>
      </c>
      <c r="E248" s="246" t="s">
        <v>1</v>
      </c>
      <c r="F248" s="247" t="s">
        <v>558</v>
      </c>
      <c r="G248" s="245"/>
      <c r="H248" s="248">
        <v>-82.992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145</v>
      </c>
      <c r="AU248" s="254" t="s">
        <v>86</v>
      </c>
      <c r="AV248" s="13" t="s">
        <v>86</v>
      </c>
      <c r="AW248" s="13" t="s">
        <v>32</v>
      </c>
      <c r="AX248" s="13" t="s">
        <v>77</v>
      </c>
      <c r="AY248" s="254" t="s">
        <v>134</v>
      </c>
    </row>
    <row r="249" spans="1:51" s="13" customFormat="1" ht="12">
      <c r="A249" s="13"/>
      <c r="B249" s="244"/>
      <c r="C249" s="245"/>
      <c r="D249" s="239" t="s">
        <v>145</v>
      </c>
      <c r="E249" s="246" t="s">
        <v>1</v>
      </c>
      <c r="F249" s="247" t="s">
        <v>559</v>
      </c>
      <c r="G249" s="245"/>
      <c r="H249" s="248">
        <v>-14.786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145</v>
      </c>
      <c r="AU249" s="254" t="s">
        <v>86</v>
      </c>
      <c r="AV249" s="13" t="s">
        <v>86</v>
      </c>
      <c r="AW249" s="13" t="s">
        <v>32</v>
      </c>
      <c r="AX249" s="13" t="s">
        <v>77</v>
      </c>
      <c r="AY249" s="254" t="s">
        <v>134</v>
      </c>
    </row>
    <row r="250" spans="1:51" s="13" customFormat="1" ht="12">
      <c r="A250" s="13"/>
      <c r="B250" s="244"/>
      <c r="C250" s="245"/>
      <c r="D250" s="239" t="s">
        <v>145</v>
      </c>
      <c r="E250" s="246" t="s">
        <v>1</v>
      </c>
      <c r="F250" s="247" t="s">
        <v>560</v>
      </c>
      <c r="G250" s="245"/>
      <c r="H250" s="248">
        <v>-0.8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145</v>
      </c>
      <c r="AU250" s="254" t="s">
        <v>86</v>
      </c>
      <c r="AV250" s="13" t="s">
        <v>86</v>
      </c>
      <c r="AW250" s="13" t="s">
        <v>32</v>
      </c>
      <c r="AX250" s="13" t="s">
        <v>77</v>
      </c>
      <c r="AY250" s="254" t="s">
        <v>134</v>
      </c>
    </row>
    <row r="251" spans="1:51" s="15" customFormat="1" ht="12">
      <c r="A251" s="15"/>
      <c r="B251" s="277"/>
      <c r="C251" s="278"/>
      <c r="D251" s="239" t="s">
        <v>145</v>
      </c>
      <c r="E251" s="279" t="s">
        <v>1</v>
      </c>
      <c r="F251" s="280" t="s">
        <v>561</v>
      </c>
      <c r="G251" s="278"/>
      <c r="H251" s="281">
        <v>258.772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7" t="s">
        <v>145</v>
      </c>
      <c r="AU251" s="287" t="s">
        <v>86</v>
      </c>
      <c r="AV251" s="15" t="s">
        <v>89</v>
      </c>
      <c r="AW251" s="15" t="s">
        <v>32</v>
      </c>
      <c r="AX251" s="15" t="s">
        <v>77</v>
      </c>
      <c r="AY251" s="287" t="s">
        <v>134</v>
      </c>
    </row>
    <row r="252" spans="1:51" s="14" customFormat="1" ht="12">
      <c r="A252" s="14"/>
      <c r="B252" s="255"/>
      <c r="C252" s="256"/>
      <c r="D252" s="239" t="s">
        <v>145</v>
      </c>
      <c r="E252" s="257" t="s">
        <v>1</v>
      </c>
      <c r="F252" s="258" t="s">
        <v>147</v>
      </c>
      <c r="G252" s="256"/>
      <c r="H252" s="259">
        <v>258.772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145</v>
      </c>
      <c r="AU252" s="265" t="s">
        <v>86</v>
      </c>
      <c r="AV252" s="14" t="s">
        <v>141</v>
      </c>
      <c r="AW252" s="14" t="s">
        <v>32</v>
      </c>
      <c r="AX252" s="14" t="s">
        <v>77</v>
      </c>
      <c r="AY252" s="265" t="s">
        <v>134</v>
      </c>
    </row>
    <row r="253" spans="1:51" s="13" customFormat="1" ht="12">
      <c r="A253" s="13"/>
      <c r="B253" s="244"/>
      <c r="C253" s="245"/>
      <c r="D253" s="239" t="s">
        <v>145</v>
      </c>
      <c r="E253" s="246" t="s">
        <v>1</v>
      </c>
      <c r="F253" s="247" t="s">
        <v>562</v>
      </c>
      <c r="G253" s="245"/>
      <c r="H253" s="248">
        <v>258.77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145</v>
      </c>
      <c r="AU253" s="254" t="s">
        <v>86</v>
      </c>
      <c r="AV253" s="13" t="s">
        <v>86</v>
      </c>
      <c r="AW253" s="13" t="s">
        <v>32</v>
      </c>
      <c r="AX253" s="13" t="s">
        <v>82</v>
      </c>
      <c r="AY253" s="254" t="s">
        <v>134</v>
      </c>
    </row>
    <row r="254" spans="1:65" s="2" customFormat="1" ht="14.4" customHeight="1">
      <c r="A254" s="38"/>
      <c r="B254" s="39"/>
      <c r="C254" s="267" t="s">
        <v>298</v>
      </c>
      <c r="D254" s="267" t="s">
        <v>277</v>
      </c>
      <c r="E254" s="268" t="s">
        <v>278</v>
      </c>
      <c r="F254" s="269" t="s">
        <v>279</v>
      </c>
      <c r="G254" s="270" t="s">
        <v>261</v>
      </c>
      <c r="H254" s="271">
        <v>431.34</v>
      </c>
      <c r="I254" s="272"/>
      <c r="J254" s="273">
        <f>ROUND(I254*H254,2)</f>
        <v>0</v>
      </c>
      <c r="K254" s="269" t="s">
        <v>1</v>
      </c>
      <c r="L254" s="274"/>
      <c r="M254" s="275" t="s">
        <v>1</v>
      </c>
      <c r="N254" s="276" t="s">
        <v>42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196</v>
      </c>
      <c r="AT254" s="237" t="s">
        <v>277</v>
      </c>
      <c r="AU254" s="237" t="s">
        <v>86</v>
      </c>
      <c r="AY254" s="17" t="s">
        <v>134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82</v>
      </c>
      <c r="BK254" s="238">
        <f>ROUND(I254*H254,2)</f>
        <v>0</v>
      </c>
      <c r="BL254" s="17" t="s">
        <v>141</v>
      </c>
      <c r="BM254" s="237" t="s">
        <v>563</v>
      </c>
    </row>
    <row r="255" spans="1:47" s="2" customFormat="1" ht="12">
      <c r="A255" s="38"/>
      <c r="B255" s="39"/>
      <c r="C255" s="40"/>
      <c r="D255" s="239" t="s">
        <v>143</v>
      </c>
      <c r="E255" s="40"/>
      <c r="F255" s="240" t="s">
        <v>279</v>
      </c>
      <c r="G255" s="40"/>
      <c r="H255" s="40"/>
      <c r="I255" s="241"/>
      <c r="J255" s="40"/>
      <c r="K255" s="40"/>
      <c r="L255" s="44"/>
      <c r="M255" s="242"/>
      <c r="N255" s="24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143</v>
      </c>
      <c r="AU255" s="17" t="s">
        <v>86</v>
      </c>
    </row>
    <row r="256" spans="1:51" s="13" customFormat="1" ht="12">
      <c r="A256" s="13"/>
      <c r="B256" s="244"/>
      <c r="C256" s="245"/>
      <c r="D256" s="239" t="s">
        <v>145</v>
      </c>
      <c r="E256" s="246" t="s">
        <v>1</v>
      </c>
      <c r="F256" s="247" t="s">
        <v>281</v>
      </c>
      <c r="G256" s="245"/>
      <c r="H256" s="248">
        <v>20.054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145</v>
      </c>
      <c r="AU256" s="254" t="s">
        <v>86</v>
      </c>
      <c r="AV256" s="13" t="s">
        <v>86</v>
      </c>
      <c r="AW256" s="13" t="s">
        <v>32</v>
      </c>
      <c r="AX256" s="13" t="s">
        <v>77</v>
      </c>
      <c r="AY256" s="254" t="s">
        <v>134</v>
      </c>
    </row>
    <row r="257" spans="1:51" s="13" customFormat="1" ht="12">
      <c r="A257" s="13"/>
      <c r="B257" s="244"/>
      <c r="C257" s="245"/>
      <c r="D257" s="239" t="s">
        <v>145</v>
      </c>
      <c r="E257" s="246" t="s">
        <v>1</v>
      </c>
      <c r="F257" s="247" t="s">
        <v>282</v>
      </c>
      <c r="G257" s="245"/>
      <c r="H257" s="248">
        <v>28.554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145</v>
      </c>
      <c r="AU257" s="254" t="s">
        <v>86</v>
      </c>
      <c r="AV257" s="13" t="s">
        <v>86</v>
      </c>
      <c r="AW257" s="13" t="s">
        <v>32</v>
      </c>
      <c r="AX257" s="13" t="s">
        <v>77</v>
      </c>
      <c r="AY257" s="254" t="s">
        <v>134</v>
      </c>
    </row>
    <row r="258" spans="1:51" s="13" customFormat="1" ht="12">
      <c r="A258" s="13"/>
      <c r="B258" s="244"/>
      <c r="C258" s="245"/>
      <c r="D258" s="239" t="s">
        <v>145</v>
      </c>
      <c r="E258" s="246" t="s">
        <v>1</v>
      </c>
      <c r="F258" s="247" t="s">
        <v>183</v>
      </c>
      <c r="G258" s="245"/>
      <c r="H258" s="248">
        <v>-1.39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145</v>
      </c>
      <c r="AU258" s="254" t="s">
        <v>86</v>
      </c>
      <c r="AV258" s="13" t="s">
        <v>86</v>
      </c>
      <c r="AW258" s="13" t="s">
        <v>32</v>
      </c>
      <c r="AX258" s="13" t="s">
        <v>77</v>
      </c>
      <c r="AY258" s="254" t="s">
        <v>134</v>
      </c>
    </row>
    <row r="259" spans="1:51" s="15" customFormat="1" ht="12">
      <c r="A259" s="15"/>
      <c r="B259" s="277"/>
      <c r="C259" s="278"/>
      <c r="D259" s="239" t="s">
        <v>145</v>
      </c>
      <c r="E259" s="279" t="s">
        <v>1</v>
      </c>
      <c r="F259" s="280" t="s">
        <v>283</v>
      </c>
      <c r="G259" s="278"/>
      <c r="H259" s="281">
        <v>47.218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7" t="s">
        <v>145</v>
      </c>
      <c r="AU259" s="287" t="s">
        <v>86</v>
      </c>
      <c r="AV259" s="15" t="s">
        <v>89</v>
      </c>
      <c r="AW259" s="15" t="s">
        <v>32</v>
      </c>
      <c r="AX259" s="15" t="s">
        <v>77</v>
      </c>
      <c r="AY259" s="287" t="s">
        <v>134</v>
      </c>
    </row>
    <row r="260" spans="1:51" s="13" customFormat="1" ht="12">
      <c r="A260" s="13"/>
      <c r="B260" s="244"/>
      <c r="C260" s="245"/>
      <c r="D260" s="239" t="s">
        <v>145</v>
      </c>
      <c r="E260" s="246" t="s">
        <v>1</v>
      </c>
      <c r="F260" s="247" t="s">
        <v>564</v>
      </c>
      <c r="G260" s="245"/>
      <c r="H260" s="248">
        <v>-14.41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145</v>
      </c>
      <c r="AU260" s="254" t="s">
        <v>86</v>
      </c>
      <c r="AV260" s="13" t="s">
        <v>86</v>
      </c>
      <c r="AW260" s="13" t="s">
        <v>32</v>
      </c>
      <c r="AX260" s="13" t="s">
        <v>77</v>
      </c>
      <c r="AY260" s="254" t="s">
        <v>134</v>
      </c>
    </row>
    <row r="261" spans="1:51" s="14" customFormat="1" ht="12">
      <c r="A261" s="14"/>
      <c r="B261" s="255"/>
      <c r="C261" s="256"/>
      <c r="D261" s="239" t="s">
        <v>145</v>
      </c>
      <c r="E261" s="257" t="s">
        <v>1</v>
      </c>
      <c r="F261" s="258" t="s">
        <v>147</v>
      </c>
      <c r="G261" s="256"/>
      <c r="H261" s="259">
        <v>32.808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145</v>
      </c>
      <c r="AU261" s="265" t="s">
        <v>86</v>
      </c>
      <c r="AV261" s="14" t="s">
        <v>141</v>
      </c>
      <c r="AW261" s="14" t="s">
        <v>32</v>
      </c>
      <c r="AX261" s="14" t="s">
        <v>77</v>
      </c>
      <c r="AY261" s="265" t="s">
        <v>134</v>
      </c>
    </row>
    <row r="262" spans="1:51" s="13" customFormat="1" ht="12">
      <c r="A262" s="13"/>
      <c r="B262" s="244"/>
      <c r="C262" s="245"/>
      <c r="D262" s="239" t="s">
        <v>145</v>
      </c>
      <c r="E262" s="246" t="s">
        <v>1</v>
      </c>
      <c r="F262" s="247" t="s">
        <v>565</v>
      </c>
      <c r="G262" s="245"/>
      <c r="H262" s="248">
        <v>431.335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145</v>
      </c>
      <c r="AU262" s="254" t="s">
        <v>86</v>
      </c>
      <c r="AV262" s="13" t="s">
        <v>86</v>
      </c>
      <c r="AW262" s="13" t="s">
        <v>32</v>
      </c>
      <c r="AX262" s="13" t="s">
        <v>77</v>
      </c>
      <c r="AY262" s="254" t="s">
        <v>134</v>
      </c>
    </row>
    <row r="263" spans="1:51" s="14" customFormat="1" ht="12">
      <c r="A263" s="14"/>
      <c r="B263" s="255"/>
      <c r="C263" s="256"/>
      <c r="D263" s="239" t="s">
        <v>145</v>
      </c>
      <c r="E263" s="257" t="s">
        <v>1</v>
      </c>
      <c r="F263" s="258" t="s">
        <v>147</v>
      </c>
      <c r="G263" s="256"/>
      <c r="H263" s="259">
        <v>431.335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145</v>
      </c>
      <c r="AU263" s="265" t="s">
        <v>86</v>
      </c>
      <c r="AV263" s="14" t="s">
        <v>141</v>
      </c>
      <c r="AW263" s="14" t="s">
        <v>32</v>
      </c>
      <c r="AX263" s="14" t="s">
        <v>77</v>
      </c>
      <c r="AY263" s="265" t="s">
        <v>134</v>
      </c>
    </row>
    <row r="264" spans="1:51" s="13" customFormat="1" ht="12">
      <c r="A264" s="13"/>
      <c r="B264" s="244"/>
      <c r="C264" s="245"/>
      <c r="D264" s="239" t="s">
        <v>145</v>
      </c>
      <c r="E264" s="246" t="s">
        <v>1</v>
      </c>
      <c r="F264" s="247" t="s">
        <v>566</v>
      </c>
      <c r="G264" s="245"/>
      <c r="H264" s="248">
        <v>431.34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145</v>
      </c>
      <c r="AU264" s="254" t="s">
        <v>86</v>
      </c>
      <c r="AV264" s="13" t="s">
        <v>86</v>
      </c>
      <c r="AW264" s="13" t="s">
        <v>32</v>
      </c>
      <c r="AX264" s="13" t="s">
        <v>82</v>
      </c>
      <c r="AY264" s="254" t="s">
        <v>134</v>
      </c>
    </row>
    <row r="265" spans="1:65" s="2" customFormat="1" ht="12">
      <c r="A265" s="38"/>
      <c r="B265" s="39"/>
      <c r="C265" s="226" t="s">
        <v>303</v>
      </c>
      <c r="D265" s="226" t="s">
        <v>136</v>
      </c>
      <c r="E265" s="227" t="s">
        <v>288</v>
      </c>
      <c r="F265" s="228" t="s">
        <v>289</v>
      </c>
      <c r="G265" s="229" t="s">
        <v>170</v>
      </c>
      <c r="H265" s="230">
        <v>79.54</v>
      </c>
      <c r="I265" s="231"/>
      <c r="J265" s="232">
        <f>ROUND(I265*H265,2)</f>
        <v>0</v>
      </c>
      <c r="K265" s="228" t="s">
        <v>140</v>
      </c>
      <c r="L265" s="44"/>
      <c r="M265" s="233" t="s">
        <v>1</v>
      </c>
      <c r="N265" s="234" t="s">
        <v>42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141</v>
      </c>
      <c r="AT265" s="237" t="s">
        <v>136</v>
      </c>
      <c r="AU265" s="237" t="s">
        <v>86</v>
      </c>
      <c r="AY265" s="17" t="s">
        <v>134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82</v>
      </c>
      <c r="BK265" s="238">
        <f>ROUND(I265*H265,2)</f>
        <v>0</v>
      </c>
      <c r="BL265" s="17" t="s">
        <v>141</v>
      </c>
      <c r="BM265" s="237" t="s">
        <v>567</v>
      </c>
    </row>
    <row r="266" spans="1:47" s="2" customFormat="1" ht="12">
      <c r="A266" s="38"/>
      <c r="B266" s="39"/>
      <c r="C266" s="40"/>
      <c r="D266" s="239" t="s">
        <v>143</v>
      </c>
      <c r="E266" s="40"/>
      <c r="F266" s="240" t="s">
        <v>291</v>
      </c>
      <c r="G266" s="40"/>
      <c r="H266" s="40"/>
      <c r="I266" s="241"/>
      <c r="J266" s="40"/>
      <c r="K266" s="40"/>
      <c r="L266" s="44"/>
      <c r="M266" s="242"/>
      <c r="N266" s="24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143</v>
      </c>
      <c r="AU266" s="17" t="s">
        <v>86</v>
      </c>
    </row>
    <row r="267" spans="1:51" s="13" customFormat="1" ht="12">
      <c r="A267" s="13"/>
      <c r="B267" s="244"/>
      <c r="C267" s="245"/>
      <c r="D267" s="239" t="s">
        <v>145</v>
      </c>
      <c r="E267" s="246" t="s">
        <v>1</v>
      </c>
      <c r="F267" s="247" t="s">
        <v>568</v>
      </c>
      <c r="G267" s="245"/>
      <c r="H267" s="248">
        <v>70.543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145</v>
      </c>
      <c r="AU267" s="254" t="s">
        <v>86</v>
      </c>
      <c r="AV267" s="13" t="s">
        <v>86</v>
      </c>
      <c r="AW267" s="13" t="s">
        <v>32</v>
      </c>
      <c r="AX267" s="13" t="s">
        <v>77</v>
      </c>
      <c r="AY267" s="254" t="s">
        <v>134</v>
      </c>
    </row>
    <row r="268" spans="1:51" s="14" customFormat="1" ht="12">
      <c r="A268" s="14"/>
      <c r="B268" s="255"/>
      <c r="C268" s="256"/>
      <c r="D268" s="239" t="s">
        <v>145</v>
      </c>
      <c r="E268" s="257" t="s">
        <v>1</v>
      </c>
      <c r="F268" s="258" t="s">
        <v>147</v>
      </c>
      <c r="G268" s="256"/>
      <c r="H268" s="259">
        <v>70.543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145</v>
      </c>
      <c r="AU268" s="265" t="s">
        <v>86</v>
      </c>
      <c r="AV268" s="14" t="s">
        <v>141</v>
      </c>
      <c r="AW268" s="14" t="s">
        <v>32</v>
      </c>
      <c r="AX268" s="14" t="s">
        <v>77</v>
      </c>
      <c r="AY268" s="265" t="s">
        <v>134</v>
      </c>
    </row>
    <row r="269" spans="1:51" s="13" customFormat="1" ht="12">
      <c r="A269" s="13"/>
      <c r="B269" s="244"/>
      <c r="C269" s="245"/>
      <c r="D269" s="239" t="s">
        <v>145</v>
      </c>
      <c r="E269" s="246" t="s">
        <v>1</v>
      </c>
      <c r="F269" s="247" t="s">
        <v>569</v>
      </c>
      <c r="G269" s="245"/>
      <c r="H269" s="248">
        <v>79.54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145</v>
      </c>
      <c r="AU269" s="254" t="s">
        <v>86</v>
      </c>
      <c r="AV269" s="13" t="s">
        <v>86</v>
      </c>
      <c r="AW269" s="13" t="s">
        <v>32</v>
      </c>
      <c r="AX269" s="13" t="s">
        <v>82</v>
      </c>
      <c r="AY269" s="254" t="s">
        <v>134</v>
      </c>
    </row>
    <row r="270" spans="1:65" s="2" customFormat="1" ht="14.4" customHeight="1">
      <c r="A270" s="38"/>
      <c r="B270" s="39"/>
      <c r="C270" s="267" t="s">
        <v>308</v>
      </c>
      <c r="D270" s="267" t="s">
        <v>277</v>
      </c>
      <c r="E270" s="268" t="s">
        <v>294</v>
      </c>
      <c r="F270" s="269" t="s">
        <v>295</v>
      </c>
      <c r="G270" s="270" t="s">
        <v>261</v>
      </c>
      <c r="H270" s="271">
        <v>151.83</v>
      </c>
      <c r="I270" s="272"/>
      <c r="J270" s="273">
        <f>ROUND(I270*H270,2)</f>
        <v>0</v>
      </c>
      <c r="K270" s="269" t="s">
        <v>1</v>
      </c>
      <c r="L270" s="274"/>
      <c r="M270" s="275" t="s">
        <v>1</v>
      </c>
      <c r="N270" s="276" t="s">
        <v>42</v>
      </c>
      <c r="O270" s="91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196</v>
      </c>
      <c r="AT270" s="237" t="s">
        <v>277</v>
      </c>
      <c r="AU270" s="237" t="s">
        <v>86</v>
      </c>
      <c r="AY270" s="17" t="s">
        <v>134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82</v>
      </c>
      <c r="BK270" s="238">
        <f>ROUND(I270*H270,2)</f>
        <v>0</v>
      </c>
      <c r="BL270" s="17" t="s">
        <v>141</v>
      </c>
      <c r="BM270" s="237" t="s">
        <v>570</v>
      </c>
    </row>
    <row r="271" spans="1:47" s="2" customFormat="1" ht="12">
      <c r="A271" s="38"/>
      <c r="B271" s="39"/>
      <c r="C271" s="40"/>
      <c r="D271" s="239" t="s">
        <v>143</v>
      </c>
      <c r="E271" s="40"/>
      <c r="F271" s="240" t="s">
        <v>295</v>
      </c>
      <c r="G271" s="40"/>
      <c r="H271" s="40"/>
      <c r="I271" s="241"/>
      <c r="J271" s="40"/>
      <c r="K271" s="40"/>
      <c r="L271" s="44"/>
      <c r="M271" s="242"/>
      <c r="N271" s="243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143</v>
      </c>
      <c r="AU271" s="17" t="s">
        <v>86</v>
      </c>
    </row>
    <row r="272" spans="1:51" s="13" customFormat="1" ht="12">
      <c r="A272" s="13"/>
      <c r="B272" s="244"/>
      <c r="C272" s="245"/>
      <c r="D272" s="239" t="s">
        <v>145</v>
      </c>
      <c r="E272" s="246" t="s">
        <v>1</v>
      </c>
      <c r="F272" s="247" t="s">
        <v>571</v>
      </c>
      <c r="G272" s="245"/>
      <c r="H272" s="248">
        <v>151.834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145</v>
      </c>
      <c r="AU272" s="254" t="s">
        <v>86</v>
      </c>
      <c r="AV272" s="13" t="s">
        <v>86</v>
      </c>
      <c r="AW272" s="13" t="s">
        <v>32</v>
      </c>
      <c r="AX272" s="13" t="s">
        <v>77</v>
      </c>
      <c r="AY272" s="254" t="s">
        <v>134</v>
      </c>
    </row>
    <row r="273" spans="1:51" s="14" customFormat="1" ht="12">
      <c r="A273" s="14"/>
      <c r="B273" s="255"/>
      <c r="C273" s="256"/>
      <c r="D273" s="239" t="s">
        <v>145</v>
      </c>
      <c r="E273" s="257" t="s">
        <v>1</v>
      </c>
      <c r="F273" s="258" t="s">
        <v>147</v>
      </c>
      <c r="G273" s="256"/>
      <c r="H273" s="259">
        <v>151.834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145</v>
      </c>
      <c r="AU273" s="265" t="s">
        <v>86</v>
      </c>
      <c r="AV273" s="14" t="s">
        <v>141</v>
      </c>
      <c r="AW273" s="14" t="s">
        <v>32</v>
      </c>
      <c r="AX273" s="14" t="s">
        <v>77</v>
      </c>
      <c r="AY273" s="265" t="s">
        <v>134</v>
      </c>
    </row>
    <row r="274" spans="1:51" s="13" customFormat="1" ht="12">
      <c r="A274" s="13"/>
      <c r="B274" s="244"/>
      <c r="C274" s="245"/>
      <c r="D274" s="239" t="s">
        <v>145</v>
      </c>
      <c r="E274" s="246" t="s">
        <v>1</v>
      </c>
      <c r="F274" s="247" t="s">
        <v>572</v>
      </c>
      <c r="G274" s="245"/>
      <c r="H274" s="248">
        <v>151.83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145</v>
      </c>
      <c r="AU274" s="254" t="s">
        <v>86</v>
      </c>
      <c r="AV274" s="13" t="s">
        <v>86</v>
      </c>
      <c r="AW274" s="13" t="s">
        <v>32</v>
      </c>
      <c r="AX274" s="13" t="s">
        <v>82</v>
      </c>
      <c r="AY274" s="254" t="s">
        <v>134</v>
      </c>
    </row>
    <row r="275" spans="1:65" s="2" customFormat="1" ht="12">
      <c r="A275" s="38"/>
      <c r="B275" s="39"/>
      <c r="C275" s="226" t="s">
        <v>315</v>
      </c>
      <c r="D275" s="226" t="s">
        <v>136</v>
      </c>
      <c r="E275" s="227" t="s">
        <v>299</v>
      </c>
      <c r="F275" s="228" t="s">
        <v>300</v>
      </c>
      <c r="G275" s="229" t="s">
        <v>139</v>
      </c>
      <c r="H275" s="230">
        <v>14.8</v>
      </c>
      <c r="I275" s="231"/>
      <c r="J275" s="232">
        <f>ROUND(I275*H275,2)</f>
        <v>0</v>
      </c>
      <c r="K275" s="228" t="s">
        <v>140</v>
      </c>
      <c r="L275" s="44"/>
      <c r="M275" s="233" t="s">
        <v>1</v>
      </c>
      <c r="N275" s="234" t="s">
        <v>42</v>
      </c>
      <c r="O275" s="91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141</v>
      </c>
      <c r="AT275" s="237" t="s">
        <v>136</v>
      </c>
      <c r="AU275" s="237" t="s">
        <v>86</v>
      </c>
      <c r="AY275" s="17" t="s">
        <v>134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82</v>
      </c>
      <c r="BK275" s="238">
        <f>ROUND(I275*H275,2)</f>
        <v>0</v>
      </c>
      <c r="BL275" s="17" t="s">
        <v>141</v>
      </c>
      <c r="BM275" s="237" t="s">
        <v>573</v>
      </c>
    </row>
    <row r="276" spans="1:47" s="2" customFormat="1" ht="12">
      <c r="A276" s="38"/>
      <c r="B276" s="39"/>
      <c r="C276" s="40"/>
      <c r="D276" s="239" t="s">
        <v>143</v>
      </c>
      <c r="E276" s="40"/>
      <c r="F276" s="240" t="s">
        <v>302</v>
      </c>
      <c r="G276" s="40"/>
      <c r="H276" s="40"/>
      <c r="I276" s="241"/>
      <c r="J276" s="40"/>
      <c r="K276" s="40"/>
      <c r="L276" s="44"/>
      <c r="M276" s="242"/>
      <c r="N276" s="243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143</v>
      </c>
      <c r="AU276" s="17" t="s">
        <v>86</v>
      </c>
    </row>
    <row r="277" spans="1:51" s="13" customFormat="1" ht="12">
      <c r="A277" s="13"/>
      <c r="B277" s="244"/>
      <c r="C277" s="245"/>
      <c r="D277" s="239" t="s">
        <v>145</v>
      </c>
      <c r="E277" s="246" t="s">
        <v>1</v>
      </c>
      <c r="F277" s="247" t="s">
        <v>479</v>
      </c>
      <c r="G277" s="245"/>
      <c r="H277" s="248">
        <v>14.8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145</v>
      </c>
      <c r="AU277" s="254" t="s">
        <v>86</v>
      </c>
      <c r="AV277" s="13" t="s">
        <v>86</v>
      </c>
      <c r="AW277" s="13" t="s">
        <v>32</v>
      </c>
      <c r="AX277" s="13" t="s">
        <v>82</v>
      </c>
      <c r="AY277" s="254" t="s">
        <v>134</v>
      </c>
    </row>
    <row r="278" spans="1:65" s="2" customFormat="1" ht="12">
      <c r="A278" s="38"/>
      <c r="B278" s="39"/>
      <c r="C278" s="226" t="s">
        <v>323</v>
      </c>
      <c r="D278" s="226" t="s">
        <v>136</v>
      </c>
      <c r="E278" s="227" t="s">
        <v>304</v>
      </c>
      <c r="F278" s="228" t="s">
        <v>305</v>
      </c>
      <c r="G278" s="229" t="s">
        <v>139</v>
      </c>
      <c r="H278" s="230">
        <v>14.8</v>
      </c>
      <c r="I278" s="231"/>
      <c r="J278" s="232">
        <f>ROUND(I278*H278,2)</f>
        <v>0</v>
      </c>
      <c r="K278" s="228" t="s">
        <v>140</v>
      </c>
      <c r="L278" s="44"/>
      <c r="M278" s="233" t="s">
        <v>1</v>
      </c>
      <c r="N278" s="234" t="s">
        <v>42</v>
      </c>
      <c r="O278" s="91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141</v>
      </c>
      <c r="AT278" s="237" t="s">
        <v>136</v>
      </c>
      <c r="AU278" s="237" t="s">
        <v>86</v>
      </c>
      <c r="AY278" s="17" t="s">
        <v>134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82</v>
      </c>
      <c r="BK278" s="238">
        <f>ROUND(I278*H278,2)</f>
        <v>0</v>
      </c>
      <c r="BL278" s="17" t="s">
        <v>141</v>
      </c>
      <c r="BM278" s="237" t="s">
        <v>574</v>
      </c>
    </row>
    <row r="279" spans="1:47" s="2" customFormat="1" ht="12">
      <c r="A279" s="38"/>
      <c r="B279" s="39"/>
      <c r="C279" s="40"/>
      <c r="D279" s="239" t="s">
        <v>143</v>
      </c>
      <c r="E279" s="40"/>
      <c r="F279" s="240" t="s">
        <v>307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143</v>
      </c>
      <c r="AU279" s="17" t="s">
        <v>86</v>
      </c>
    </row>
    <row r="280" spans="1:51" s="13" customFormat="1" ht="12">
      <c r="A280" s="13"/>
      <c r="B280" s="244"/>
      <c r="C280" s="245"/>
      <c r="D280" s="239" t="s">
        <v>145</v>
      </c>
      <c r="E280" s="246" t="s">
        <v>1</v>
      </c>
      <c r="F280" s="247" t="s">
        <v>479</v>
      </c>
      <c r="G280" s="245"/>
      <c r="H280" s="248">
        <v>14.8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145</v>
      </c>
      <c r="AU280" s="254" t="s">
        <v>86</v>
      </c>
      <c r="AV280" s="13" t="s">
        <v>86</v>
      </c>
      <c r="AW280" s="13" t="s">
        <v>32</v>
      </c>
      <c r="AX280" s="13" t="s">
        <v>82</v>
      </c>
      <c r="AY280" s="254" t="s">
        <v>134</v>
      </c>
    </row>
    <row r="281" spans="1:65" s="2" customFormat="1" ht="14.4" customHeight="1">
      <c r="A281" s="38"/>
      <c r="B281" s="39"/>
      <c r="C281" s="267" t="s">
        <v>331</v>
      </c>
      <c r="D281" s="267" t="s">
        <v>277</v>
      </c>
      <c r="E281" s="268" t="s">
        <v>309</v>
      </c>
      <c r="F281" s="269" t="s">
        <v>310</v>
      </c>
      <c r="G281" s="270" t="s">
        <v>311</v>
      </c>
      <c r="H281" s="271">
        <v>0.4</v>
      </c>
      <c r="I281" s="272"/>
      <c r="J281" s="273">
        <f>ROUND(I281*H281,2)</f>
        <v>0</v>
      </c>
      <c r="K281" s="269" t="s">
        <v>140</v>
      </c>
      <c r="L281" s="274"/>
      <c r="M281" s="275" t="s">
        <v>1</v>
      </c>
      <c r="N281" s="276" t="s">
        <v>42</v>
      </c>
      <c r="O281" s="91"/>
      <c r="P281" s="235">
        <f>O281*H281</f>
        <v>0</v>
      </c>
      <c r="Q281" s="235">
        <v>0.001</v>
      </c>
      <c r="R281" s="235">
        <f>Q281*H281</f>
        <v>0.0004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196</v>
      </c>
      <c r="AT281" s="237" t="s">
        <v>277</v>
      </c>
      <c r="AU281" s="237" t="s">
        <v>86</v>
      </c>
      <c r="AY281" s="17" t="s">
        <v>134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82</v>
      </c>
      <c r="BK281" s="238">
        <f>ROUND(I281*H281,2)</f>
        <v>0</v>
      </c>
      <c r="BL281" s="17" t="s">
        <v>141</v>
      </c>
      <c r="BM281" s="237" t="s">
        <v>575</v>
      </c>
    </row>
    <row r="282" spans="1:47" s="2" customFormat="1" ht="12">
      <c r="A282" s="38"/>
      <c r="B282" s="39"/>
      <c r="C282" s="40"/>
      <c r="D282" s="239" t="s">
        <v>143</v>
      </c>
      <c r="E282" s="40"/>
      <c r="F282" s="240" t="s">
        <v>310</v>
      </c>
      <c r="G282" s="40"/>
      <c r="H282" s="40"/>
      <c r="I282" s="241"/>
      <c r="J282" s="40"/>
      <c r="K282" s="40"/>
      <c r="L282" s="44"/>
      <c r="M282" s="242"/>
      <c r="N282" s="243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143</v>
      </c>
      <c r="AU282" s="17" t="s">
        <v>86</v>
      </c>
    </row>
    <row r="283" spans="1:51" s="13" customFormat="1" ht="12">
      <c r="A283" s="13"/>
      <c r="B283" s="244"/>
      <c r="C283" s="245"/>
      <c r="D283" s="239" t="s">
        <v>145</v>
      </c>
      <c r="E283" s="246" t="s">
        <v>1</v>
      </c>
      <c r="F283" s="247" t="s">
        <v>576</v>
      </c>
      <c r="G283" s="245"/>
      <c r="H283" s="248">
        <v>0.381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145</v>
      </c>
      <c r="AU283" s="254" t="s">
        <v>86</v>
      </c>
      <c r="AV283" s="13" t="s">
        <v>86</v>
      </c>
      <c r="AW283" s="13" t="s">
        <v>32</v>
      </c>
      <c r="AX283" s="13" t="s">
        <v>77</v>
      </c>
      <c r="AY283" s="254" t="s">
        <v>134</v>
      </c>
    </row>
    <row r="284" spans="1:51" s="14" customFormat="1" ht="12">
      <c r="A284" s="14"/>
      <c r="B284" s="255"/>
      <c r="C284" s="256"/>
      <c r="D284" s="239" t="s">
        <v>145</v>
      </c>
      <c r="E284" s="257" t="s">
        <v>1</v>
      </c>
      <c r="F284" s="258" t="s">
        <v>147</v>
      </c>
      <c r="G284" s="256"/>
      <c r="H284" s="259">
        <v>0.381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145</v>
      </c>
      <c r="AU284" s="265" t="s">
        <v>86</v>
      </c>
      <c r="AV284" s="14" t="s">
        <v>141</v>
      </c>
      <c r="AW284" s="14" t="s">
        <v>32</v>
      </c>
      <c r="AX284" s="14" t="s">
        <v>77</v>
      </c>
      <c r="AY284" s="265" t="s">
        <v>134</v>
      </c>
    </row>
    <row r="285" spans="1:51" s="13" customFormat="1" ht="12">
      <c r="A285" s="13"/>
      <c r="B285" s="244"/>
      <c r="C285" s="245"/>
      <c r="D285" s="239" t="s">
        <v>145</v>
      </c>
      <c r="E285" s="246" t="s">
        <v>1</v>
      </c>
      <c r="F285" s="247" t="s">
        <v>314</v>
      </c>
      <c r="G285" s="245"/>
      <c r="H285" s="248">
        <v>0.4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145</v>
      </c>
      <c r="AU285" s="254" t="s">
        <v>86</v>
      </c>
      <c r="AV285" s="13" t="s">
        <v>86</v>
      </c>
      <c r="AW285" s="13" t="s">
        <v>32</v>
      </c>
      <c r="AX285" s="13" t="s">
        <v>82</v>
      </c>
      <c r="AY285" s="254" t="s">
        <v>134</v>
      </c>
    </row>
    <row r="286" spans="1:65" s="2" customFormat="1" ht="14.4" customHeight="1">
      <c r="A286" s="38"/>
      <c r="B286" s="39"/>
      <c r="C286" s="226" t="s">
        <v>337</v>
      </c>
      <c r="D286" s="226" t="s">
        <v>136</v>
      </c>
      <c r="E286" s="227" t="s">
        <v>316</v>
      </c>
      <c r="F286" s="228" t="s">
        <v>317</v>
      </c>
      <c r="G286" s="229" t="s">
        <v>170</v>
      </c>
      <c r="H286" s="230">
        <v>0.15</v>
      </c>
      <c r="I286" s="231"/>
      <c r="J286" s="232">
        <f>ROUND(I286*H286,2)</f>
        <v>0</v>
      </c>
      <c r="K286" s="228" t="s">
        <v>140</v>
      </c>
      <c r="L286" s="44"/>
      <c r="M286" s="233" t="s">
        <v>1</v>
      </c>
      <c r="N286" s="234" t="s">
        <v>42</v>
      </c>
      <c r="O286" s="91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141</v>
      </c>
      <c r="AT286" s="237" t="s">
        <v>136</v>
      </c>
      <c r="AU286" s="237" t="s">
        <v>86</v>
      </c>
      <c r="AY286" s="17" t="s">
        <v>134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141</v>
      </c>
      <c r="BM286" s="237" t="s">
        <v>577</v>
      </c>
    </row>
    <row r="287" spans="1:47" s="2" customFormat="1" ht="12">
      <c r="A287" s="38"/>
      <c r="B287" s="39"/>
      <c r="C287" s="40"/>
      <c r="D287" s="239" t="s">
        <v>143</v>
      </c>
      <c r="E287" s="40"/>
      <c r="F287" s="240" t="s">
        <v>319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86</v>
      </c>
    </row>
    <row r="288" spans="1:51" s="13" customFormat="1" ht="12">
      <c r="A288" s="13"/>
      <c r="B288" s="244"/>
      <c r="C288" s="245"/>
      <c r="D288" s="239" t="s">
        <v>145</v>
      </c>
      <c r="E288" s="246" t="s">
        <v>1</v>
      </c>
      <c r="F288" s="247" t="s">
        <v>578</v>
      </c>
      <c r="G288" s="245"/>
      <c r="H288" s="248">
        <v>0.148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145</v>
      </c>
      <c r="AU288" s="254" t="s">
        <v>86</v>
      </c>
      <c r="AV288" s="13" t="s">
        <v>86</v>
      </c>
      <c r="AW288" s="13" t="s">
        <v>32</v>
      </c>
      <c r="AX288" s="13" t="s">
        <v>77</v>
      </c>
      <c r="AY288" s="254" t="s">
        <v>134</v>
      </c>
    </row>
    <row r="289" spans="1:51" s="14" customFormat="1" ht="12">
      <c r="A289" s="14"/>
      <c r="B289" s="255"/>
      <c r="C289" s="256"/>
      <c r="D289" s="239" t="s">
        <v>145</v>
      </c>
      <c r="E289" s="257" t="s">
        <v>1</v>
      </c>
      <c r="F289" s="258" t="s">
        <v>147</v>
      </c>
      <c r="G289" s="256"/>
      <c r="H289" s="259">
        <v>0.148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145</v>
      </c>
      <c r="AU289" s="265" t="s">
        <v>86</v>
      </c>
      <c r="AV289" s="14" t="s">
        <v>141</v>
      </c>
      <c r="AW289" s="14" t="s">
        <v>32</v>
      </c>
      <c r="AX289" s="14" t="s">
        <v>77</v>
      </c>
      <c r="AY289" s="265" t="s">
        <v>134</v>
      </c>
    </row>
    <row r="290" spans="1:51" s="13" customFormat="1" ht="12">
      <c r="A290" s="13"/>
      <c r="B290" s="244"/>
      <c r="C290" s="245"/>
      <c r="D290" s="239" t="s">
        <v>145</v>
      </c>
      <c r="E290" s="246" t="s">
        <v>1</v>
      </c>
      <c r="F290" s="247" t="s">
        <v>440</v>
      </c>
      <c r="G290" s="245"/>
      <c r="H290" s="248">
        <v>0.15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145</v>
      </c>
      <c r="AU290" s="254" t="s">
        <v>86</v>
      </c>
      <c r="AV290" s="13" t="s">
        <v>86</v>
      </c>
      <c r="AW290" s="13" t="s">
        <v>32</v>
      </c>
      <c r="AX290" s="13" t="s">
        <v>82</v>
      </c>
      <c r="AY290" s="254" t="s">
        <v>134</v>
      </c>
    </row>
    <row r="291" spans="1:63" s="12" customFormat="1" ht="22.8" customHeight="1">
      <c r="A291" s="12"/>
      <c r="B291" s="210"/>
      <c r="C291" s="211"/>
      <c r="D291" s="212" t="s">
        <v>76</v>
      </c>
      <c r="E291" s="224" t="s">
        <v>86</v>
      </c>
      <c r="F291" s="224" t="s">
        <v>322</v>
      </c>
      <c r="G291" s="211"/>
      <c r="H291" s="211"/>
      <c r="I291" s="214"/>
      <c r="J291" s="225">
        <f>BK291</f>
        <v>0</v>
      </c>
      <c r="K291" s="211"/>
      <c r="L291" s="216"/>
      <c r="M291" s="217"/>
      <c r="N291" s="218"/>
      <c r="O291" s="218"/>
      <c r="P291" s="219">
        <f>SUM(P292:P295)</f>
        <v>0</v>
      </c>
      <c r="Q291" s="218"/>
      <c r="R291" s="219">
        <f>SUM(R292:R295)</f>
        <v>18.71272</v>
      </c>
      <c r="S291" s="218"/>
      <c r="T291" s="220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1" t="s">
        <v>82</v>
      </c>
      <c r="AT291" s="222" t="s">
        <v>76</v>
      </c>
      <c r="AU291" s="222" t="s">
        <v>82</v>
      </c>
      <c r="AY291" s="221" t="s">
        <v>134</v>
      </c>
      <c r="BK291" s="223">
        <f>SUM(BK292:BK295)</f>
        <v>0</v>
      </c>
    </row>
    <row r="292" spans="1:65" s="2" customFormat="1" ht="12">
      <c r="A292" s="38"/>
      <c r="B292" s="39"/>
      <c r="C292" s="226" t="s">
        <v>344</v>
      </c>
      <c r="D292" s="226" t="s">
        <v>136</v>
      </c>
      <c r="E292" s="227" t="s">
        <v>324</v>
      </c>
      <c r="F292" s="228" t="s">
        <v>325</v>
      </c>
      <c r="G292" s="229" t="s">
        <v>326</v>
      </c>
      <c r="H292" s="230">
        <v>104</v>
      </c>
      <c r="I292" s="231"/>
      <c r="J292" s="232">
        <f>ROUND(I292*H292,2)</f>
        <v>0</v>
      </c>
      <c r="K292" s="228" t="s">
        <v>140</v>
      </c>
      <c r="L292" s="44"/>
      <c r="M292" s="233" t="s">
        <v>1</v>
      </c>
      <c r="N292" s="234" t="s">
        <v>42</v>
      </c>
      <c r="O292" s="91"/>
      <c r="P292" s="235">
        <f>O292*H292</f>
        <v>0</v>
      </c>
      <c r="Q292" s="235">
        <v>0.17993</v>
      </c>
      <c r="R292" s="235">
        <f>Q292*H292</f>
        <v>18.71272</v>
      </c>
      <c r="S292" s="235">
        <v>0</v>
      </c>
      <c r="T292" s="23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7" t="s">
        <v>141</v>
      </c>
      <c r="AT292" s="237" t="s">
        <v>136</v>
      </c>
      <c r="AU292" s="237" t="s">
        <v>86</v>
      </c>
      <c r="AY292" s="17" t="s">
        <v>134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7" t="s">
        <v>82</v>
      </c>
      <c r="BK292" s="238">
        <f>ROUND(I292*H292,2)</f>
        <v>0</v>
      </c>
      <c r="BL292" s="17" t="s">
        <v>141</v>
      </c>
      <c r="BM292" s="237" t="s">
        <v>579</v>
      </c>
    </row>
    <row r="293" spans="1:47" s="2" customFormat="1" ht="12">
      <c r="A293" s="38"/>
      <c r="B293" s="39"/>
      <c r="C293" s="40"/>
      <c r="D293" s="239" t="s">
        <v>143</v>
      </c>
      <c r="E293" s="40"/>
      <c r="F293" s="240" t="s">
        <v>328</v>
      </c>
      <c r="G293" s="40"/>
      <c r="H293" s="40"/>
      <c r="I293" s="241"/>
      <c r="J293" s="40"/>
      <c r="K293" s="40"/>
      <c r="L293" s="44"/>
      <c r="M293" s="242"/>
      <c r="N293" s="243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143</v>
      </c>
      <c r="AU293" s="17" t="s">
        <v>86</v>
      </c>
    </row>
    <row r="294" spans="1:51" s="13" customFormat="1" ht="12">
      <c r="A294" s="13"/>
      <c r="B294" s="244"/>
      <c r="C294" s="245"/>
      <c r="D294" s="239" t="s">
        <v>145</v>
      </c>
      <c r="E294" s="246" t="s">
        <v>1</v>
      </c>
      <c r="F294" s="247" t="s">
        <v>475</v>
      </c>
      <c r="G294" s="245"/>
      <c r="H294" s="248">
        <v>104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145</v>
      </c>
      <c r="AU294" s="254" t="s">
        <v>86</v>
      </c>
      <c r="AV294" s="13" t="s">
        <v>86</v>
      </c>
      <c r="AW294" s="13" t="s">
        <v>32</v>
      </c>
      <c r="AX294" s="13" t="s">
        <v>77</v>
      </c>
      <c r="AY294" s="254" t="s">
        <v>134</v>
      </c>
    </row>
    <row r="295" spans="1:51" s="14" customFormat="1" ht="12">
      <c r="A295" s="14"/>
      <c r="B295" s="255"/>
      <c r="C295" s="256"/>
      <c r="D295" s="239" t="s">
        <v>145</v>
      </c>
      <c r="E295" s="257" t="s">
        <v>1</v>
      </c>
      <c r="F295" s="258" t="s">
        <v>147</v>
      </c>
      <c r="G295" s="256"/>
      <c r="H295" s="259">
        <v>104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5" t="s">
        <v>145</v>
      </c>
      <c r="AU295" s="265" t="s">
        <v>86</v>
      </c>
      <c r="AV295" s="14" t="s">
        <v>141</v>
      </c>
      <c r="AW295" s="14" t="s">
        <v>32</v>
      </c>
      <c r="AX295" s="14" t="s">
        <v>82</v>
      </c>
      <c r="AY295" s="265" t="s">
        <v>134</v>
      </c>
    </row>
    <row r="296" spans="1:63" s="12" customFormat="1" ht="22.8" customHeight="1">
      <c r="A296" s="12"/>
      <c r="B296" s="210"/>
      <c r="C296" s="211"/>
      <c r="D296" s="212" t="s">
        <v>76</v>
      </c>
      <c r="E296" s="224" t="s">
        <v>89</v>
      </c>
      <c r="F296" s="224" t="s">
        <v>330</v>
      </c>
      <c r="G296" s="211"/>
      <c r="H296" s="211"/>
      <c r="I296" s="214"/>
      <c r="J296" s="225">
        <f>BK296</f>
        <v>0</v>
      </c>
      <c r="K296" s="211"/>
      <c r="L296" s="216"/>
      <c r="M296" s="217"/>
      <c r="N296" s="218"/>
      <c r="O296" s="218"/>
      <c r="P296" s="219">
        <f>SUM(P297:P300)</f>
        <v>0</v>
      </c>
      <c r="Q296" s="218"/>
      <c r="R296" s="219">
        <f>SUM(R297:R300)</f>
        <v>0</v>
      </c>
      <c r="S296" s="218"/>
      <c r="T296" s="220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1" t="s">
        <v>82</v>
      </c>
      <c r="AT296" s="222" t="s">
        <v>76</v>
      </c>
      <c r="AU296" s="222" t="s">
        <v>82</v>
      </c>
      <c r="AY296" s="221" t="s">
        <v>134</v>
      </c>
      <c r="BK296" s="223">
        <f>SUM(BK297:BK300)</f>
        <v>0</v>
      </c>
    </row>
    <row r="297" spans="1:65" s="2" customFormat="1" ht="14.4" customHeight="1">
      <c r="A297" s="38"/>
      <c r="B297" s="39"/>
      <c r="C297" s="226" t="s">
        <v>351</v>
      </c>
      <c r="D297" s="226" t="s">
        <v>136</v>
      </c>
      <c r="E297" s="227" t="s">
        <v>332</v>
      </c>
      <c r="F297" s="228" t="s">
        <v>333</v>
      </c>
      <c r="G297" s="229" t="s">
        <v>326</v>
      </c>
      <c r="H297" s="230">
        <v>104</v>
      </c>
      <c r="I297" s="231"/>
      <c r="J297" s="232">
        <f>ROUND(I297*H297,2)</f>
        <v>0</v>
      </c>
      <c r="K297" s="228" t="s">
        <v>140</v>
      </c>
      <c r="L297" s="44"/>
      <c r="M297" s="233" t="s">
        <v>1</v>
      </c>
      <c r="N297" s="234" t="s">
        <v>42</v>
      </c>
      <c r="O297" s="91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7" t="s">
        <v>141</v>
      </c>
      <c r="AT297" s="237" t="s">
        <v>136</v>
      </c>
      <c r="AU297" s="237" t="s">
        <v>86</v>
      </c>
      <c r="AY297" s="17" t="s">
        <v>134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7" t="s">
        <v>82</v>
      </c>
      <c r="BK297" s="238">
        <f>ROUND(I297*H297,2)</f>
        <v>0</v>
      </c>
      <c r="BL297" s="17" t="s">
        <v>141</v>
      </c>
      <c r="BM297" s="237" t="s">
        <v>580</v>
      </c>
    </row>
    <row r="298" spans="1:47" s="2" customFormat="1" ht="12">
      <c r="A298" s="38"/>
      <c r="B298" s="39"/>
      <c r="C298" s="40"/>
      <c r="D298" s="239" t="s">
        <v>143</v>
      </c>
      <c r="E298" s="40"/>
      <c r="F298" s="240" t="s">
        <v>335</v>
      </c>
      <c r="G298" s="40"/>
      <c r="H298" s="40"/>
      <c r="I298" s="241"/>
      <c r="J298" s="40"/>
      <c r="K298" s="40"/>
      <c r="L298" s="44"/>
      <c r="M298" s="242"/>
      <c r="N298" s="243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143</v>
      </c>
      <c r="AU298" s="17" t="s">
        <v>86</v>
      </c>
    </row>
    <row r="299" spans="1:51" s="13" customFormat="1" ht="12">
      <c r="A299" s="13"/>
      <c r="B299" s="244"/>
      <c r="C299" s="245"/>
      <c r="D299" s="239" t="s">
        <v>145</v>
      </c>
      <c r="E299" s="246" t="s">
        <v>1</v>
      </c>
      <c r="F299" s="247" t="s">
        <v>475</v>
      </c>
      <c r="G299" s="245"/>
      <c r="H299" s="248">
        <v>104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4" t="s">
        <v>145</v>
      </c>
      <c r="AU299" s="254" t="s">
        <v>86</v>
      </c>
      <c r="AV299" s="13" t="s">
        <v>86</v>
      </c>
      <c r="AW299" s="13" t="s">
        <v>32</v>
      </c>
      <c r="AX299" s="13" t="s">
        <v>77</v>
      </c>
      <c r="AY299" s="254" t="s">
        <v>134</v>
      </c>
    </row>
    <row r="300" spans="1:51" s="14" customFormat="1" ht="12">
      <c r="A300" s="14"/>
      <c r="B300" s="255"/>
      <c r="C300" s="256"/>
      <c r="D300" s="239" t="s">
        <v>145</v>
      </c>
      <c r="E300" s="257" t="s">
        <v>1</v>
      </c>
      <c r="F300" s="258" t="s">
        <v>147</v>
      </c>
      <c r="G300" s="256"/>
      <c r="H300" s="259">
        <v>104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5" t="s">
        <v>145</v>
      </c>
      <c r="AU300" s="265" t="s">
        <v>86</v>
      </c>
      <c r="AV300" s="14" t="s">
        <v>141</v>
      </c>
      <c r="AW300" s="14" t="s">
        <v>32</v>
      </c>
      <c r="AX300" s="14" t="s">
        <v>82</v>
      </c>
      <c r="AY300" s="265" t="s">
        <v>134</v>
      </c>
    </row>
    <row r="301" spans="1:63" s="12" customFormat="1" ht="22.8" customHeight="1">
      <c r="A301" s="12"/>
      <c r="B301" s="210"/>
      <c r="C301" s="211"/>
      <c r="D301" s="212" t="s">
        <v>76</v>
      </c>
      <c r="E301" s="224" t="s">
        <v>141</v>
      </c>
      <c r="F301" s="224" t="s">
        <v>336</v>
      </c>
      <c r="G301" s="211"/>
      <c r="H301" s="211"/>
      <c r="I301" s="214"/>
      <c r="J301" s="225">
        <f>BK301</f>
        <v>0</v>
      </c>
      <c r="K301" s="211"/>
      <c r="L301" s="216"/>
      <c r="M301" s="217"/>
      <c r="N301" s="218"/>
      <c r="O301" s="218"/>
      <c r="P301" s="219">
        <f>SUM(P302:P319)</f>
        <v>0</v>
      </c>
      <c r="Q301" s="218"/>
      <c r="R301" s="219">
        <f>SUM(R302:R319)</f>
        <v>35.4966102</v>
      </c>
      <c r="S301" s="218"/>
      <c r="T301" s="220">
        <f>SUM(T302:T319)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1" t="s">
        <v>82</v>
      </c>
      <c r="AT301" s="222" t="s">
        <v>76</v>
      </c>
      <c r="AU301" s="222" t="s">
        <v>82</v>
      </c>
      <c r="AY301" s="221" t="s">
        <v>134</v>
      </c>
      <c r="BK301" s="223">
        <f>SUM(BK302:BK319)</f>
        <v>0</v>
      </c>
    </row>
    <row r="302" spans="1:65" s="2" customFormat="1" ht="12">
      <c r="A302" s="38"/>
      <c r="B302" s="39"/>
      <c r="C302" s="226" t="s">
        <v>358</v>
      </c>
      <c r="D302" s="226" t="s">
        <v>136</v>
      </c>
      <c r="E302" s="227" t="s">
        <v>338</v>
      </c>
      <c r="F302" s="228" t="s">
        <v>339</v>
      </c>
      <c r="G302" s="229" t="s">
        <v>170</v>
      </c>
      <c r="H302" s="230">
        <v>18.72</v>
      </c>
      <c r="I302" s="231"/>
      <c r="J302" s="232">
        <f>ROUND(I302*H302,2)</f>
        <v>0</v>
      </c>
      <c r="K302" s="228" t="s">
        <v>140</v>
      </c>
      <c r="L302" s="44"/>
      <c r="M302" s="233" t="s">
        <v>1</v>
      </c>
      <c r="N302" s="234" t="s">
        <v>42</v>
      </c>
      <c r="O302" s="91"/>
      <c r="P302" s="235">
        <f>O302*H302</f>
        <v>0</v>
      </c>
      <c r="Q302" s="235">
        <v>1.89077</v>
      </c>
      <c r="R302" s="235">
        <f>Q302*H302</f>
        <v>35.3952144</v>
      </c>
      <c r="S302" s="235">
        <v>0</v>
      </c>
      <c r="T302" s="23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7" t="s">
        <v>141</v>
      </c>
      <c r="AT302" s="237" t="s">
        <v>136</v>
      </c>
      <c r="AU302" s="237" t="s">
        <v>86</v>
      </c>
      <c r="AY302" s="17" t="s">
        <v>134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7" t="s">
        <v>82</v>
      </c>
      <c r="BK302" s="238">
        <f>ROUND(I302*H302,2)</f>
        <v>0</v>
      </c>
      <c r="BL302" s="17" t="s">
        <v>141</v>
      </c>
      <c r="BM302" s="237" t="s">
        <v>581</v>
      </c>
    </row>
    <row r="303" spans="1:47" s="2" customFormat="1" ht="12">
      <c r="A303" s="38"/>
      <c r="B303" s="39"/>
      <c r="C303" s="40"/>
      <c r="D303" s="239" t="s">
        <v>143</v>
      </c>
      <c r="E303" s="40"/>
      <c r="F303" s="240" t="s">
        <v>341</v>
      </c>
      <c r="G303" s="40"/>
      <c r="H303" s="40"/>
      <c r="I303" s="241"/>
      <c r="J303" s="40"/>
      <c r="K303" s="40"/>
      <c r="L303" s="44"/>
      <c r="M303" s="242"/>
      <c r="N303" s="243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143</v>
      </c>
      <c r="AU303" s="17" t="s">
        <v>86</v>
      </c>
    </row>
    <row r="304" spans="1:51" s="13" customFormat="1" ht="12">
      <c r="A304" s="13"/>
      <c r="B304" s="244"/>
      <c r="C304" s="245"/>
      <c r="D304" s="239" t="s">
        <v>145</v>
      </c>
      <c r="E304" s="246" t="s">
        <v>1</v>
      </c>
      <c r="F304" s="247" t="s">
        <v>582</v>
      </c>
      <c r="G304" s="245"/>
      <c r="H304" s="248">
        <v>18.72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145</v>
      </c>
      <c r="AU304" s="254" t="s">
        <v>86</v>
      </c>
      <c r="AV304" s="13" t="s">
        <v>86</v>
      </c>
      <c r="AW304" s="13" t="s">
        <v>32</v>
      </c>
      <c r="AX304" s="13" t="s">
        <v>77</v>
      </c>
      <c r="AY304" s="254" t="s">
        <v>134</v>
      </c>
    </row>
    <row r="305" spans="1:51" s="14" customFormat="1" ht="12">
      <c r="A305" s="14"/>
      <c r="B305" s="255"/>
      <c r="C305" s="256"/>
      <c r="D305" s="239" t="s">
        <v>145</v>
      </c>
      <c r="E305" s="257" t="s">
        <v>1</v>
      </c>
      <c r="F305" s="258" t="s">
        <v>147</v>
      </c>
      <c r="G305" s="256"/>
      <c r="H305" s="259">
        <v>18.72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5" t="s">
        <v>145</v>
      </c>
      <c r="AU305" s="265" t="s">
        <v>86</v>
      </c>
      <c r="AV305" s="14" t="s">
        <v>141</v>
      </c>
      <c r="AW305" s="14" t="s">
        <v>32</v>
      </c>
      <c r="AX305" s="14" t="s">
        <v>82</v>
      </c>
      <c r="AY305" s="265" t="s">
        <v>134</v>
      </c>
    </row>
    <row r="306" spans="1:65" s="2" customFormat="1" ht="12">
      <c r="A306" s="38"/>
      <c r="B306" s="39"/>
      <c r="C306" s="226" t="s">
        <v>365</v>
      </c>
      <c r="D306" s="226" t="s">
        <v>136</v>
      </c>
      <c r="E306" s="227" t="s">
        <v>345</v>
      </c>
      <c r="F306" s="228" t="s">
        <v>346</v>
      </c>
      <c r="G306" s="229" t="s">
        <v>170</v>
      </c>
      <c r="H306" s="230">
        <v>0.8</v>
      </c>
      <c r="I306" s="231"/>
      <c r="J306" s="232">
        <f>ROUND(I306*H306,2)</f>
        <v>0</v>
      </c>
      <c r="K306" s="228" t="s">
        <v>140</v>
      </c>
      <c r="L306" s="44"/>
      <c r="M306" s="233" t="s">
        <v>1</v>
      </c>
      <c r="N306" s="234" t="s">
        <v>42</v>
      </c>
      <c r="O306" s="91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7" t="s">
        <v>141</v>
      </c>
      <c r="AT306" s="237" t="s">
        <v>136</v>
      </c>
      <c r="AU306" s="237" t="s">
        <v>86</v>
      </c>
      <c r="AY306" s="17" t="s">
        <v>134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7" t="s">
        <v>82</v>
      </c>
      <c r="BK306" s="238">
        <f>ROUND(I306*H306,2)</f>
        <v>0</v>
      </c>
      <c r="BL306" s="17" t="s">
        <v>141</v>
      </c>
      <c r="BM306" s="237" t="s">
        <v>583</v>
      </c>
    </row>
    <row r="307" spans="1:47" s="2" customFormat="1" ht="12">
      <c r="A307" s="38"/>
      <c r="B307" s="39"/>
      <c r="C307" s="40"/>
      <c r="D307" s="239" t="s">
        <v>143</v>
      </c>
      <c r="E307" s="40"/>
      <c r="F307" s="240" t="s">
        <v>348</v>
      </c>
      <c r="G307" s="40"/>
      <c r="H307" s="40"/>
      <c r="I307" s="241"/>
      <c r="J307" s="40"/>
      <c r="K307" s="40"/>
      <c r="L307" s="44"/>
      <c r="M307" s="242"/>
      <c r="N307" s="243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143</v>
      </c>
      <c r="AU307" s="17" t="s">
        <v>86</v>
      </c>
    </row>
    <row r="308" spans="1:51" s="13" customFormat="1" ht="12">
      <c r="A308" s="13"/>
      <c r="B308" s="244"/>
      <c r="C308" s="245"/>
      <c r="D308" s="239" t="s">
        <v>145</v>
      </c>
      <c r="E308" s="246" t="s">
        <v>1</v>
      </c>
      <c r="F308" s="247" t="s">
        <v>584</v>
      </c>
      <c r="G308" s="245"/>
      <c r="H308" s="248">
        <v>0.804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4" t="s">
        <v>145</v>
      </c>
      <c r="AU308" s="254" t="s">
        <v>86</v>
      </c>
      <c r="AV308" s="13" t="s">
        <v>86</v>
      </c>
      <c r="AW308" s="13" t="s">
        <v>32</v>
      </c>
      <c r="AX308" s="13" t="s">
        <v>77</v>
      </c>
      <c r="AY308" s="254" t="s">
        <v>134</v>
      </c>
    </row>
    <row r="309" spans="1:51" s="14" customFormat="1" ht="12">
      <c r="A309" s="14"/>
      <c r="B309" s="255"/>
      <c r="C309" s="256"/>
      <c r="D309" s="239" t="s">
        <v>145</v>
      </c>
      <c r="E309" s="257" t="s">
        <v>1</v>
      </c>
      <c r="F309" s="258" t="s">
        <v>147</v>
      </c>
      <c r="G309" s="256"/>
      <c r="H309" s="259">
        <v>0.804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5" t="s">
        <v>145</v>
      </c>
      <c r="AU309" s="265" t="s">
        <v>86</v>
      </c>
      <c r="AV309" s="14" t="s">
        <v>141</v>
      </c>
      <c r="AW309" s="14" t="s">
        <v>32</v>
      </c>
      <c r="AX309" s="14" t="s">
        <v>77</v>
      </c>
      <c r="AY309" s="265" t="s">
        <v>134</v>
      </c>
    </row>
    <row r="310" spans="1:51" s="13" customFormat="1" ht="12">
      <c r="A310" s="13"/>
      <c r="B310" s="244"/>
      <c r="C310" s="245"/>
      <c r="D310" s="239" t="s">
        <v>145</v>
      </c>
      <c r="E310" s="246" t="s">
        <v>1</v>
      </c>
      <c r="F310" s="247" t="s">
        <v>585</v>
      </c>
      <c r="G310" s="245"/>
      <c r="H310" s="248">
        <v>0.8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145</v>
      </c>
      <c r="AU310" s="254" t="s">
        <v>86</v>
      </c>
      <c r="AV310" s="13" t="s">
        <v>86</v>
      </c>
      <c r="AW310" s="13" t="s">
        <v>32</v>
      </c>
      <c r="AX310" s="13" t="s">
        <v>82</v>
      </c>
      <c r="AY310" s="254" t="s">
        <v>134</v>
      </c>
    </row>
    <row r="311" spans="1:65" s="2" customFormat="1" ht="12">
      <c r="A311" s="38"/>
      <c r="B311" s="39"/>
      <c r="C311" s="226" t="s">
        <v>373</v>
      </c>
      <c r="D311" s="226" t="s">
        <v>136</v>
      </c>
      <c r="E311" s="227" t="s">
        <v>352</v>
      </c>
      <c r="F311" s="228" t="s">
        <v>353</v>
      </c>
      <c r="G311" s="229" t="s">
        <v>139</v>
      </c>
      <c r="H311" s="230">
        <v>2.01</v>
      </c>
      <c r="I311" s="231"/>
      <c r="J311" s="232">
        <f>ROUND(I311*H311,2)</f>
        <v>0</v>
      </c>
      <c r="K311" s="228" t="s">
        <v>140</v>
      </c>
      <c r="L311" s="44"/>
      <c r="M311" s="233" t="s">
        <v>1</v>
      </c>
      <c r="N311" s="234" t="s">
        <v>42</v>
      </c>
      <c r="O311" s="91"/>
      <c r="P311" s="235">
        <f>O311*H311</f>
        <v>0</v>
      </c>
      <c r="Q311" s="235">
        <v>0.00632</v>
      </c>
      <c r="R311" s="235">
        <f>Q311*H311</f>
        <v>0.0127032</v>
      </c>
      <c r="S311" s="235">
        <v>0</v>
      </c>
      <c r="T311" s="23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7" t="s">
        <v>141</v>
      </c>
      <c r="AT311" s="237" t="s">
        <v>136</v>
      </c>
      <c r="AU311" s="237" t="s">
        <v>86</v>
      </c>
      <c r="AY311" s="17" t="s">
        <v>134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7" t="s">
        <v>82</v>
      </c>
      <c r="BK311" s="238">
        <f>ROUND(I311*H311,2)</f>
        <v>0</v>
      </c>
      <c r="BL311" s="17" t="s">
        <v>141</v>
      </c>
      <c r="BM311" s="237" t="s">
        <v>586</v>
      </c>
    </row>
    <row r="312" spans="1:47" s="2" customFormat="1" ht="12">
      <c r="A312" s="38"/>
      <c r="B312" s="39"/>
      <c r="C312" s="40"/>
      <c r="D312" s="239" t="s">
        <v>143</v>
      </c>
      <c r="E312" s="40"/>
      <c r="F312" s="240" t="s">
        <v>355</v>
      </c>
      <c r="G312" s="40"/>
      <c r="H312" s="40"/>
      <c r="I312" s="241"/>
      <c r="J312" s="40"/>
      <c r="K312" s="40"/>
      <c r="L312" s="44"/>
      <c r="M312" s="242"/>
      <c r="N312" s="243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143</v>
      </c>
      <c r="AU312" s="17" t="s">
        <v>86</v>
      </c>
    </row>
    <row r="313" spans="1:51" s="13" customFormat="1" ht="12">
      <c r="A313" s="13"/>
      <c r="B313" s="244"/>
      <c r="C313" s="245"/>
      <c r="D313" s="239" t="s">
        <v>145</v>
      </c>
      <c r="E313" s="246" t="s">
        <v>1</v>
      </c>
      <c r="F313" s="247" t="s">
        <v>587</v>
      </c>
      <c r="G313" s="245"/>
      <c r="H313" s="248">
        <v>2.01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145</v>
      </c>
      <c r="AU313" s="254" t="s">
        <v>86</v>
      </c>
      <c r="AV313" s="13" t="s">
        <v>86</v>
      </c>
      <c r="AW313" s="13" t="s">
        <v>32</v>
      </c>
      <c r="AX313" s="13" t="s">
        <v>77</v>
      </c>
      <c r="AY313" s="254" t="s">
        <v>134</v>
      </c>
    </row>
    <row r="314" spans="1:51" s="14" customFormat="1" ht="12">
      <c r="A314" s="14"/>
      <c r="B314" s="255"/>
      <c r="C314" s="256"/>
      <c r="D314" s="239" t="s">
        <v>145</v>
      </c>
      <c r="E314" s="257" t="s">
        <v>1</v>
      </c>
      <c r="F314" s="258" t="s">
        <v>147</v>
      </c>
      <c r="G314" s="256"/>
      <c r="H314" s="259">
        <v>2.01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145</v>
      </c>
      <c r="AU314" s="265" t="s">
        <v>86</v>
      </c>
      <c r="AV314" s="14" t="s">
        <v>141</v>
      </c>
      <c r="AW314" s="14" t="s">
        <v>32</v>
      </c>
      <c r="AX314" s="14" t="s">
        <v>82</v>
      </c>
      <c r="AY314" s="265" t="s">
        <v>134</v>
      </c>
    </row>
    <row r="315" spans="1:65" s="2" customFormat="1" ht="12">
      <c r="A315" s="38"/>
      <c r="B315" s="39"/>
      <c r="C315" s="226" t="s">
        <v>379</v>
      </c>
      <c r="D315" s="226" t="s">
        <v>136</v>
      </c>
      <c r="E315" s="227" t="s">
        <v>359</v>
      </c>
      <c r="F315" s="228" t="s">
        <v>360</v>
      </c>
      <c r="G315" s="229" t="s">
        <v>139</v>
      </c>
      <c r="H315" s="230">
        <v>128.54</v>
      </c>
      <c r="I315" s="231"/>
      <c r="J315" s="232">
        <f>ROUND(I315*H315,2)</f>
        <v>0</v>
      </c>
      <c r="K315" s="228" t="s">
        <v>1</v>
      </c>
      <c r="L315" s="44"/>
      <c r="M315" s="233" t="s">
        <v>1</v>
      </c>
      <c r="N315" s="234" t="s">
        <v>42</v>
      </c>
      <c r="O315" s="91"/>
      <c r="P315" s="235">
        <f>O315*H315</f>
        <v>0</v>
      </c>
      <c r="Q315" s="235">
        <v>0.00069</v>
      </c>
      <c r="R315" s="235">
        <f>Q315*H315</f>
        <v>0.0886926</v>
      </c>
      <c r="S315" s="235">
        <v>0</v>
      </c>
      <c r="T315" s="23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7" t="s">
        <v>141</v>
      </c>
      <c r="AT315" s="237" t="s">
        <v>136</v>
      </c>
      <c r="AU315" s="237" t="s">
        <v>86</v>
      </c>
      <c r="AY315" s="17" t="s">
        <v>134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7" t="s">
        <v>82</v>
      </c>
      <c r="BK315" s="238">
        <f>ROUND(I315*H315,2)</f>
        <v>0</v>
      </c>
      <c r="BL315" s="17" t="s">
        <v>141</v>
      </c>
      <c r="BM315" s="237" t="s">
        <v>588</v>
      </c>
    </row>
    <row r="316" spans="1:47" s="2" customFormat="1" ht="12">
      <c r="A316" s="38"/>
      <c r="B316" s="39"/>
      <c r="C316" s="40"/>
      <c r="D316" s="239" t="s">
        <v>143</v>
      </c>
      <c r="E316" s="40"/>
      <c r="F316" s="240" t="s">
        <v>360</v>
      </c>
      <c r="G316" s="40"/>
      <c r="H316" s="40"/>
      <c r="I316" s="241"/>
      <c r="J316" s="40"/>
      <c r="K316" s="40"/>
      <c r="L316" s="44"/>
      <c r="M316" s="242"/>
      <c r="N316" s="243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143</v>
      </c>
      <c r="AU316" s="17" t="s">
        <v>86</v>
      </c>
    </row>
    <row r="317" spans="1:51" s="13" customFormat="1" ht="12">
      <c r="A317" s="13"/>
      <c r="B317" s="244"/>
      <c r="C317" s="245"/>
      <c r="D317" s="239" t="s">
        <v>145</v>
      </c>
      <c r="E317" s="246" t="s">
        <v>1</v>
      </c>
      <c r="F317" s="247" t="s">
        <v>589</v>
      </c>
      <c r="G317" s="245"/>
      <c r="H317" s="248">
        <v>128.544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145</v>
      </c>
      <c r="AU317" s="254" t="s">
        <v>86</v>
      </c>
      <c r="AV317" s="13" t="s">
        <v>86</v>
      </c>
      <c r="AW317" s="13" t="s">
        <v>32</v>
      </c>
      <c r="AX317" s="13" t="s">
        <v>77</v>
      </c>
      <c r="AY317" s="254" t="s">
        <v>134</v>
      </c>
    </row>
    <row r="318" spans="1:51" s="14" customFormat="1" ht="12">
      <c r="A318" s="14"/>
      <c r="B318" s="255"/>
      <c r="C318" s="256"/>
      <c r="D318" s="239" t="s">
        <v>145</v>
      </c>
      <c r="E318" s="257" t="s">
        <v>1</v>
      </c>
      <c r="F318" s="258" t="s">
        <v>147</v>
      </c>
      <c r="G318" s="256"/>
      <c r="H318" s="259">
        <v>128.544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145</v>
      </c>
      <c r="AU318" s="265" t="s">
        <v>86</v>
      </c>
      <c r="AV318" s="14" t="s">
        <v>141</v>
      </c>
      <c r="AW318" s="14" t="s">
        <v>32</v>
      </c>
      <c r="AX318" s="14" t="s">
        <v>77</v>
      </c>
      <c r="AY318" s="265" t="s">
        <v>134</v>
      </c>
    </row>
    <row r="319" spans="1:51" s="13" customFormat="1" ht="12">
      <c r="A319" s="13"/>
      <c r="B319" s="244"/>
      <c r="C319" s="245"/>
      <c r="D319" s="239" t="s">
        <v>145</v>
      </c>
      <c r="E319" s="246" t="s">
        <v>1</v>
      </c>
      <c r="F319" s="247" t="s">
        <v>590</v>
      </c>
      <c r="G319" s="245"/>
      <c r="H319" s="248">
        <v>128.54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145</v>
      </c>
      <c r="AU319" s="254" t="s">
        <v>86</v>
      </c>
      <c r="AV319" s="13" t="s">
        <v>86</v>
      </c>
      <c r="AW319" s="13" t="s">
        <v>32</v>
      </c>
      <c r="AX319" s="13" t="s">
        <v>82</v>
      </c>
      <c r="AY319" s="254" t="s">
        <v>134</v>
      </c>
    </row>
    <row r="320" spans="1:63" s="12" customFormat="1" ht="22.8" customHeight="1">
      <c r="A320" s="12"/>
      <c r="B320" s="210"/>
      <c r="C320" s="211"/>
      <c r="D320" s="212" t="s">
        <v>76</v>
      </c>
      <c r="E320" s="224" t="s">
        <v>167</v>
      </c>
      <c r="F320" s="224" t="s">
        <v>364</v>
      </c>
      <c r="G320" s="211"/>
      <c r="H320" s="211"/>
      <c r="I320" s="214"/>
      <c r="J320" s="225">
        <f>BK320</f>
        <v>0</v>
      </c>
      <c r="K320" s="211"/>
      <c r="L320" s="216"/>
      <c r="M320" s="217"/>
      <c r="N320" s="218"/>
      <c r="O320" s="218"/>
      <c r="P320" s="219">
        <f>SUM(P321:P324)</f>
        <v>0</v>
      </c>
      <c r="Q320" s="218"/>
      <c r="R320" s="219">
        <f>SUM(R321:R324)</f>
        <v>79.57079999999999</v>
      </c>
      <c r="S320" s="218"/>
      <c r="T320" s="220">
        <f>SUM(T321:T324)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1" t="s">
        <v>82</v>
      </c>
      <c r="AT320" s="222" t="s">
        <v>76</v>
      </c>
      <c r="AU320" s="222" t="s">
        <v>82</v>
      </c>
      <c r="AY320" s="221" t="s">
        <v>134</v>
      </c>
      <c r="BK320" s="223">
        <f>SUM(BK321:BK324)</f>
        <v>0</v>
      </c>
    </row>
    <row r="321" spans="1:65" s="2" customFormat="1" ht="12">
      <c r="A321" s="38"/>
      <c r="B321" s="39"/>
      <c r="C321" s="226" t="s">
        <v>385</v>
      </c>
      <c r="D321" s="226" t="s">
        <v>136</v>
      </c>
      <c r="E321" s="227" t="s">
        <v>366</v>
      </c>
      <c r="F321" s="228" t="s">
        <v>367</v>
      </c>
      <c r="G321" s="229" t="s">
        <v>139</v>
      </c>
      <c r="H321" s="230">
        <v>230.64</v>
      </c>
      <c r="I321" s="231"/>
      <c r="J321" s="232">
        <f>ROUND(I321*H321,2)</f>
        <v>0</v>
      </c>
      <c r="K321" s="228" t="s">
        <v>140</v>
      </c>
      <c r="L321" s="44"/>
      <c r="M321" s="233" t="s">
        <v>1</v>
      </c>
      <c r="N321" s="234" t="s">
        <v>42</v>
      </c>
      <c r="O321" s="91"/>
      <c r="P321" s="235">
        <f>O321*H321</f>
        <v>0</v>
      </c>
      <c r="Q321" s="235">
        <v>0.345</v>
      </c>
      <c r="R321" s="235">
        <f>Q321*H321</f>
        <v>79.57079999999999</v>
      </c>
      <c r="S321" s="235">
        <v>0</v>
      </c>
      <c r="T321" s="23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7" t="s">
        <v>141</v>
      </c>
      <c r="AT321" s="237" t="s">
        <v>136</v>
      </c>
      <c r="AU321" s="237" t="s">
        <v>86</v>
      </c>
      <c r="AY321" s="17" t="s">
        <v>134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7" t="s">
        <v>82</v>
      </c>
      <c r="BK321" s="238">
        <f>ROUND(I321*H321,2)</f>
        <v>0</v>
      </c>
      <c r="BL321" s="17" t="s">
        <v>141</v>
      </c>
      <c r="BM321" s="237" t="s">
        <v>591</v>
      </c>
    </row>
    <row r="322" spans="1:47" s="2" customFormat="1" ht="12">
      <c r="A322" s="38"/>
      <c r="B322" s="39"/>
      <c r="C322" s="40"/>
      <c r="D322" s="239" t="s">
        <v>143</v>
      </c>
      <c r="E322" s="40"/>
      <c r="F322" s="240" t="s">
        <v>369</v>
      </c>
      <c r="G322" s="40"/>
      <c r="H322" s="40"/>
      <c r="I322" s="241"/>
      <c r="J322" s="40"/>
      <c r="K322" s="40"/>
      <c r="L322" s="44"/>
      <c r="M322" s="242"/>
      <c r="N322" s="24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143</v>
      </c>
      <c r="AU322" s="17" t="s">
        <v>86</v>
      </c>
    </row>
    <row r="323" spans="1:47" s="2" customFormat="1" ht="12">
      <c r="A323" s="38"/>
      <c r="B323" s="39"/>
      <c r="C323" s="40"/>
      <c r="D323" s="239" t="s">
        <v>200</v>
      </c>
      <c r="E323" s="40"/>
      <c r="F323" s="266" t="s">
        <v>370</v>
      </c>
      <c r="G323" s="40"/>
      <c r="H323" s="40"/>
      <c r="I323" s="241"/>
      <c r="J323" s="40"/>
      <c r="K323" s="40"/>
      <c r="L323" s="44"/>
      <c r="M323" s="242"/>
      <c r="N323" s="243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200</v>
      </c>
      <c r="AU323" s="17" t="s">
        <v>86</v>
      </c>
    </row>
    <row r="324" spans="1:51" s="13" customFormat="1" ht="12">
      <c r="A324" s="13"/>
      <c r="B324" s="244"/>
      <c r="C324" s="245"/>
      <c r="D324" s="239" t="s">
        <v>145</v>
      </c>
      <c r="E324" s="246" t="s">
        <v>1</v>
      </c>
      <c r="F324" s="247" t="s">
        <v>592</v>
      </c>
      <c r="G324" s="245"/>
      <c r="H324" s="248">
        <v>230.64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145</v>
      </c>
      <c r="AU324" s="254" t="s">
        <v>86</v>
      </c>
      <c r="AV324" s="13" t="s">
        <v>86</v>
      </c>
      <c r="AW324" s="13" t="s">
        <v>32</v>
      </c>
      <c r="AX324" s="13" t="s">
        <v>82</v>
      </c>
      <c r="AY324" s="254" t="s">
        <v>134</v>
      </c>
    </row>
    <row r="325" spans="1:63" s="12" customFormat="1" ht="22.8" customHeight="1">
      <c r="A325" s="12"/>
      <c r="B325" s="210"/>
      <c r="C325" s="211"/>
      <c r="D325" s="212" t="s">
        <v>76</v>
      </c>
      <c r="E325" s="224" t="s">
        <v>196</v>
      </c>
      <c r="F325" s="224" t="s">
        <v>372</v>
      </c>
      <c r="G325" s="211"/>
      <c r="H325" s="211"/>
      <c r="I325" s="214"/>
      <c r="J325" s="225">
        <f>BK325</f>
        <v>0</v>
      </c>
      <c r="K325" s="211"/>
      <c r="L325" s="216"/>
      <c r="M325" s="217"/>
      <c r="N325" s="218"/>
      <c r="O325" s="218"/>
      <c r="P325" s="219">
        <f>SUM(P326:P391)</f>
        <v>0</v>
      </c>
      <c r="Q325" s="218"/>
      <c r="R325" s="219">
        <f>SUM(R326:R391)</f>
        <v>26.039331999999998</v>
      </c>
      <c r="S325" s="218"/>
      <c r="T325" s="220">
        <f>SUM(T326:T391)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21" t="s">
        <v>82</v>
      </c>
      <c r="AT325" s="222" t="s">
        <v>76</v>
      </c>
      <c r="AU325" s="222" t="s">
        <v>82</v>
      </c>
      <c r="AY325" s="221" t="s">
        <v>134</v>
      </c>
      <c r="BK325" s="223">
        <f>SUM(BK326:BK391)</f>
        <v>0</v>
      </c>
    </row>
    <row r="326" spans="1:65" s="2" customFormat="1" ht="30" customHeight="1">
      <c r="A326" s="38"/>
      <c r="B326" s="39"/>
      <c r="C326" s="226" t="s">
        <v>391</v>
      </c>
      <c r="D326" s="226" t="s">
        <v>136</v>
      </c>
      <c r="E326" s="227" t="s">
        <v>593</v>
      </c>
      <c r="F326" s="228" t="s">
        <v>594</v>
      </c>
      <c r="G326" s="229" t="s">
        <v>326</v>
      </c>
      <c r="H326" s="230">
        <v>100</v>
      </c>
      <c r="I326" s="231"/>
      <c r="J326" s="232">
        <f>ROUND(I326*H326,2)</f>
        <v>0</v>
      </c>
      <c r="K326" s="228" t="s">
        <v>140</v>
      </c>
      <c r="L326" s="44"/>
      <c r="M326" s="233" t="s">
        <v>1</v>
      </c>
      <c r="N326" s="234" t="s">
        <v>42</v>
      </c>
      <c r="O326" s="91"/>
      <c r="P326" s="235">
        <f>O326*H326</f>
        <v>0</v>
      </c>
      <c r="Q326" s="235">
        <v>3E-05</v>
      </c>
      <c r="R326" s="235">
        <f>Q326*H326</f>
        <v>0.003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141</v>
      </c>
      <c r="AT326" s="237" t="s">
        <v>136</v>
      </c>
      <c r="AU326" s="237" t="s">
        <v>86</v>
      </c>
      <c r="AY326" s="17" t="s">
        <v>134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82</v>
      </c>
      <c r="BK326" s="238">
        <f>ROUND(I326*H326,2)</f>
        <v>0</v>
      </c>
      <c r="BL326" s="17" t="s">
        <v>141</v>
      </c>
      <c r="BM326" s="237" t="s">
        <v>595</v>
      </c>
    </row>
    <row r="327" spans="1:47" s="2" customFormat="1" ht="12">
      <c r="A327" s="38"/>
      <c r="B327" s="39"/>
      <c r="C327" s="40"/>
      <c r="D327" s="239" t="s">
        <v>143</v>
      </c>
      <c r="E327" s="40"/>
      <c r="F327" s="240" t="s">
        <v>596</v>
      </c>
      <c r="G327" s="40"/>
      <c r="H327" s="40"/>
      <c r="I327" s="241"/>
      <c r="J327" s="40"/>
      <c r="K327" s="40"/>
      <c r="L327" s="44"/>
      <c r="M327" s="242"/>
      <c r="N327" s="24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143</v>
      </c>
      <c r="AU327" s="17" t="s">
        <v>86</v>
      </c>
    </row>
    <row r="328" spans="1:51" s="13" customFormat="1" ht="12">
      <c r="A328" s="13"/>
      <c r="B328" s="244"/>
      <c r="C328" s="245"/>
      <c r="D328" s="239" t="s">
        <v>145</v>
      </c>
      <c r="E328" s="246" t="s">
        <v>1</v>
      </c>
      <c r="F328" s="247" t="s">
        <v>597</v>
      </c>
      <c r="G328" s="245"/>
      <c r="H328" s="248">
        <v>100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4" t="s">
        <v>145</v>
      </c>
      <c r="AU328" s="254" t="s">
        <v>86</v>
      </c>
      <c r="AV328" s="13" t="s">
        <v>86</v>
      </c>
      <c r="AW328" s="13" t="s">
        <v>32</v>
      </c>
      <c r="AX328" s="13" t="s">
        <v>77</v>
      </c>
      <c r="AY328" s="254" t="s">
        <v>134</v>
      </c>
    </row>
    <row r="329" spans="1:51" s="14" customFormat="1" ht="12">
      <c r="A329" s="14"/>
      <c r="B329" s="255"/>
      <c r="C329" s="256"/>
      <c r="D329" s="239" t="s">
        <v>145</v>
      </c>
      <c r="E329" s="257" t="s">
        <v>1</v>
      </c>
      <c r="F329" s="258" t="s">
        <v>147</v>
      </c>
      <c r="G329" s="256"/>
      <c r="H329" s="259">
        <v>100</v>
      </c>
      <c r="I329" s="260"/>
      <c r="J329" s="256"/>
      <c r="K329" s="256"/>
      <c r="L329" s="261"/>
      <c r="M329" s="262"/>
      <c r="N329" s="263"/>
      <c r="O329" s="263"/>
      <c r="P329" s="263"/>
      <c r="Q329" s="263"/>
      <c r="R329" s="263"/>
      <c r="S329" s="263"/>
      <c r="T329" s="26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5" t="s">
        <v>145</v>
      </c>
      <c r="AU329" s="265" t="s">
        <v>86</v>
      </c>
      <c r="AV329" s="14" t="s">
        <v>141</v>
      </c>
      <c r="AW329" s="14" t="s">
        <v>32</v>
      </c>
      <c r="AX329" s="14" t="s">
        <v>82</v>
      </c>
      <c r="AY329" s="265" t="s">
        <v>134</v>
      </c>
    </row>
    <row r="330" spans="1:65" s="2" customFormat="1" ht="12">
      <c r="A330" s="38"/>
      <c r="B330" s="39"/>
      <c r="C330" s="267" t="s">
        <v>397</v>
      </c>
      <c r="D330" s="267" t="s">
        <v>277</v>
      </c>
      <c r="E330" s="268" t="s">
        <v>598</v>
      </c>
      <c r="F330" s="269" t="s">
        <v>599</v>
      </c>
      <c r="G330" s="270" t="s">
        <v>326</v>
      </c>
      <c r="H330" s="271">
        <v>103</v>
      </c>
      <c r="I330" s="272"/>
      <c r="J330" s="273">
        <f>ROUND(I330*H330,2)</f>
        <v>0</v>
      </c>
      <c r="K330" s="269" t="s">
        <v>140</v>
      </c>
      <c r="L330" s="274"/>
      <c r="M330" s="275" t="s">
        <v>1</v>
      </c>
      <c r="N330" s="276" t="s">
        <v>42</v>
      </c>
      <c r="O330" s="91"/>
      <c r="P330" s="235">
        <f>O330*H330</f>
        <v>0</v>
      </c>
      <c r="Q330" s="235">
        <v>0.02584</v>
      </c>
      <c r="R330" s="235">
        <f>Q330*H330</f>
        <v>2.66152</v>
      </c>
      <c r="S330" s="235">
        <v>0</v>
      </c>
      <c r="T330" s="23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7" t="s">
        <v>196</v>
      </c>
      <c r="AT330" s="237" t="s">
        <v>277</v>
      </c>
      <c r="AU330" s="237" t="s">
        <v>86</v>
      </c>
      <c r="AY330" s="17" t="s">
        <v>134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7" t="s">
        <v>82</v>
      </c>
      <c r="BK330" s="238">
        <f>ROUND(I330*H330,2)</f>
        <v>0</v>
      </c>
      <c r="BL330" s="17" t="s">
        <v>141</v>
      </c>
      <c r="BM330" s="237" t="s">
        <v>600</v>
      </c>
    </row>
    <row r="331" spans="1:47" s="2" customFormat="1" ht="12">
      <c r="A331" s="38"/>
      <c r="B331" s="39"/>
      <c r="C331" s="40"/>
      <c r="D331" s="239" t="s">
        <v>143</v>
      </c>
      <c r="E331" s="40"/>
      <c r="F331" s="240" t="s">
        <v>599</v>
      </c>
      <c r="G331" s="40"/>
      <c r="H331" s="40"/>
      <c r="I331" s="241"/>
      <c r="J331" s="40"/>
      <c r="K331" s="40"/>
      <c r="L331" s="44"/>
      <c r="M331" s="242"/>
      <c r="N331" s="24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143</v>
      </c>
      <c r="AU331" s="17" t="s">
        <v>86</v>
      </c>
    </row>
    <row r="332" spans="1:51" s="13" customFormat="1" ht="12">
      <c r="A332" s="13"/>
      <c r="B332" s="244"/>
      <c r="C332" s="245"/>
      <c r="D332" s="239" t="s">
        <v>145</v>
      </c>
      <c r="E332" s="246" t="s">
        <v>1</v>
      </c>
      <c r="F332" s="247" t="s">
        <v>601</v>
      </c>
      <c r="G332" s="245"/>
      <c r="H332" s="248">
        <v>103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145</v>
      </c>
      <c r="AU332" s="254" t="s">
        <v>86</v>
      </c>
      <c r="AV332" s="13" t="s">
        <v>86</v>
      </c>
      <c r="AW332" s="13" t="s">
        <v>32</v>
      </c>
      <c r="AX332" s="13" t="s">
        <v>77</v>
      </c>
      <c r="AY332" s="254" t="s">
        <v>134</v>
      </c>
    </row>
    <row r="333" spans="1:51" s="14" customFormat="1" ht="12">
      <c r="A333" s="14"/>
      <c r="B333" s="255"/>
      <c r="C333" s="256"/>
      <c r="D333" s="239" t="s">
        <v>145</v>
      </c>
      <c r="E333" s="257" t="s">
        <v>1</v>
      </c>
      <c r="F333" s="258" t="s">
        <v>147</v>
      </c>
      <c r="G333" s="256"/>
      <c r="H333" s="259">
        <v>103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5" t="s">
        <v>145</v>
      </c>
      <c r="AU333" s="265" t="s">
        <v>86</v>
      </c>
      <c r="AV333" s="14" t="s">
        <v>141</v>
      </c>
      <c r="AW333" s="14" t="s">
        <v>32</v>
      </c>
      <c r="AX333" s="14" t="s">
        <v>82</v>
      </c>
      <c r="AY333" s="265" t="s">
        <v>134</v>
      </c>
    </row>
    <row r="334" spans="1:65" s="2" customFormat="1" ht="30" customHeight="1">
      <c r="A334" s="38"/>
      <c r="B334" s="39"/>
      <c r="C334" s="226" t="s">
        <v>403</v>
      </c>
      <c r="D334" s="226" t="s">
        <v>136</v>
      </c>
      <c r="E334" s="227" t="s">
        <v>386</v>
      </c>
      <c r="F334" s="228" t="s">
        <v>387</v>
      </c>
      <c r="G334" s="229" t="s">
        <v>388</v>
      </c>
      <c r="H334" s="230">
        <v>8</v>
      </c>
      <c r="I334" s="231"/>
      <c r="J334" s="232">
        <f>ROUND(I334*H334,2)</f>
        <v>0</v>
      </c>
      <c r="K334" s="228" t="s">
        <v>140</v>
      </c>
      <c r="L334" s="44"/>
      <c r="M334" s="233" t="s">
        <v>1</v>
      </c>
      <c r="N334" s="234" t="s">
        <v>42</v>
      </c>
      <c r="O334" s="91"/>
      <c r="P334" s="235">
        <f>O334*H334</f>
        <v>0</v>
      </c>
      <c r="Q334" s="235">
        <v>0</v>
      </c>
      <c r="R334" s="235">
        <f>Q334*H334</f>
        <v>0</v>
      </c>
      <c r="S334" s="235">
        <v>0</v>
      </c>
      <c r="T334" s="236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7" t="s">
        <v>141</v>
      </c>
      <c r="AT334" s="237" t="s">
        <v>136</v>
      </c>
      <c r="AU334" s="237" t="s">
        <v>86</v>
      </c>
      <c r="AY334" s="17" t="s">
        <v>134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7" t="s">
        <v>82</v>
      </c>
      <c r="BK334" s="238">
        <f>ROUND(I334*H334,2)</f>
        <v>0</v>
      </c>
      <c r="BL334" s="17" t="s">
        <v>141</v>
      </c>
      <c r="BM334" s="237" t="s">
        <v>602</v>
      </c>
    </row>
    <row r="335" spans="1:47" s="2" customFormat="1" ht="12">
      <c r="A335" s="38"/>
      <c r="B335" s="39"/>
      <c r="C335" s="40"/>
      <c r="D335" s="239" t="s">
        <v>143</v>
      </c>
      <c r="E335" s="40"/>
      <c r="F335" s="240" t="s">
        <v>390</v>
      </c>
      <c r="G335" s="40"/>
      <c r="H335" s="40"/>
      <c r="I335" s="241"/>
      <c r="J335" s="40"/>
      <c r="K335" s="40"/>
      <c r="L335" s="44"/>
      <c r="M335" s="242"/>
      <c r="N335" s="243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143</v>
      </c>
      <c r="AU335" s="17" t="s">
        <v>86</v>
      </c>
    </row>
    <row r="336" spans="1:51" s="13" customFormat="1" ht="12">
      <c r="A336" s="13"/>
      <c r="B336" s="244"/>
      <c r="C336" s="245"/>
      <c r="D336" s="239" t="s">
        <v>145</v>
      </c>
      <c r="E336" s="246" t="s">
        <v>1</v>
      </c>
      <c r="F336" s="247" t="s">
        <v>196</v>
      </c>
      <c r="G336" s="245"/>
      <c r="H336" s="248">
        <v>8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145</v>
      </c>
      <c r="AU336" s="254" t="s">
        <v>86</v>
      </c>
      <c r="AV336" s="13" t="s">
        <v>86</v>
      </c>
      <c r="AW336" s="13" t="s">
        <v>32</v>
      </c>
      <c r="AX336" s="13" t="s">
        <v>82</v>
      </c>
      <c r="AY336" s="254" t="s">
        <v>134</v>
      </c>
    </row>
    <row r="337" spans="1:65" s="2" customFormat="1" ht="14.4" customHeight="1">
      <c r="A337" s="38"/>
      <c r="B337" s="39"/>
      <c r="C337" s="267" t="s">
        <v>407</v>
      </c>
      <c r="D337" s="267" t="s">
        <v>277</v>
      </c>
      <c r="E337" s="268" t="s">
        <v>392</v>
      </c>
      <c r="F337" s="269" t="s">
        <v>393</v>
      </c>
      <c r="G337" s="270" t="s">
        <v>388</v>
      </c>
      <c r="H337" s="271">
        <v>8.24</v>
      </c>
      <c r="I337" s="272"/>
      <c r="J337" s="273">
        <f>ROUND(I337*H337,2)</f>
        <v>0</v>
      </c>
      <c r="K337" s="269" t="s">
        <v>1</v>
      </c>
      <c r="L337" s="274"/>
      <c r="M337" s="275" t="s">
        <v>1</v>
      </c>
      <c r="N337" s="276" t="s">
        <v>42</v>
      </c>
      <c r="O337" s="91"/>
      <c r="P337" s="235">
        <f>O337*H337</f>
        <v>0</v>
      </c>
      <c r="Q337" s="235">
        <v>0.00029</v>
      </c>
      <c r="R337" s="235">
        <f>Q337*H337</f>
        <v>0.0023896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196</v>
      </c>
      <c r="AT337" s="237" t="s">
        <v>277</v>
      </c>
      <c r="AU337" s="237" t="s">
        <v>86</v>
      </c>
      <c r="AY337" s="17" t="s">
        <v>134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82</v>
      </c>
      <c r="BK337" s="238">
        <f>ROUND(I337*H337,2)</f>
        <v>0</v>
      </c>
      <c r="BL337" s="17" t="s">
        <v>141</v>
      </c>
      <c r="BM337" s="237" t="s">
        <v>603</v>
      </c>
    </row>
    <row r="338" spans="1:47" s="2" customFormat="1" ht="12">
      <c r="A338" s="38"/>
      <c r="B338" s="39"/>
      <c r="C338" s="40"/>
      <c r="D338" s="239" t="s">
        <v>143</v>
      </c>
      <c r="E338" s="40"/>
      <c r="F338" s="240" t="s">
        <v>393</v>
      </c>
      <c r="G338" s="40"/>
      <c r="H338" s="40"/>
      <c r="I338" s="241"/>
      <c r="J338" s="40"/>
      <c r="K338" s="40"/>
      <c r="L338" s="44"/>
      <c r="M338" s="242"/>
      <c r="N338" s="243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143</v>
      </c>
      <c r="AU338" s="17" t="s">
        <v>86</v>
      </c>
    </row>
    <row r="339" spans="1:51" s="13" customFormat="1" ht="12">
      <c r="A339" s="13"/>
      <c r="B339" s="244"/>
      <c r="C339" s="245"/>
      <c r="D339" s="239" t="s">
        <v>145</v>
      </c>
      <c r="E339" s="246" t="s">
        <v>1</v>
      </c>
      <c r="F339" s="247" t="s">
        <v>604</v>
      </c>
      <c r="G339" s="245"/>
      <c r="H339" s="248">
        <v>8.24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4" t="s">
        <v>145</v>
      </c>
      <c r="AU339" s="254" t="s">
        <v>86</v>
      </c>
      <c r="AV339" s="13" t="s">
        <v>86</v>
      </c>
      <c r="AW339" s="13" t="s">
        <v>32</v>
      </c>
      <c r="AX339" s="13" t="s">
        <v>77</v>
      </c>
      <c r="AY339" s="254" t="s">
        <v>134</v>
      </c>
    </row>
    <row r="340" spans="1:51" s="14" customFormat="1" ht="12">
      <c r="A340" s="14"/>
      <c r="B340" s="255"/>
      <c r="C340" s="256"/>
      <c r="D340" s="239" t="s">
        <v>145</v>
      </c>
      <c r="E340" s="257" t="s">
        <v>1</v>
      </c>
      <c r="F340" s="258" t="s">
        <v>147</v>
      </c>
      <c r="G340" s="256"/>
      <c r="H340" s="259">
        <v>8.24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5" t="s">
        <v>145</v>
      </c>
      <c r="AU340" s="265" t="s">
        <v>86</v>
      </c>
      <c r="AV340" s="14" t="s">
        <v>141</v>
      </c>
      <c r="AW340" s="14" t="s">
        <v>32</v>
      </c>
      <c r="AX340" s="14" t="s">
        <v>82</v>
      </c>
      <c r="AY340" s="265" t="s">
        <v>134</v>
      </c>
    </row>
    <row r="341" spans="1:65" s="2" customFormat="1" ht="30" customHeight="1">
      <c r="A341" s="38"/>
      <c r="B341" s="39"/>
      <c r="C341" s="226" t="s">
        <v>412</v>
      </c>
      <c r="D341" s="226" t="s">
        <v>136</v>
      </c>
      <c r="E341" s="227" t="s">
        <v>605</v>
      </c>
      <c r="F341" s="228" t="s">
        <v>606</v>
      </c>
      <c r="G341" s="229" t="s">
        <v>388</v>
      </c>
      <c r="H341" s="230">
        <v>3</v>
      </c>
      <c r="I341" s="231"/>
      <c r="J341" s="232">
        <f>ROUND(I341*H341,2)</f>
        <v>0</v>
      </c>
      <c r="K341" s="228" t="s">
        <v>140</v>
      </c>
      <c r="L341" s="44"/>
      <c r="M341" s="233" t="s">
        <v>1</v>
      </c>
      <c r="N341" s="234" t="s">
        <v>42</v>
      </c>
      <c r="O341" s="91"/>
      <c r="P341" s="235">
        <f>O341*H341</f>
        <v>0</v>
      </c>
      <c r="Q341" s="235">
        <v>1E-05</v>
      </c>
      <c r="R341" s="235">
        <f>Q341*H341</f>
        <v>3.0000000000000004E-05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141</v>
      </c>
      <c r="AT341" s="237" t="s">
        <v>136</v>
      </c>
      <c r="AU341" s="237" t="s">
        <v>86</v>
      </c>
      <c r="AY341" s="17" t="s">
        <v>134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82</v>
      </c>
      <c r="BK341" s="238">
        <f>ROUND(I341*H341,2)</f>
        <v>0</v>
      </c>
      <c r="BL341" s="17" t="s">
        <v>141</v>
      </c>
      <c r="BM341" s="237" t="s">
        <v>607</v>
      </c>
    </row>
    <row r="342" spans="1:47" s="2" customFormat="1" ht="12">
      <c r="A342" s="38"/>
      <c r="B342" s="39"/>
      <c r="C342" s="40"/>
      <c r="D342" s="239" t="s">
        <v>143</v>
      </c>
      <c r="E342" s="40"/>
      <c r="F342" s="240" t="s">
        <v>608</v>
      </c>
      <c r="G342" s="40"/>
      <c r="H342" s="40"/>
      <c r="I342" s="241"/>
      <c r="J342" s="40"/>
      <c r="K342" s="40"/>
      <c r="L342" s="44"/>
      <c r="M342" s="242"/>
      <c r="N342" s="243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143</v>
      </c>
      <c r="AU342" s="17" t="s">
        <v>86</v>
      </c>
    </row>
    <row r="343" spans="1:51" s="13" customFormat="1" ht="12">
      <c r="A343" s="13"/>
      <c r="B343" s="244"/>
      <c r="C343" s="245"/>
      <c r="D343" s="239" t="s">
        <v>145</v>
      </c>
      <c r="E343" s="246" t="s">
        <v>1</v>
      </c>
      <c r="F343" s="247" t="s">
        <v>89</v>
      </c>
      <c r="G343" s="245"/>
      <c r="H343" s="248">
        <v>3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4" t="s">
        <v>145</v>
      </c>
      <c r="AU343" s="254" t="s">
        <v>86</v>
      </c>
      <c r="AV343" s="13" t="s">
        <v>86</v>
      </c>
      <c r="AW343" s="13" t="s">
        <v>32</v>
      </c>
      <c r="AX343" s="13" t="s">
        <v>82</v>
      </c>
      <c r="AY343" s="254" t="s">
        <v>134</v>
      </c>
    </row>
    <row r="344" spans="1:65" s="2" customFormat="1" ht="14.4" customHeight="1">
      <c r="A344" s="38"/>
      <c r="B344" s="39"/>
      <c r="C344" s="267" t="s">
        <v>417</v>
      </c>
      <c r="D344" s="267" t="s">
        <v>277</v>
      </c>
      <c r="E344" s="268" t="s">
        <v>609</v>
      </c>
      <c r="F344" s="269" t="s">
        <v>610</v>
      </c>
      <c r="G344" s="270" t="s">
        <v>388</v>
      </c>
      <c r="H344" s="271">
        <v>3.1</v>
      </c>
      <c r="I344" s="272"/>
      <c r="J344" s="273">
        <f>ROUND(I344*H344,2)</f>
        <v>0</v>
      </c>
      <c r="K344" s="269" t="s">
        <v>140</v>
      </c>
      <c r="L344" s="274"/>
      <c r="M344" s="275" t="s">
        <v>1</v>
      </c>
      <c r="N344" s="276" t="s">
        <v>42</v>
      </c>
      <c r="O344" s="91"/>
      <c r="P344" s="235">
        <f>O344*H344</f>
        <v>0</v>
      </c>
      <c r="Q344" s="235">
        <v>0.00112</v>
      </c>
      <c r="R344" s="235">
        <f>Q344*H344</f>
        <v>0.003472</v>
      </c>
      <c r="S344" s="235">
        <v>0</v>
      </c>
      <c r="T344" s="236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7" t="s">
        <v>196</v>
      </c>
      <c r="AT344" s="237" t="s">
        <v>277</v>
      </c>
      <c r="AU344" s="237" t="s">
        <v>86</v>
      </c>
      <c r="AY344" s="17" t="s">
        <v>134</v>
      </c>
      <c r="BE344" s="238">
        <f>IF(N344="základní",J344,0)</f>
        <v>0</v>
      </c>
      <c r="BF344" s="238">
        <f>IF(N344="snížená",J344,0)</f>
        <v>0</v>
      </c>
      <c r="BG344" s="238">
        <f>IF(N344="zákl. přenesená",J344,0)</f>
        <v>0</v>
      </c>
      <c r="BH344" s="238">
        <f>IF(N344="sníž. přenesená",J344,0)</f>
        <v>0</v>
      </c>
      <c r="BI344" s="238">
        <f>IF(N344="nulová",J344,0)</f>
        <v>0</v>
      </c>
      <c r="BJ344" s="17" t="s">
        <v>82</v>
      </c>
      <c r="BK344" s="238">
        <f>ROUND(I344*H344,2)</f>
        <v>0</v>
      </c>
      <c r="BL344" s="17" t="s">
        <v>141</v>
      </c>
      <c r="BM344" s="237" t="s">
        <v>611</v>
      </c>
    </row>
    <row r="345" spans="1:47" s="2" customFormat="1" ht="12">
      <c r="A345" s="38"/>
      <c r="B345" s="39"/>
      <c r="C345" s="40"/>
      <c r="D345" s="239" t="s">
        <v>143</v>
      </c>
      <c r="E345" s="40"/>
      <c r="F345" s="240" t="s">
        <v>610</v>
      </c>
      <c r="G345" s="40"/>
      <c r="H345" s="40"/>
      <c r="I345" s="241"/>
      <c r="J345" s="40"/>
      <c r="K345" s="40"/>
      <c r="L345" s="44"/>
      <c r="M345" s="242"/>
      <c r="N345" s="243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143</v>
      </c>
      <c r="AU345" s="17" t="s">
        <v>86</v>
      </c>
    </row>
    <row r="346" spans="1:51" s="13" customFormat="1" ht="12">
      <c r="A346" s="13"/>
      <c r="B346" s="244"/>
      <c r="C346" s="245"/>
      <c r="D346" s="239" t="s">
        <v>145</v>
      </c>
      <c r="E346" s="246" t="s">
        <v>1</v>
      </c>
      <c r="F346" s="247" t="s">
        <v>396</v>
      </c>
      <c r="G346" s="245"/>
      <c r="H346" s="248">
        <v>3.1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4" t="s">
        <v>145</v>
      </c>
      <c r="AU346" s="254" t="s">
        <v>86</v>
      </c>
      <c r="AV346" s="13" t="s">
        <v>86</v>
      </c>
      <c r="AW346" s="13" t="s">
        <v>32</v>
      </c>
      <c r="AX346" s="13" t="s">
        <v>82</v>
      </c>
      <c r="AY346" s="254" t="s">
        <v>134</v>
      </c>
    </row>
    <row r="347" spans="1:65" s="2" customFormat="1" ht="12">
      <c r="A347" s="38"/>
      <c r="B347" s="39"/>
      <c r="C347" s="226" t="s">
        <v>422</v>
      </c>
      <c r="D347" s="226" t="s">
        <v>136</v>
      </c>
      <c r="E347" s="227" t="s">
        <v>612</v>
      </c>
      <c r="F347" s="228" t="s">
        <v>613</v>
      </c>
      <c r="G347" s="229" t="s">
        <v>388</v>
      </c>
      <c r="H347" s="230">
        <v>11</v>
      </c>
      <c r="I347" s="231"/>
      <c r="J347" s="232">
        <f>ROUND(I347*H347,2)</f>
        <v>0</v>
      </c>
      <c r="K347" s="228" t="s">
        <v>140</v>
      </c>
      <c r="L347" s="44"/>
      <c r="M347" s="233" t="s">
        <v>1</v>
      </c>
      <c r="N347" s="234" t="s">
        <v>42</v>
      </c>
      <c r="O347" s="91"/>
      <c r="P347" s="235">
        <f>O347*H347</f>
        <v>0</v>
      </c>
      <c r="Q347" s="235">
        <v>3E-05</v>
      </c>
      <c r="R347" s="235">
        <f>Q347*H347</f>
        <v>0.00033</v>
      </c>
      <c r="S347" s="235">
        <v>0</v>
      </c>
      <c r="T347" s="23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141</v>
      </c>
      <c r="AT347" s="237" t="s">
        <v>136</v>
      </c>
      <c r="AU347" s="237" t="s">
        <v>86</v>
      </c>
      <c r="AY347" s="17" t="s">
        <v>134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82</v>
      </c>
      <c r="BK347" s="238">
        <f>ROUND(I347*H347,2)</f>
        <v>0</v>
      </c>
      <c r="BL347" s="17" t="s">
        <v>141</v>
      </c>
      <c r="BM347" s="237" t="s">
        <v>614</v>
      </c>
    </row>
    <row r="348" spans="1:47" s="2" customFormat="1" ht="12">
      <c r="A348" s="38"/>
      <c r="B348" s="39"/>
      <c r="C348" s="40"/>
      <c r="D348" s="239" t="s">
        <v>143</v>
      </c>
      <c r="E348" s="40"/>
      <c r="F348" s="240" t="s">
        <v>615</v>
      </c>
      <c r="G348" s="40"/>
      <c r="H348" s="40"/>
      <c r="I348" s="241"/>
      <c r="J348" s="40"/>
      <c r="K348" s="40"/>
      <c r="L348" s="44"/>
      <c r="M348" s="242"/>
      <c r="N348" s="24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143</v>
      </c>
      <c r="AU348" s="17" t="s">
        <v>86</v>
      </c>
    </row>
    <row r="349" spans="1:51" s="13" customFormat="1" ht="12">
      <c r="A349" s="13"/>
      <c r="B349" s="244"/>
      <c r="C349" s="245"/>
      <c r="D349" s="239" t="s">
        <v>145</v>
      </c>
      <c r="E349" s="246" t="s">
        <v>1</v>
      </c>
      <c r="F349" s="247" t="s">
        <v>616</v>
      </c>
      <c r="G349" s="245"/>
      <c r="H349" s="248">
        <v>8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145</v>
      </c>
      <c r="AU349" s="254" t="s">
        <v>86</v>
      </c>
      <c r="AV349" s="13" t="s">
        <v>86</v>
      </c>
      <c r="AW349" s="13" t="s">
        <v>32</v>
      </c>
      <c r="AX349" s="13" t="s">
        <v>77</v>
      </c>
      <c r="AY349" s="254" t="s">
        <v>134</v>
      </c>
    </row>
    <row r="350" spans="1:51" s="13" customFormat="1" ht="12">
      <c r="A350" s="13"/>
      <c r="B350" s="244"/>
      <c r="C350" s="245"/>
      <c r="D350" s="239" t="s">
        <v>145</v>
      </c>
      <c r="E350" s="246" t="s">
        <v>1</v>
      </c>
      <c r="F350" s="247" t="s">
        <v>617</v>
      </c>
      <c r="G350" s="245"/>
      <c r="H350" s="248">
        <v>3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4" t="s">
        <v>145</v>
      </c>
      <c r="AU350" s="254" t="s">
        <v>86</v>
      </c>
      <c r="AV350" s="13" t="s">
        <v>86</v>
      </c>
      <c r="AW350" s="13" t="s">
        <v>32</v>
      </c>
      <c r="AX350" s="13" t="s">
        <v>77</v>
      </c>
      <c r="AY350" s="254" t="s">
        <v>134</v>
      </c>
    </row>
    <row r="351" spans="1:51" s="14" customFormat="1" ht="12">
      <c r="A351" s="14"/>
      <c r="B351" s="255"/>
      <c r="C351" s="256"/>
      <c r="D351" s="239" t="s">
        <v>145</v>
      </c>
      <c r="E351" s="257" t="s">
        <v>1</v>
      </c>
      <c r="F351" s="258" t="s">
        <v>147</v>
      </c>
      <c r="G351" s="256"/>
      <c r="H351" s="259">
        <v>11</v>
      </c>
      <c r="I351" s="260"/>
      <c r="J351" s="256"/>
      <c r="K351" s="256"/>
      <c r="L351" s="261"/>
      <c r="M351" s="262"/>
      <c r="N351" s="263"/>
      <c r="O351" s="263"/>
      <c r="P351" s="263"/>
      <c r="Q351" s="263"/>
      <c r="R351" s="263"/>
      <c r="S351" s="263"/>
      <c r="T351" s="26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5" t="s">
        <v>145</v>
      </c>
      <c r="AU351" s="265" t="s">
        <v>86</v>
      </c>
      <c r="AV351" s="14" t="s">
        <v>141</v>
      </c>
      <c r="AW351" s="14" t="s">
        <v>32</v>
      </c>
      <c r="AX351" s="14" t="s">
        <v>82</v>
      </c>
      <c r="AY351" s="265" t="s">
        <v>134</v>
      </c>
    </row>
    <row r="352" spans="1:65" s="2" customFormat="1" ht="19.8" customHeight="1">
      <c r="A352" s="38"/>
      <c r="B352" s="39"/>
      <c r="C352" s="267" t="s">
        <v>428</v>
      </c>
      <c r="D352" s="267" t="s">
        <v>277</v>
      </c>
      <c r="E352" s="268" t="s">
        <v>618</v>
      </c>
      <c r="F352" s="269" t="s">
        <v>619</v>
      </c>
      <c r="G352" s="270" t="s">
        <v>388</v>
      </c>
      <c r="H352" s="271">
        <v>8.24</v>
      </c>
      <c r="I352" s="272"/>
      <c r="J352" s="273">
        <f>ROUND(I352*H352,2)</f>
        <v>0</v>
      </c>
      <c r="K352" s="269" t="s">
        <v>140</v>
      </c>
      <c r="L352" s="274"/>
      <c r="M352" s="275" t="s">
        <v>1</v>
      </c>
      <c r="N352" s="276" t="s">
        <v>42</v>
      </c>
      <c r="O352" s="91"/>
      <c r="P352" s="235">
        <f>O352*H352</f>
        <v>0</v>
      </c>
      <c r="Q352" s="235">
        <v>0.0123</v>
      </c>
      <c r="R352" s="235">
        <f>Q352*H352</f>
        <v>0.101352</v>
      </c>
      <c r="S352" s="235">
        <v>0</v>
      </c>
      <c r="T352" s="23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7" t="s">
        <v>196</v>
      </c>
      <c r="AT352" s="237" t="s">
        <v>277</v>
      </c>
      <c r="AU352" s="237" t="s">
        <v>86</v>
      </c>
      <c r="AY352" s="17" t="s">
        <v>134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7" t="s">
        <v>82</v>
      </c>
      <c r="BK352" s="238">
        <f>ROUND(I352*H352,2)</f>
        <v>0</v>
      </c>
      <c r="BL352" s="17" t="s">
        <v>141</v>
      </c>
      <c r="BM352" s="237" t="s">
        <v>620</v>
      </c>
    </row>
    <row r="353" spans="1:47" s="2" customFormat="1" ht="12">
      <c r="A353" s="38"/>
      <c r="B353" s="39"/>
      <c r="C353" s="40"/>
      <c r="D353" s="239" t="s">
        <v>143</v>
      </c>
      <c r="E353" s="40"/>
      <c r="F353" s="240" t="s">
        <v>619</v>
      </c>
      <c r="G353" s="40"/>
      <c r="H353" s="40"/>
      <c r="I353" s="241"/>
      <c r="J353" s="40"/>
      <c r="K353" s="40"/>
      <c r="L353" s="44"/>
      <c r="M353" s="242"/>
      <c r="N353" s="243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143</v>
      </c>
      <c r="AU353" s="17" t="s">
        <v>86</v>
      </c>
    </row>
    <row r="354" spans="1:51" s="13" customFormat="1" ht="12">
      <c r="A354" s="13"/>
      <c r="B354" s="244"/>
      <c r="C354" s="245"/>
      <c r="D354" s="239" t="s">
        <v>145</v>
      </c>
      <c r="E354" s="246" t="s">
        <v>1</v>
      </c>
      <c r="F354" s="247" t="s">
        <v>604</v>
      </c>
      <c r="G354" s="245"/>
      <c r="H354" s="248">
        <v>8.24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145</v>
      </c>
      <c r="AU354" s="254" t="s">
        <v>86</v>
      </c>
      <c r="AV354" s="13" t="s">
        <v>86</v>
      </c>
      <c r="AW354" s="13" t="s">
        <v>32</v>
      </c>
      <c r="AX354" s="13" t="s">
        <v>77</v>
      </c>
      <c r="AY354" s="254" t="s">
        <v>134</v>
      </c>
    </row>
    <row r="355" spans="1:51" s="14" customFormat="1" ht="12">
      <c r="A355" s="14"/>
      <c r="B355" s="255"/>
      <c r="C355" s="256"/>
      <c r="D355" s="239" t="s">
        <v>145</v>
      </c>
      <c r="E355" s="257" t="s">
        <v>1</v>
      </c>
      <c r="F355" s="258" t="s">
        <v>147</v>
      </c>
      <c r="G355" s="256"/>
      <c r="H355" s="259">
        <v>8.24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5" t="s">
        <v>145</v>
      </c>
      <c r="AU355" s="265" t="s">
        <v>86</v>
      </c>
      <c r="AV355" s="14" t="s">
        <v>141</v>
      </c>
      <c r="AW355" s="14" t="s">
        <v>32</v>
      </c>
      <c r="AX355" s="14" t="s">
        <v>82</v>
      </c>
      <c r="AY355" s="265" t="s">
        <v>134</v>
      </c>
    </row>
    <row r="356" spans="1:65" s="2" customFormat="1" ht="19.8" customHeight="1">
      <c r="A356" s="38"/>
      <c r="B356" s="39"/>
      <c r="C356" s="267" t="s">
        <v>434</v>
      </c>
      <c r="D356" s="267" t="s">
        <v>277</v>
      </c>
      <c r="E356" s="268" t="s">
        <v>621</v>
      </c>
      <c r="F356" s="269" t="s">
        <v>622</v>
      </c>
      <c r="G356" s="270" t="s">
        <v>388</v>
      </c>
      <c r="H356" s="271">
        <v>3.1</v>
      </c>
      <c r="I356" s="272"/>
      <c r="J356" s="273">
        <f>ROUND(I356*H356,2)</f>
        <v>0</v>
      </c>
      <c r="K356" s="269" t="s">
        <v>140</v>
      </c>
      <c r="L356" s="274"/>
      <c r="M356" s="275" t="s">
        <v>1</v>
      </c>
      <c r="N356" s="276" t="s">
        <v>42</v>
      </c>
      <c r="O356" s="91"/>
      <c r="P356" s="235">
        <f>O356*H356</f>
        <v>0</v>
      </c>
      <c r="Q356" s="235">
        <v>0.0161</v>
      </c>
      <c r="R356" s="235">
        <f>Q356*H356</f>
        <v>0.04991</v>
      </c>
      <c r="S356" s="235">
        <v>0</v>
      </c>
      <c r="T356" s="23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7" t="s">
        <v>196</v>
      </c>
      <c r="AT356" s="237" t="s">
        <v>277</v>
      </c>
      <c r="AU356" s="237" t="s">
        <v>86</v>
      </c>
      <c r="AY356" s="17" t="s">
        <v>134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7" t="s">
        <v>82</v>
      </c>
      <c r="BK356" s="238">
        <f>ROUND(I356*H356,2)</f>
        <v>0</v>
      </c>
      <c r="BL356" s="17" t="s">
        <v>141</v>
      </c>
      <c r="BM356" s="237" t="s">
        <v>623</v>
      </c>
    </row>
    <row r="357" spans="1:47" s="2" customFormat="1" ht="12">
      <c r="A357" s="38"/>
      <c r="B357" s="39"/>
      <c r="C357" s="40"/>
      <c r="D357" s="239" t="s">
        <v>143</v>
      </c>
      <c r="E357" s="40"/>
      <c r="F357" s="240" t="s">
        <v>622</v>
      </c>
      <c r="G357" s="40"/>
      <c r="H357" s="40"/>
      <c r="I357" s="241"/>
      <c r="J357" s="40"/>
      <c r="K357" s="40"/>
      <c r="L357" s="44"/>
      <c r="M357" s="242"/>
      <c r="N357" s="243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143</v>
      </c>
      <c r="AU357" s="17" t="s">
        <v>86</v>
      </c>
    </row>
    <row r="358" spans="1:51" s="13" customFormat="1" ht="12">
      <c r="A358" s="13"/>
      <c r="B358" s="244"/>
      <c r="C358" s="245"/>
      <c r="D358" s="239" t="s">
        <v>145</v>
      </c>
      <c r="E358" s="246" t="s">
        <v>1</v>
      </c>
      <c r="F358" s="247" t="s">
        <v>395</v>
      </c>
      <c r="G358" s="245"/>
      <c r="H358" s="248">
        <v>3.09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4" t="s">
        <v>145</v>
      </c>
      <c r="AU358" s="254" t="s">
        <v>86</v>
      </c>
      <c r="AV358" s="13" t="s">
        <v>86</v>
      </c>
      <c r="AW358" s="13" t="s">
        <v>32</v>
      </c>
      <c r="AX358" s="13" t="s">
        <v>77</v>
      </c>
      <c r="AY358" s="254" t="s">
        <v>134</v>
      </c>
    </row>
    <row r="359" spans="1:51" s="14" customFormat="1" ht="12">
      <c r="A359" s="14"/>
      <c r="B359" s="255"/>
      <c r="C359" s="256"/>
      <c r="D359" s="239" t="s">
        <v>145</v>
      </c>
      <c r="E359" s="257" t="s">
        <v>1</v>
      </c>
      <c r="F359" s="258" t="s">
        <v>147</v>
      </c>
      <c r="G359" s="256"/>
      <c r="H359" s="259">
        <v>3.09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5" t="s">
        <v>145</v>
      </c>
      <c r="AU359" s="265" t="s">
        <v>86</v>
      </c>
      <c r="AV359" s="14" t="s">
        <v>141</v>
      </c>
      <c r="AW359" s="14" t="s">
        <v>32</v>
      </c>
      <c r="AX359" s="14" t="s">
        <v>77</v>
      </c>
      <c r="AY359" s="265" t="s">
        <v>134</v>
      </c>
    </row>
    <row r="360" spans="1:51" s="13" customFormat="1" ht="12">
      <c r="A360" s="13"/>
      <c r="B360" s="244"/>
      <c r="C360" s="245"/>
      <c r="D360" s="239" t="s">
        <v>145</v>
      </c>
      <c r="E360" s="246" t="s">
        <v>1</v>
      </c>
      <c r="F360" s="247" t="s">
        <v>396</v>
      </c>
      <c r="G360" s="245"/>
      <c r="H360" s="248">
        <v>3.1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145</v>
      </c>
      <c r="AU360" s="254" t="s">
        <v>86</v>
      </c>
      <c r="AV360" s="13" t="s">
        <v>86</v>
      </c>
      <c r="AW360" s="13" t="s">
        <v>32</v>
      </c>
      <c r="AX360" s="13" t="s">
        <v>82</v>
      </c>
      <c r="AY360" s="254" t="s">
        <v>134</v>
      </c>
    </row>
    <row r="361" spans="1:65" s="2" customFormat="1" ht="12">
      <c r="A361" s="38"/>
      <c r="B361" s="39"/>
      <c r="C361" s="226" t="s">
        <v>443</v>
      </c>
      <c r="D361" s="226" t="s">
        <v>136</v>
      </c>
      <c r="E361" s="227" t="s">
        <v>624</v>
      </c>
      <c r="F361" s="228" t="s">
        <v>625</v>
      </c>
      <c r="G361" s="229" t="s">
        <v>388</v>
      </c>
      <c r="H361" s="230">
        <v>4</v>
      </c>
      <c r="I361" s="231"/>
      <c r="J361" s="232">
        <f>ROUND(I361*H361,2)</f>
        <v>0</v>
      </c>
      <c r="K361" s="228" t="s">
        <v>1</v>
      </c>
      <c r="L361" s="44"/>
      <c r="M361" s="233" t="s">
        <v>1</v>
      </c>
      <c r="N361" s="234" t="s">
        <v>42</v>
      </c>
      <c r="O361" s="91"/>
      <c r="P361" s="235">
        <f>O361*H361</f>
        <v>0</v>
      </c>
      <c r="Q361" s="235">
        <v>0.47094</v>
      </c>
      <c r="R361" s="235">
        <f>Q361*H361</f>
        <v>1.88376</v>
      </c>
      <c r="S361" s="235">
        <v>0</v>
      </c>
      <c r="T361" s="236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7" t="s">
        <v>141</v>
      </c>
      <c r="AT361" s="237" t="s">
        <v>136</v>
      </c>
      <c r="AU361" s="237" t="s">
        <v>86</v>
      </c>
      <c r="AY361" s="17" t="s">
        <v>134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7" t="s">
        <v>82</v>
      </c>
      <c r="BK361" s="238">
        <f>ROUND(I361*H361,2)</f>
        <v>0</v>
      </c>
      <c r="BL361" s="17" t="s">
        <v>141</v>
      </c>
      <c r="BM361" s="237" t="s">
        <v>626</v>
      </c>
    </row>
    <row r="362" spans="1:47" s="2" customFormat="1" ht="12">
      <c r="A362" s="38"/>
      <c r="B362" s="39"/>
      <c r="C362" s="40"/>
      <c r="D362" s="239" t="s">
        <v>143</v>
      </c>
      <c r="E362" s="40"/>
      <c r="F362" s="240" t="s">
        <v>627</v>
      </c>
      <c r="G362" s="40"/>
      <c r="H362" s="40"/>
      <c r="I362" s="241"/>
      <c r="J362" s="40"/>
      <c r="K362" s="40"/>
      <c r="L362" s="44"/>
      <c r="M362" s="242"/>
      <c r="N362" s="243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143</v>
      </c>
      <c r="AU362" s="17" t="s">
        <v>86</v>
      </c>
    </row>
    <row r="363" spans="1:51" s="13" customFormat="1" ht="12">
      <c r="A363" s="13"/>
      <c r="B363" s="244"/>
      <c r="C363" s="245"/>
      <c r="D363" s="239" t="s">
        <v>145</v>
      </c>
      <c r="E363" s="246" t="s">
        <v>1</v>
      </c>
      <c r="F363" s="247" t="s">
        <v>141</v>
      </c>
      <c r="G363" s="245"/>
      <c r="H363" s="248">
        <v>4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4" t="s">
        <v>145</v>
      </c>
      <c r="AU363" s="254" t="s">
        <v>86</v>
      </c>
      <c r="AV363" s="13" t="s">
        <v>86</v>
      </c>
      <c r="AW363" s="13" t="s">
        <v>32</v>
      </c>
      <c r="AX363" s="13" t="s">
        <v>82</v>
      </c>
      <c r="AY363" s="254" t="s">
        <v>134</v>
      </c>
    </row>
    <row r="364" spans="1:65" s="2" customFormat="1" ht="14.4" customHeight="1">
      <c r="A364" s="38"/>
      <c r="B364" s="39"/>
      <c r="C364" s="226" t="s">
        <v>448</v>
      </c>
      <c r="D364" s="226" t="s">
        <v>136</v>
      </c>
      <c r="E364" s="227" t="s">
        <v>628</v>
      </c>
      <c r="F364" s="228" t="s">
        <v>629</v>
      </c>
      <c r="G364" s="229" t="s">
        <v>326</v>
      </c>
      <c r="H364" s="230">
        <v>104</v>
      </c>
      <c r="I364" s="231"/>
      <c r="J364" s="232">
        <f>ROUND(I364*H364,2)</f>
        <v>0</v>
      </c>
      <c r="K364" s="228" t="s">
        <v>140</v>
      </c>
      <c r="L364" s="44"/>
      <c r="M364" s="233" t="s">
        <v>1</v>
      </c>
      <c r="N364" s="234" t="s">
        <v>42</v>
      </c>
      <c r="O364" s="91"/>
      <c r="P364" s="235">
        <f>O364*H364</f>
        <v>0</v>
      </c>
      <c r="Q364" s="235">
        <v>0</v>
      </c>
      <c r="R364" s="235">
        <f>Q364*H364</f>
        <v>0</v>
      </c>
      <c r="S364" s="235">
        <v>0</v>
      </c>
      <c r="T364" s="236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7" t="s">
        <v>141</v>
      </c>
      <c r="AT364" s="237" t="s">
        <v>136</v>
      </c>
      <c r="AU364" s="237" t="s">
        <v>86</v>
      </c>
      <c r="AY364" s="17" t="s">
        <v>134</v>
      </c>
      <c r="BE364" s="238">
        <f>IF(N364="základní",J364,0)</f>
        <v>0</v>
      </c>
      <c r="BF364" s="238">
        <f>IF(N364="snížená",J364,0)</f>
        <v>0</v>
      </c>
      <c r="BG364" s="238">
        <f>IF(N364="zákl. přenesená",J364,0)</f>
        <v>0</v>
      </c>
      <c r="BH364" s="238">
        <f>IF(N364="sníž. přenesená",J364,0)</f>
        <v>0</v>
      </c>
      <c r="BI364" s="238">
        <f>IF(N364="nulová",J364,0)</f>
        <v>0</v>
      </c>
      <c r="BJ364" s="17" t="s">
        <v>82</v>
      </c>
      <c r="BK364" s="238">
        <f>ROUND(I364*H364,2)</f>
        <v>0</v>
      </c>
      <c r="BL364" s="17" t="s">
        <v>141</v>
      </c>
      <c r="BM364" s="237" t="s">
        <v>630</v>
      </c>
    </row>
    <row r="365" spans="1:47" s="2" customFormat="1" ht="12">
      <c r="A365" s="38"/>
      <c r="B365" s="39"/>
      <c r="C365" s="40"/>
      <c r="D365" s="239" t="s">
        <v>143</v>
      </c>
      <c r="E365" s="40"/>
      <c r="F365" s="240" t="s">
        <v>631</v>
      </c>
      <c r="G365" s="40"/>
      <c r="H365" s="40"/>
      <c r="I365" s="241"/>
      <c r="J365" s="40"/>
      <c r="K365" s="40"/>
      <c r="L365" s="44"/>
      <c r="M365" s="242"/>
      <c r="N365" s="243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143</v>
      </c>
      <c r="AU365" s="17" t="s">
        <v>86</v>
      </c>
    </row>
    <row r="366" spans="1:51" s="13" customFormat="1" ht="12">
      <c r="A366" s="13"/>
      <c r="B366" s="244"/>
      <c r="C366" s="245"/>
      <c r="D366" s="239" t="s">
        <v>145</v>
      </c>
      <c r="E366" s="246" t="s">
        <v>1</v>
      </c>
      <c r="F366" s="247" t="s">
        <v>475</v>
      </c>
      <c r="G366" s="245"/>
      <c r="H366" s="248">
        <v>104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145</v>
      </c>
      <c r="AU366" s="254" t="s">
        <v>86</v>
      </c>
      <c r="AV366" s="13" t="s">
        <v>86</v>
      </c>
      <c r="AW366" s="13" t="s">
        <v>32</v>
      </c>
      <c r="AX366" s="13" t="s">
        <v>82</v>
      </c>
      <c r="AY366" s="254" t="s">
        <v>134</v>
      </c>
    </row>
    <row r="367" spans="1:65" s="2" customFormat="1" ht="12">
      <c r="A367" s="38"/>
      <c r="B367" s="39"/>
      <c r="C367" s="226" t="s">
        <v>454</v>
      </c>
      <c r="D367" s="226" t="s">
        <v>136</v>
      </c>
      <c r="E367" s="227" t="s">
        <v>418</v>
      </c>
      <c r="F367" s="228" t="s">
        <v>632</v>
      </c>
      <c r="G367" s="229" t="s">
        <v>388</v>
      </c>
      <c r="H367" s="230">
        <v>1</v>
      </c>
      <c r="I367" s="231"/>
      <c r="J367" s="232">
        <f>ROUND(I367*H367,2)</f>
        <v>0</v>
      </c>
      <c r="K367" s="228" t="s">
        <v>1</v>
      </c>
      <c r="L367" s="44"/>
      <c r="M367" s="233" t="s">
        <v>1</v>
      </c>
      <c r="N367" s="234" t="s">
        <v>42</v>
      </c>
      <c r="O367" s="91"/>
      <c r="P367" s="235">
        <f>O367*H367</f>
        <v>0</v>
      </c>
      <c r="Q367" s="235">
        <v>4.64</v>
      </c>
      <c r="R367" s="235">
        <f>Q367*H367</f>
        <v>4.64</v>
      </c>
      <c r="S367" s="235">
        <v>0</v>
      </c>
      <c r="T367" s="23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7" t="s">
        <v>141</v>
      </c>
      <c r="AT367" s="237" t="s">
        <v>136</v>
      </c>
      <c r="AU367" s="237" t="s">
        <v>86</v>
      </c>
      <c r="AY367" s="17" t="s">
        <v>134</v>
      </c>
      <c r="BE367" s="238">
        <f>IF(N367="základní",J367,0)</f>
        <v>0</v>
      </c>
      <c r="BF367" s="238">
        <f>IF(N367="snížená",J367,0)</f>
        <v>0</v>
      </c>
      <c r="BG367" s="238">
        <f>IF(N367="zákl. přenesená",J367,0)</f>
        <v>0</v>
      </c>
      <c r="BH367" s="238">
        <f>IF(N367="sníž. přenesená",J367,0)</f>
        <v>0</v>
      </c>
      <c r="BI367" s="238">
        <f>IF(N367="nulová",J367,0)</f>
        <v>0</v>
      </c>
      <c r="BJ367" s="17" t="s">
        <v>82</v>
      </c>
      <c r="BK367" s="238">
        <f>ROUND(I367*H367,2)</f>
        <v>0</v>
      </c>
      <c r="BL367" s="17" t="s">
        <v>141</v>
      </c>
      <c r="BM367" s="237" t="s">
        <v>633</v>
      </c>
    </row>
    <row r="368" spans="1:47" s="2" customFormat="1" ht="12">
      <c r="A368" s="38"/>
      <c r="B368" s="39"/>
      <c r="C368" s="40"/>
      <c r="D368" s="239" t="s">
        <v>143</v>
      </c>
      <c r="E368" s="40"/>
      <c r="F368" s="240" t="s">
        <v>419</v>
      </c>
      <c r="G368" s="40"/>
      <c r="H368" s="40"/>
      <c r="I368" s="241"/>
      <c r="J368" s="40"/>
      <c r="K368" s="40"/>
      <c r="L368" s="44"/>
      <c r="M368" s="242"/>
      <c r="N368" s="243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143</v>
      </c>
      <c r="AU368" s="17" t="s">
        <v>86</v>
      </c>
    </row>
    <row r="369" spans="1:47" s="2" customFormat="1" ht="12">
      <c r="A369" s="38"/>
      <c r="B369" s="39"/>
      <c r="C369" s="40"/>
      <c r="D369" s="239" t="s">
        <v>200</v>
      </c>
      <c r="E369" s="40"/>
      <c r="F369" s="266" t="s">
        <v>634</v>
      </c>
      <c r="G369" s="40"/>
      <c r="H369" s="40"/>
      <c r="I369" s="241"/>
      <c r="J369" s="40"/>
      <c r="K369" s="40"/>
      <c r="L369" s="44"/>
      <c r="M369" s="242"/>
      <c r="N369" s="243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200</v>
      </c>
      <c r="AU369" s="17" t="s">
        <v>86</v>
      </c>
    </row>
    <row r="370" spans="1:51" s="13" customFormat="1" ht="12">
      <c r="A370" s="13"/>
      <c r="B370" s="244"/>
      <c r="C370" s="245"/>
      <c r="D370" s="239" t="s">
        <v>145</v>
      </c>
      <c r="E370" s="246" t="s">
        <v>1</v>
      </c>
      <c r="F370" s="247" t="s">
        <v>635</v>
      </c>
      <c r="G370" s="245"/>
      <c r="H370" s="248">
        <v>1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145</v>
      </c>
      <c r="AU370" s="254" t="s">
        <v>86</v>
      </c>
      <c r="AV370" s="13" t="s">
        <v>86</v>
      </c>
      <c r="AW370" s="13" t="s">
        <v>32</v>
      </c>
      <c r="AX370" s="13" t="s">
        <v>77</v>
      </c>
      <c r="AY370" s="254" t="s">
        <v>134</v>
      </c>
    </row>
    <row r="371" spans="1:51" s="14" customFormat="1" ht="12">
      <c r="A371" s="14"/>
      <c r="B371" s="255"/>
      <c r="C371" s="256"/>
      <c r="D371" s="239" t="s">
        <v>145</v>
      </c>
      <c r="E371" s="257" t="s">
        <v>1</v>
      </c>
      <c r="F371" s="258" t="s">
        <v>147</v>
      </c>
      <c r="G371" s="256"/>
      <c r="H371" s="259">
        <v>1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145</v>
      </c>
      <c r="AU371" s="265" t="s">
        <v>86</v>
      </c>
      <c r="AV371" s="14" t="s">
        <v>141</v>
      </c>
      <c r="AW371" s="14" t="s">
        <v>32</v>
      </c>
      <c r="AX371" s="14" t="s">
        <v>82</v>
      </c>
      <c r="AY371" s="265" t="s">
        <v>134</v>
      </c>
    </row>
    <row r="372" spans="1:65" s="2" customFormat="1" ht="12">
      <c r="A372" s="38"/>
      <c r="B372" s="39"/>
      <c r="C372" s="226" t="s">
        <v>460</v>
      </c>
      <c r="D372" s="226" t="s">
        <v>136</v>
      </c>
      <c r="E372" s="227" t="s">
        <v>636</v>
      </c>
      <c r="F372" s="228" t="s">
        <v>637</v>
      </c>
      <c r="G372" s="229" t="s">
        <v>388</v>
      </c>
      <c r="H372" s="230">
        <v>1</v>
      </c>
      <c r="I372" s="231"/>
      <c r="J372" s="232">
        <f>ROUND(I372*H372,2)</f>
        <v>0</v>
      </c>
      <c r="K372" s="228" t="s">
        <v>1</v>
      </c>
      <c r="L372" s="44"/>
      <c r="M372" s="233" t="s">
        <v>1</v>
      </c>
      <c r="N372" s="234" t="s">
        <v>42</v>
      </c>
      <c r="O372" s="91"/>
      <c r="P372" s="235">
        <f>O372*H372</f>
        <v>0</v>
      </c>
      <c r="Q372" s="235">
        <v>5.162</v>
      </c>
      <c r="R372" s="235">
        <f>Q372*H372</f>
        <v>5.162</v>
      </c>
      <c r="S372" s="235">
        <v>0</v>
      </c>
      <c r="T372" s="236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7" t="s">
        <v>141</v>
      </c>
      <c r="AT372" s="237" t="s">
        <v>136</v>
      </c>
      <c r="AU372" s="237" t="s">
        <v>86</v>
      </c>
      <c r="AY372" s="17" t="s">
        <v>134</v>
      </c>
      <c r="BE372" s="238">
        <f>IF(N372="základní",J372,0)</f>
        <v>0</v>
      </c>
      <c r="BF372" s="238">
        <f>IF(N372="snížená",J372,0)</f>
        <v>0</v>
      </c>
      <c r="BG372" s="238">
        <f>IF(N372="zákl. přenesená",J372,0)</f>
        <v>0</v>
      </c>
      <c r="BH372" s="238">
        <f>IF(N372="sníž. přenesená",J372,0)</f>
        <v>0</v>
      </c>
      <c r="BI372" s="238">
        <f>IF(N372="nulová",J372,0)</f>
        <v>0</v>
      </c>
      <c r="BJ372" s="17" t="s">
        <v>82</v>
      </c>
      <c r="BK372" s="238">
        <f>ROUND(I372*H372,2)</f>
        <v>0</v>
      </c>
      <c r="BL372" s="17" t="s">
        <v>141</v>
      </c>
      <c r="BM372" s="237" t="s">
        <v>638</v>
      </c>
    </row>
    <row r="373" spans="1:47" s="2" customFormat="1" ht="12">
      <c r="A373" s="38"/>
      <c r="B373" s="39"/>
      <c r="C373" s="40"/>
      <c r="D373" s="239" t="s">
        <v>143</v>
      </c>
      <c r="E373" s="40"/>
      <c r="F373" s="240" t="s">
        <v>639</v>
      </c>
      <c r="G373" s="40"/>
      <c r="H373" s="40"/>
      <c r="I373" s="241"/>
      <c r="J373" s="40"/>
      <c r="K373" s="40"/>
      <c r="L373" s="44"/>
      <c r="M373" s="242"/>
      <c r="N373" s="243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143</v>
      </c>
      <c r="AU373" s="17" t="s">
        <v>86</v>
      </c>
    </row>
    <row r="374" spans="1:47" s="2" customFormat="1" ht="12">
      <c r="A374" s="38"/>
      <c r="B374" s="39"/>
      <c r="C374" s="40"/>
      <c r="D374" s="239" t="s">
        <v>200</v>
      </c>
      <c r="E374" s="40"/>
      <c r="F374" s="266" t="s">
        <v>634</v>
      </c>
      <c r="G374" s="40"/>
      <c r="H374" s="40"/>
      <c r="I374" s="241"/>
      <c r="J374" s="40"/>
      <c r="K374" s="40"/>
      <c r="L374" s="44"/>
      <c r="M374" s="242"/>
      <c r="N374" s="243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200</v>
      </c>
      <c r="AU374" s="17" t="s">
        <v>86</v>
      </c>
    </row>
    <row r="375" spans="1:51" s="13" customFormat="1" ht="12">
      <c r="A375" s="13"/>
      <c r="B375" s="244"/>
      <c r="C375" s="245"/>
      <c r="D375" s="239" t="s">
        <v>145</v>
      </c>
      <c r="E375" s="246" t="s">
        <v>1</v>
      </c>
      <c r="F375" s="247" t="s">
        <v>640</v>
      </c>
      <c r="G375" s="245"/>
      <c r="H375" s="248">
        <v>1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4" t="s">
        <v>145</v>
      </c>
      <c r="AU375" s="254" t="s">
        <v>86</v>
      </c>
      <c r="AV375" s="13" t="s">
        <v>86</v>
      </c>
      <c r="AW375" s="13" t="s">
        <v>32</v>
      </c>
      <c r="AX375" s="13" t="s">
        <v>77</v>
      </c>
      <c r="AY375" s="254" t="s">
        <v>134</v>
      </c>
    </row>
    <row r="376" spans="1:51" s="14" customFormat="1" ht="12">
      <c r="A376" s="14"/>
      <c r="B376" s="255"/>
      <c r="C376" s="256"/>
      <c r="D376" s="239" t="s">
        <v>145</v>
      </c>
      <c r="E376" s="257" t="s">
        <v>1</v>
      </c>
      <c r="F376" s="258" t="s">
        <v>147</v>
      </c>
      <c r="G376" s="256"/>
      <c r="H376" s="259">
        <v>1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5" t="s">
        <v>145</v>
      </c>
      <c r="AU376" s="265" t="s">
        <v>86</v>
      </c>
      <c r="AV376" s="14" t="s">
        <v>141</v>
      </c>
      <c r="AW376" s="14" t="s">
        <v>32</v>
      </c>
      <c r="AX376" s="14" t="s">
        <v>82</v>
      </c>
      <c r="AY376" s="265" t="s">
        <v>134</v>
      </c>
    </row>
    <row r="377" spans="1:65" s="2" customFormat="1" ht="12">
      <c r="A377" s="38"/>
      <c r="B377" s="39"/>
      <c r="C377" s="226" t="s">
        <v>465</v>
      </c>
      <c r="D377" s="226" t="s">
        <v>136</v>
      </c>
      <c r="E377" s="227" t="s">
        <v>641</v>
      </c>
      <c r="F377" s="228" t="s">
        <v>642</v>
      </c>
      <c r="G377" s="229" t="s">
        <v>388</v>
      </c>
      <c r="H377" s="230">
        <v>1</v>
      </c>
      <c r="I377" s="231"/>
      <c r="J377" s="232">
        <f>ROUND(I377*H377,2)</f>
        <v>0</v>
      </c>
      <c r="K377" s="228" t="s">
        <v>1</v>
      </c>
      <c r="L377" s="44"/>
      <c r="M377" s="233" t="s">
        <v>1</v>
      </c>
      <c r="N377" s="234" t="s">
        <v>42</v>
      </c>
      <c r="O377" s="91"/>
      <c r="P377" s="235">
        <f>O377*H377</f>
        <v>0</v>
      </c>
      <c r="Q377" s="235">
        <v>5.762</v>
      </c>
      <c r="R377" s="235">
        <f>Q377*H377</f>
        <v>5.762</v>
      </c>
      <c r="S377" s="235">
        <v>0</v>
      </c>
      <c r="T377" s="236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7" t="s">
        <v>141</v>
      </c>
      <c r="AT377" s="237" t="s">
        <v>136</v>
      </c>
      <c r="AU377" s="237" t="s">
        <v>86</v>
      </c>
      <c r="AY377" s="17" t="s">
        <v>134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7" t="s">
        <v>82</v>
      </c>
      <c r="BK377" s="238">
        <f>ROUND(I377*H377,2)</f>
        <v>0</v>
      </c>
      <c r="BL377" s="17" t="s">
        <v>141</v>
      </c>
      <c r="BM377" s="237" t="s">
        <v>643</v>
      </c>
    </row>
    <row r="378" spans="1:47" s="2" customFormat="1" ht="12">
      <c r="A378" s="38"/>
      <c r="B378" s="39"/>
      <c r="C378" s="40"/>
      <c r="D378" s="239" t="s">
        <v>143</v>
      </c>
      <c r="E378" s="40"/>
      <c r="F378" s="240" t="s">
        <v>644</v>
      </c>
      <c r="G378" s="40"/>
      <c r="H378" s="40"/>
      <c r="I378" s="241"/>
      <c r="J378" s="40"/>
      <c r="K378" s="40"/>
      <c r="L378" s="44"/>
      <c r="M378" s="242"/>
      <c r="N378" s="243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143</v>
      </c>
      <c r="AU378" s="17" t="s">
        <v>86</v>
      </c>
    </row>
    <row r="379" spans="1:47" s="2" customFormat="1" ht="12">
      <c r="A379" s="38"/>
      <c r="B379" s="39"/>
      <c r="C379" s="40"/>
      <c r="D379" s="239" t="s">
        <v>200</v>
      </c>
      <c r="E379" s="40"/>
      <c r="F379" s="266" t="s">
        <v>634</v>
      </c>
      <c r="G379" s="40"/>
      <c r="H379" s="40"/>
      <c r="I379" s="241"/>
      <c r="J379" s="40"/>
      <c r="K379" s="40"/>
      <c r="L379" s="44"/>
      <c r="M379" s="242"/>
      <c r="N379" s="243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200</v>
      </c>
      <c r="AU379" s="17" t="s">
        <v>86</v>
      </c>
    </row>
    <row r="380" spans="1:51" s="13" customFormat="1" ht="12">
      <c r="A380" s="13"/>
      <c r="B380" s="244"/>
      <c r="C380" s="245"/>
      <c r="D380" s="239" t="s">
        <v>145</v>
      </c>
      <c r="E380" s="246" t="s">
        <v>1</v>
      </c>
      <c r="F380" s="247" t="s">
        <v>645</v>
      </c>
      <c r="G380" s="245"/>
      <c r="H380" s="248">
        <v>1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4" t="s">
        <v>145</v>
      </c>
      <c r="AU380" s="254" t="s">
        <v>86</v>
      </c>
      <c r="AV380" s="13" t="s">
        <v>86</v>
      </c>
      <c r="AW380" s="13" t="s">
        <v>32</v>
      </c>
      <c r="AX380" s="13" t="s">
        <v>82</v>
      </c>
      <c r="AY380" s="254" t="s">
        <v>134</v>
      </c>
    </row>
    <row r="381" spans="1:65" s="2" customFormat="1" ht="40.2" customHeight="1">
      <c r="A381" s="38"/>
      <c r="B381" s="39"/>
      <c r="C381" s="226" t="s">
        <v>646</v>
      </c>
      <c r="D381" s="226" t="s">
        <v>136</v>
      </c>
      <c r="E381" s="227" t="s">
        <v>647</v>
      </c>
      <c r="F381" s="228" t="s">
        <v>648</v>
      </c>
      <c r="G381" s="229" t="s">
        <v>388</v>
      </c>
      <c r="H381" s="230">
        <v>1</v>
      </c>
      <c r="I381" s="231"/>
      <c r="J381" s="232">
        <f>ROUND(I381*H381,2)</f>
        <v>0</v>
      </c>
      <c r="K381" s="228" t="s">
        <v>1</v>
      </c>
      <c r="L381" s="44"/>
      <c r="M381" s="233" t="s">
        <v>1</v>
      </c>
      <c r="N381" s="234" t="s">
        <v>42</v>
      </c>
      <c r="O381" s="91"/>
      <c r="P381" s="235">
        <f>O381*H381</f>
        <v>0</v>
      </c>
      <c r="Q381" s="235">
        <v>5.762</v>
      </c>
      <c r="R381" s="235">
        <f>Q381*H381</f>
        <v>5.762</v>
      </c>
      <c r="S381" s="235">
        <v>0</v>
      </c>
      <c r="T381" s="236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7" t="s">
        <v>141</v>
      </c>
      <c r="AT381" s="237" t="s">
        <v>136</v>
      </c>
      <c r="AU381" s="237" t="s">
        <v>86</v>
      </c>
      <c r="AY381" s="17" t="s">
        <v>134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7" t="s">
        <v>82</v>
      </c>
      <c r="BK381" s="238">
        <f>ROUND(I381*H381,2)</f>
        <v>0</v>
      </c>
      <c r="BL381" s="17" t="s">
        <v>141</v>
      </c>
      <c r="BM381" s="237" t="s">
        <v>649</v>
      </c>
    </row>
    <row r="382" spans="1:47" s="2" customFormat="1" ht="12">
      <c r="A382" s="38"/>
      <c r="B382" s="39"/>
      <c r="C382" s="40"/>
      <c r="D382" s="239" t="s">
        <v>143</v>
      </c>
      <c r="E382" s="40"/>
      <c r="F382" s="240" t="s">
        <v>650</v>
      </c>
      <c r="G382" s="40"/>
      <c r="H382" s="40"/>
      <c r="I382" s="241"/>
      <c r="J382" s="40"/>
      <c r="K382" s="40"/>
      <c r="L382" s="44"/>
      <c r="M382" s="242"/>
      <c r="N382" s="243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143</v>
      </c>
      <c r="AU382" s="17" t="s">
        <v>86</v>
      </c>
    </row>
    <row r="383" spans="1:47" s="2" customFormat="1" ht="12">
      <c r="A383" s="38"/>
      <c r="B383" s="39"/>
      <c r="C383" s="40"/>
      <c r="D383" s="239" t="s">
        <v>200</v>
      </c>
      <c r="E383" s="40"/>
      <c r="F383" s="266" t="s">
        <v>634</v>
      </c>
      <c r="G383" s="40"/>
      <c r="H383" s="40"/>
      <c r="I383" s="241"/>
      <c r="J383" s="40"/>
      <c r="K383" s="40"/>
      <c r="L383" s="44"/>
      <c r="M383" s="242"/>
      <c r="N383" s="243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200</v>
      </c>
      <c r="AU383" s="17" t="s">
        <v>86</v>
      </c>
    </row>
    <row r="384" spans="1:51" s="13" customFormat="1" ht="12">
      <c r="A384" s="13"/>
      <c r="B384" s="244"/>
      <c r="C384" s="245"/>
      <c r="D384" s="239" t="s">
        <v>145</v>
      </c>
      <c r="E384" s="246" t="s">
        <v>1</v>
      </c>
      <c r="F384" s="247" t="s">
        <v>651</v>
      </c>
      <c r="G384" s="245"/>
      <c r="H384" s="248">
        <v>1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4" t="s">
        <v>145</v>
      </c>
      <c r="AU384" s="254" t="s">
        <v>86</v>
      </c>
      <c r="AV384" s="13" t="s">
        <v>86</v>
      </c>
      <c r="AW384" s="13" t="s">
        <v>32</v>
      </c>
      <c r="AX384" s="13" t="s">
        <v>82</v>
      </c>
      <c r="AY384" s="254" t="s">
        <v>134</v>
      </c>
    </row>
    <row r="385" spans="1:65" s="2" customFormat="1" ht="19.8" customHeight="1">
      <c r="A385" s="38"/>
      <c r="B385" s="39"/>
      <c r="C385" s="226" t="s">
        <v>652</v>
      </c>
      <c r="D385" s="226" t="s">
        <v>136</v>
      </c>
      <c r="E385" s="227" t="s">
        <v>423</v>
      </c>
      <c r="F385" s="228" t="s">
        <v>424</v>
      </c>
      <c r="G385" s="229" t="s">
        <v>326</v>
      </c>
      <c r="H385" s="230">
        <v>107.12</v>
      </c>
      <c r="I385" s="231"/>
      <c r="J385" s="232">
        <f>ROUND(I385*H385,2)</f>
        <v>0</v>
      </c>
      <c r="K385" s="228" t="s">
        <v>140</v>
      </c>
      <c r="L385" s="44"/>
      <c r="M385" s="233" t="s">
        <v>1</v>
      </c>
      <c r="N385" s="234" t="s">
        <v>42</v>
      </c>
      <c r="O385" s="91"/>
      <c r="P385" s="235">
        <f>O385*H385</f>
        <v>0</v>
      </c>
      <c r="Q385" s="235">
        <v>7E-05</v>
      </c>
      <c r="R385" s="235">
        <f>Q385*H385</f>
        <v>0.0074984</v>
      </c>
      <c r="S385" s="235">
        <v>0</v>
      </c>
      <c r="T385" s="236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7" t="s">
        <v>141</v>
      </c>
      <c r="AT385" s="237" t="s">
        <v>136</v>
      </c>
      <c r="AU385" s="237" t="s">
        <v>86</v>
      </c>
      <c r="AY385" s="17" t="s">
        <v>134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7" t="s">
        <v>82</v>
      </c>
      <c r="BK385" s="238">
        <f>ROUND(I385*H385,2)</f>
        <v>0</v>
      </c>
      <c r="BL385" s="17" t="s">
        <v>141</v>
      </c>
      <c r="BM385" s="237" t="s">
        <v>653</v>
      </c>
    </row>
    <row r="386" spans="1:47" s="2" customFormat="1" ht="12">
      <c r="A386" s="38"/>
      <c r="B386" s="39"/>
      <c r="C386" s="40"/>
      <c r="D386" s="239" t="s">
        <v>143</v>
      </c>
      <c r="E386" s="40"/>
      <c r="F386" s="240" t="s">
        <v>426</v>
      </c>
      <c r="G386" s="40"/>
      <c r="H386" s="40"/>
      <c r="I386" s="241"/>
      <c r="J386" s="40"/>
      <c r="K386" s="40"/>
      <c r="L386" s="44"/>
      <c r="M386" s="242"/>
      <c r="N386" s="243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143</v>
      </c>
      <c r="AU386" s="17" t="s">
        <v>86</v>
      </c>
    </row>
    <row r="387" spans="1:51" s="13" customFormat="1" ht="12">
      <c r="A387" s="13"/>
      <c r="B387" s="244"/>
      <c r="C387" s="245"/>
      <c r="D387" s="239" t="s">
        <v>145</v>
      </c>
      <c r="E387" s="246" t="s">
        <v>1</v>
      </c>
      <c r="F387" s="247" t="s">
        <v>654</v>
      </c>
      <c r="G387" s="245"/>
      <c r="H387" s="248">
        <v>107.12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4" t="s">
        <v>145</v>
      </c>
      <c r="AU387" s="254" t="s">
        <v>86</v>
      </c>
      <c r="AV387" s="13" t="s">
        <v>86</v>
      </c>
      <c r="AW387" s="13" t="s">
        <v>32</v>
      </c>
      <c r="AX387" s="13" t="s">
        <v>77</v>
      </c>
      <c r="AY387" s="254" t="s">
        <v>134</v>
      </c>
    </row>
    <row r="388" spans="1:51" s="14" customFormat="1" ht="12">
      <c r="A388" s="14"/>
      <c r="B388" s="255"/>
      <c r="C388" s="256"/>
      <c r="D388" s="239" t="s">
        <v>145</v>
      </c>
      <c r="E388" s="257" t="s">
        <v>1</v>
      </c>
      <c r="F388" s="258" t="s">
        <v>147</v>
      </c>
      <c r="G388" s="256"/>
      <c r="H388" s="259">
        <v>107.12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5" t="s">
        <v>145</v>
      </c>
      <c r="AU388" s="265" t="s">
        <v>86</v>
      </c>
      <c r="AV388" s="14" t="s">
        <v>141</v>
      </c>
      <c r="AW388" s="14" t="s">
        <v>32</v>
      </c>
      <c r="AX388" s="14" t="s">
        <v>82</v>
      </c>
      <c r="AY388" s="265" t="s">
        <v>134</v>
      </c>
    </row>
    <row r="389" spans="1:65" s="2" customFormat="1" ht="12">
      <c r="A389" s="38"/>
      <c r="B389" s="39"/>
      <c r="C389" s="226" t="s">
        <v>655</v>
      </c>
      <c r="D389" s="226" t="s">
        <v>136</v>
      </c>
      <c r="E389" s="227" t="s">
        <v>429</v>
      </c>
      <c r="F389" s="228" t="s">
        <v>656</v>
      </c>
      <c r="G389" s="229" t="s">
        <v>431</v>
      </c>
      <c r="H389" s="230">
        <v>1</v>
      </c>
      <c r="I389" s="231"/>
      <c r="J389" s="232">
        <f>ROUND(I389*H389,2)</f>
        <v>0</v>
      </c>
      <c r="K389" s="228" t="s">
        <v>1</v>
      </c>
      <c r="L389" s="44"/>
      <c r="M389" s="233" t="s">
        <v>1</v>
      </c>
      <c r="N389" s="234" t="s">
        <v>42</v>
      </c>
      <c r="O389" s="91"/>
      <c r="P389" s="235">
        <f>O389*H389</f>
        <v>0</v>
      </c>
      <c r="Q389" s="235">
        <v>7E-05</v>
      </c>
      <c r="R389" s="235">
        <f>Q389*H389</f>
        <v>7E-05</v>
      </c>
      <c r="S389" s="235">
        <v>0</v>
      </c>
      <c r="T389" s="236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7" t="s">
        <v>141</v>
      </c>
      <c r="AT389" s="237" t="s">
        <v>136</v>
      </c>
      <c r="AU389" s="237" t="s">
        <v>86</v>
      </c>
      <c r="AY389" s="17" t="s">
        <v>134</v>
      </c>
      <c r="BE389" s="238">
        <f>IF(N389="základní",J389,0)</f>
        <v>0</v>
      </c>
      <c r="BF389" s="238">
        <f>IF(N389="snížená",J389,0)</f>
        <v>0</v>
      </c>
      <c r="BG389" s="238">
        <f>IF(N389="zákl. přenesená",J389,0)</f>
        <v>0</v>
      </c>
      <c r="BH389" s="238">
        <f>IF(N389="sníž. přenesená",J389,0)</f>
        <v>0</v>
      </c>
      <c r="BI389" s="238">
        <f>IF(N389="nulová",J389,0)</f>
        <v>0</v>
      </c>
      <c r="BJ389" s="17" t="s">
        <v>82</v>
      </c>
      <c r="BK389" s="238">
        <f>ROUND(I389*H389,2)</f>
        <v>0</v>
      </c>
      <c r="BL389" s="17" t="s">
        <v>141</v>
      </c>
      <c r="BM389" s="237" t="s">
        <v>657</v>
      </c>
    </row>
    <row r="390" spans="1:47" s="2" customFormat="1" ht="12">
      <c r="A390" s="38"/>
      <c r="B390" s="39"/>
      <c r="C390" s="40"/>
      <c r="D390" s="239" t="s">
        <v>143</v>
      </c>
      <c r="E390" s="40"/>
      <c r="F390" s="240" t="s">
        <v>656</v>
      </c>
      <c r="G390" s="40"/>
      <c r="H390" s="40"/>
      <c r="I390" s="241"/>
      <c r="J390" s="40"/>
      <c r="K390" s="40"/>
      <c r="L390" s="44"/>
      <c r="M390" s="242"/>
      <c r="N390" s="243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143</v>
      </c>
      <c r="AU390" s="17" t="s">
        <v>86</v>
      </c>
    </row>
    <row r="391" spans="1:51" s="13" customFormat="1" ht="12">
      <c r="A391" s="13"/>
      <c r="B391" s="244"/>
      <c r="C391" s="245"/>
      <c r="D391" s="239" t="s">
        <v>145</v>
      </c>
      <c r="E391" s="246" t="s">
        <v>1</v>
      </c>
      <c r="F391" s="247" t="s">
        <v>82</v>
      </c>
      <c r="G391" s="245"/>
      <c r="H391" s="248">
        <v>1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4" t="s">
        <v>145</v>
      </c>
      <c r="AU391" s="254" t="s">
        <v>86</v>
      </c>
      <c r="AV391" s="13" t="s">
        <v>86</v>
      </c>
      <c r="AW391" s="13" t="s">
        <v>32</v>
      </c>
      <c r="AX391" s="13" t="s">
        <v>82</v>
      </c>
      <c r="AY391" s="254" t="s">
        <v>134</v>
      </c>
    </row>
    <row r="392" spans="1:63" s="12" customFormat="1" ht="22.8" customHeight="1">
      <c r="A392" s="12"/>
      <c r="B392" s="210"/>
      <c r="C392" s="211"/>
      <c r="D392" s="212" t="s">
        <v>76</v>
      </c>
      <c r="E392" s="224" t="s">
        <v>203</v>
      </c>
      <c r="F392" s="224" t="s">
        <v>433</v>
      </c>
      <c r="G392" s="211"/>
      <c r="H392" s="211"/>
      <c r="I392" s="214"/>
      <c r="J392" s="225">
        <f>BK392</f>
        <v>0</v>
      </c>
      <c r="K392" s="211"/>
      <c r="L392" s="216"/>
      <c r="M392" s="217"/>
      <c r="N392" s="218"/>
      <c r="O392" s="218"/>
      <c r="P392" s="219">
        <f>SUM(P393:P397)</f>
        <v>0</v>
      </c>
      <c r="Q392" s="218"/>
      <c r="R392" s="219">
        <f>SUM(R393:R397)</f>
        <v>0.000651</v>
      </c>
      <c r="S392" s="218"/>
      <c r="T392" s="220">
        <f>SUM(T393:T397)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1" t="s">
        <v>82</v>
      </c>
      <c r="AT392" s="222" t="s">
        <v>76</v>
      </c>
      <c r="AU392" s="222" t="s">
        <v>82</v>
      </c>
      <c r="AY392" s="221" t="s">
        <v>134</v>
      </c>
      <c r="BK392" s="223">
        <f>SUM(BK393:BK397)</f>
        <v>0</v>
      </c>
    </row>
    <row r="393" spans="1:65" s="2" customFormat="1" ht="12">
      <c r="A393" s="38"/>
      <c r="B393" s="39"/>
      <c r="C393" s="226" t="s">
        <v>658</v>
      </c>
      <c r="D393" s="226" t="s">
        <v>136</v>
      </c>
      <c r="E393" s="227" t="s">
        <v>435</v>
      </c>
      <c r="F393" s="228" t="s">
        <v>436</v>
      </c>
      <c r="G393" s="229" t="s">
        <v>326</v>
      </c>
      <c r="H393" s="230">
        <v>0.15</v>
      </c>
      <c r="I393" s="231"/>
      <c r="J393" s="232">
        <f>ROUND(I393*H393,2)</f>
        <v>0</v>
      </c>
      <c r="K393" s="228" t="s">
        <v>1</v>
      </c>
      <c r="L393" s="44"/>
      <c r="M393" s="233" t="s">
        <v>1</v>
      </c>
      <c r="N393" s="234" t="s">
        <v>42</v>
      </c>
      <c r="O393" s="91"/>
      <c r="P393" s="235">
        <f>O393*H393</f>
        <v>0</v>
      </c>
      <c r="Q393" s="235">
        <v>0.00434</v>
      </c>
      <c r="R393" s="235">
        <f>Q393*H393</f>
        <v>0.000651</v>
      </c>
      <c r="S393" s="235">
        <v>0</v>
      </c>
      <c r="T393" s="23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7" t="s">
        <v>141</v>
      </c>
      <c r="AT393" s="237" t="s">
        <v>136</v>
      </c>
      <c r="AU393" s="237" t="s">
        <v>86</v>
      </c>
      <c r="AY393" s="17" t="s">
        <v>134</v>
      </c>
      <c r="BE393" s="238">
        <f>IF(N393="základní",J393,0)</f>
        <v>0</v>
      </c>
      <c r="BF393" s="238">
        <f>IF(N393="snížená",J393,0)</f>
        <v>0</v>
      </c>
      <c r="BG393" s="238">
        <f>IF(N393="zákl. přenesená",J393,0)</f>
        <v>0</v>
      </c>
      <c r="BH393" s="238">
        <f>IF(N393="sníž. přenesená",J393,0)</f>
        <v>0</v>
      </c>
      <c r="BI393" s="238">
        <f>IF(N393="nulová",J393,0)</f>
        <v>0</v>
      </c>
      <c r="BJ393" s="17" t="s">
        <v>82</v>
      </c>
      <c r="BK393" s="238">
        <f>ROUND(I393*H393,2)</f>
        <v>0</v>
      </c>
      <c r="BL393" s="17" t="s">
        <v>141</v>
      </c>
      <c r="BM393" s="237" t="s">
        <v>659</v>
      </c>
    </row>
    <row r="394" spans="1:47" s="2" customFormat="1" ht="12">
      <c r="A394" s="38"/>
      <c r="B394" s="39"/>
      <c r="C394" s="40"/>
      <c r="D394" s="239" t="s">
        <v>143</v>
      </c>
      <c r="E394" s="40"/>
      <c r="F394" s="240" t="s">
        <v>438</v>
      </c>
      <c r="G394" s="40"/>
      <c r="H394" s="40"/>
      <c r="I394" s="241"/>
      <c r="J394" s="40"/>
      <c r="K394" s="40"/>
      <c r="L394" s="44"/>
      <c r="M394" s="242"/>
      <c r="N394" s="243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143</v>
      </c>
      <c r="AU394" s="17" t="s">
        <v>86</v>
      </c>
    </row>
    <row r="395" spans="1:47" s="2" customFormat="1" ht="12">
      <c r="A395" s="38"/>
      <c r="B395" s="39"/>
      <c r="C395" s="40"/>
      <c r="D395" s="239" t="s">
        <v>200</v>
      </c>
      <c r="E395" s="40"/>
      <c r="F395" s="266" t="s">
        <v>439</v>
      </c>
      <c r="G395" s="40"/>
      <c r="H395" s="40"/>
      <c r="I395" s="241"/>
      <c r="J395" s="40"/>
      <c r="K395" s="40"/>
      <c r="L395" s="44"/>
      <c r="M395" s="242"/>
      <c r="N395" s="243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200</v>
      </c>
      <c r="AU395" s="17" t="s">
        <v>86</v>
      </c>
    </row>
    <row r="396" spans="1:51" s="13" customFormat="1" ht="12">
      <c r="A396" s="13"/>
      <c r="B396" s="244"/>
      <c r="C396" s="245"/>
      <c r="D396" s="239" t="s">
        <v>145</v>
      </c>
      <c r="E396" s="246" t="s">
        <v>1</v>
      </c>
      <c r="F396" s="247" t="s">
        <v>440</v>
      </c>
      <c r="G396" s="245"/>
      <c r="H396" s="248">
        <v>0.15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4" t="s">
        <v>145</v>
      </c>
      <c r="AU396" s="254" t="s">
        <v>86</v>
      </c>
      <c r="AV396" s="13" t="s">
        <v>86</v>
      </c>
      <c r="AW396" s="13" t="s">
        <v>32</v>
      </c>
      <c r="AX396" s="13" t="s">
        <v>77</v>
      </c>
      <c r="AY396" s="254" t="s">
        <v>134</v>
      </c>
    </row>
    <row r="397" spans="1:51" s="14" customFormat="1" ht="12">
      <c r="A397" s="14"/>
      <c r="B397" s="255"/>
      <c r="C397" s="256"/>
      <c r="D397" s="239" t="s">
        <v>145</v>
      </c>
      <c r="E397" s="257" t="s">
        <v>1</v>
      </c>
      <c r="F397" s="258" t="s">
        <v>147</v>
      </c>
      <c r="G397" s="256"/>
      <c r="H397" s="259">
        <v>0.15</v>
      </c>
      <c r="I397" s="260"/>
      <c r="J397" s="256"/>
      <c r="K397" s="256"/>
      <c r="L397" s="261"/>
      <c r="M397" s="262"/>
      <c r="N397" s="263"/>
      <c r="O397" s="263"/>
      <c r="P397" s="263"/>
      <c r="Q397" s="263"/>
      <c r="R397" s="263"/>
      <c r="S397" s="263"/>
      <c r="T397" s="26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5" t="s">
        <v>145</v>
      </c>
      <c r="AU397" s="265" t="s">
        <v>86</v>
      </c>
      <c r="AV397" s="14" t="s">
        <v>141</v>
      </c>
      <c r="AW397" s="14" t="s">
        <v>32</v>
      </c>
      <c r="AX397" s="14" t="s">
        <v>82</v>
      </c>
      <c r="AY397" s="265" t="s">
        <v>134</v>
      </c>
    </row>
    <row r="398" spans="1:63" s="12" customFormat="1" ht="22.8" customHeight="1">
      <c r="A398" s="12"/>
      <c r="B398" s="210"/>
      <c r="C398" s="211"/>
      <c r="D398" s="212" t="s">
        <v>76</v>
      </c>
      <c r="E398" s="224" t="s">
        <v>441</v>
      </c>
      <c r="F398" s="224" t="s">
        <v>442</v>
      </c>
      <c r="G398" s="211"/>
      <c r="H398" s="211"/>
      <c r="I398" s="214"/>
      <c r="J398" s="225">
        <f>BK398</f>
        <v>0</v>
      </c>
      <c r="K398" s="211"/>
      <c r="L398" s="216"/>
      <c r="M398" s="217"/>
      <c r="N398" s="218"/>
      <c r="O398" s="218"/>
      <c r="P398" s="219">
        <f>SUM(P399:P407)</f>
        <v>0</v>
      </c>
      <c r="Q398" s="218"/>
      <c r="R398" s="219">
        <f>SUM(R399:R407)</f>
        <v>0</v>
      </c>
      <c r="S398" s="218"/>
      <c r="T398" s="220">
        <f>SUM(T399:T407)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21" t="s">
        <v>82</v>
      </c>
      <c r="AT398" s="222" t="s">
        <v>76</v>
      </c>
      <c r="AU398" s="222" t="s">
        <v>82</v>
      </c>
      <c r="AY398" s="221" t="s">
        <v>134</v>
      </c>
      <c r="BK398" s="223">
        <f>SUM(BK399:BK407)</f>
        <v>0</v>
      </c>
    </row>
    <row r="399" spans="1:65" s="2" customFormat="1" ht="19.8" customHeight="1">
      <c r="A399" s="38"/>
      <c r="B399" s="39"/>
      <c r="C399" s="226" t="s">
        <v>660</v>
      </c>
      <c r="D399" s="226" t="s">
        <v>136</v>
      </c>
      <c r="E399" s="227" t="s">
        <v>444</v>
      </c>
      <c r="F399" s="228" t="s">
        <v>445</v>
      </c>
      <c r="G399" s="229" t="s">
        <v>261</v>
      </c>
      <c r="H399" s="230">
        <v>50.741</v>
      </c>
      <c r="I399" s="231"/>
      <c r="J399" s="232">
        <f>ROUND(I399*H399,2)</f>
        <v>0</v>
      </c>
      <c r="K399" s="228" t="s">
        <v>140</v>
      </c>
      <c r="L399" s="44"/>
      <c r="M399" s="233" t="s">
        <v>1</v>
      </c>
      <c r="N399" s="234" t="s">
        <v>42</v>
      </c>
      <c r="O399" s="91"/>
      <c r="P399" s="235">
        <f>O399*H399</f>
        <v>0</v>
      </c>
      <c r="Q399" s="235">
        <v>0</v>
      </c>
      <c r="R399" s="235">
        <f>Q399*H399</f>
        <v>0</v>
      </c>
      <c r="S399" s="235">
        <v>0</v>
      </c>
      <c r="T399" s="23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7" t="s">
        <v>141</v>
      </c>
      <c r="AT399" s="237" t="s">
        <v>136</v>
      </c>
      <c r="AU399" s="237" t="s">
        <v>86</v>
      </c>
      <c r="AY399" s="17" t="s">
        <v>134</v>
      </c>
      <c r="BE399" s="238">
        <f>IF(N399="základní",J399,0)</f>
        <v>0</v>
      </c>
      <c r="BF399" s="238">
        <f>IF(N399="snížená",J399,0)</f>
        <v>0</v>
      </c>
      <c r="BG399" s="238">
        <f>IF(N399="zákl. přenesená",J399,0)</f>
        <v>0</v>
      </c>
      <c r="BH399" s="238">
        <f>IF(N399="sníž. přenesená",J399,0)</f>
        <v>0</v>
      </c>
      <c r="BI399" s="238">
        <f>IF(N399="nulová",J399,0)</f>
        <v>0</v>
      </c>
      <c r="BJ399" s="17" t="s">
        <v>82</v>
      </c>
      <c r="BK399" s="238">
        <f>ROUND(I399*H399,2)</f>
        <v>0</v>
      </c>
      <c r="BL399" s="17" t="s">
        <v>141</v>
      </c>
      <c r="BM399" s="237" t="s">
        <v>661</v>
      </c>
    </row>
    <row r="400" spans="1:47" s="2" customFormat="1" ht="12">
      <c r="A400" s="38"/>
      <c r="B400" s="39"/>
      <c r="C400" s="40"/>
      <c r="D400" s="239" t="s">
        <v>143</v>
      </c>
      <c r="E400" s="40"/>
      <c r="F400" s="240" t="s">
        <v>447</v>
      </c>
      <c r="G400" s="40"/>
      <c r="H400" s="40"/>
      <c r="I400" s="241"/>
      <c r="J400" s="40"/>
      <c r="K400" s="40"/>
      <c r="L400" s="44"/>
      <c r="M400" s="242"/>
      <c r="N400" s="243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143</v>
      </c>
      <c r="AU400" s="17" t="s">
        <v>86</v>
      </c>
    </row>
    <row r="401" spans="1:65" s="2" customFormat="1" ht="12">
      <c r="A401" s="38"/>
      <c r="B401" s="39"/>
      <c r="C401" s="226" t="s">
        <v>662</v>
      </c>
      <c r="D401" s="226" t="s">
        <v>136</v>
      </c>
      <c r="E401" s="227" t="s">
        <v>449</v>
      </c>
      <c r="F401" s="228" t="s">
        <v>450</v>
      </c>
      <c r="G401" s="229" t="s">
        <v>261</v>
      </c>
      <c r="H401" s="230">
        <v>456.669</v>
      </c>
      <c r="I401" s="231"/>
      <c r="J401" s="232">
        <f>ROUND(I401*H401,2)</f>
        <v>0</v>
      </c>
      <c r="K401" s="228" t="s">
        <v>140</v>
      </c>
      <c r="L401" s="44"/>
      <c r="M401" s="233" t="s">
        <v>1</v>
      </c>
      <c r="N401" s="234" t="s">
        <v>42</v>
      </c>
      <c r="O401" s="91"/>
      <c r="P401" s="235">
        <f>O401*H401</f>
        <v>0</v>
      </c>
      <c r="Q401" s="235">
        <v>0</v>
      </c>
      <c r="R401" s="235">
        <f>Q401*H401</f>
        <v>0</v>
      </c>
      <c r="S401" s="235">
        <v>0</v>
      </c>
      <c r="T401" s="23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7" t="s">
        <v>141</v>
      </c>
      <c r="AT401" s="237" t="s">
        <v>136</v>
      </c>
      <c r="AU401" s="237" t="s">
        <v>86</v>
      </c>
      <c r="AY401" s="17" t="s">
        <v>134</v>
      </c>
      <c r="BE401" s="238">
        <f>IF(N401="základní",J401,0)</f>
        <v>0</v>
      </c>
      <c r="BF401" s="238">
        <f>IF(N401="snížená",J401,0)</f>
        <v>0</v>
      </c>
      <c r="BG401" s="238">
        <f>IF(N401="zákl. přenesená",J401,0)</f>
        <v>0</v>
      </c>
      <c r="BH401" s="238">
        <f>IF(N401="sníž. přenesená",J401,0)</f>
        <v>0</v>
      </c>
      <c r="BI401" s="238">
        <f>IF(N401="nulová",J401,0)</f>
        <v>0</v>
      </c>
      <c r="BJ401" s="17" t="s">
        <v>82</v>
      </c>
      <c r="BK401" s="238">
        <f>ROUND(I401*H401,2)</f>
        <v>0</v>
      </c>
      <c r="BL401" s="17" t="s">
        <v>141</v>
      </c>
      <c r="BM401" s="237" t="s">
        <v>663</v>
      </c>
    </row>
    <row r="402" spans="1:47" s="2" customFormat="1" ht="12">
      <c r="A402" s="38"/>
      <c r="B402" s="39"/>
      <c r="C402" s="40"/>
      <c r="D402" s="239" t="s">
        <v>143</v>
      </c>
      <c r="E402" s="40"/>
      <c r="F402" s="240" t="s">
        <v>452</v>
      </c>
      <c r="G402" s="40"/>
      <c r="H402" s="40"/>
      <c r="I402" s="241"/>
      <c r="J402" s="40"/>
      <c r="K402" s="40"/>
      <c r="L402" s="44"/>
      <c r="M402" s="242"/>
      <c r="N402" s="243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143</v>
      </c>
      <c r="AU402" s="17" t="s">
        <v>86</v>
      </c>
    </row>
    <row r="403" spans="1:51" s="13" customFormat="1" ht="12">
      <c r="A403" s="13"/>
      <c r="B403" s="244"/>
      <c r="C403" s="245"/>
      <c r="D403" s="239" t="s">
        <v>145</v>
      </c>
      <c r="E403" s="246" t="s">
        <v>1</v>
      </c>
      <c r="F403" s="247" t="s">
        <v>664</v>
      </c>
      <c r="G403" s="245"/>
      <c r="H403" s="248">
        <v>456.669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4" t="s">
        <v>145</v>
      </c>
      <c r="AU403" s="254" t="s">
        <v>86</v>
      </c>
      <c r="AV403" s="13" t="s">
        <v>86</v>
      </c>
      <c r="AW403" s="13" t="s">
        <v>32</v>
      </c>
      <c r="AX403" s="13" t="s">
        <v>77</v>
      </c>
      <c r="AY403" s="254" t="s">
        <v>134</v>
      </c>
    </row>
    <row r="404" spans="1:51" s="14" customFormat="1" ht="12">
      <c r="A404" s="14"/>
      <c r="B404" s="255"/>
      <c r="C404" s="256"/>
      <c r="D404" s="239" t="s">
        <v>145</v>
      </c>
      <c r="E404" s="257" t="s">
        <v>1</v>
      </c>
      <c r="F404" s="258" t="s">
        <v>147</v>
      </c>
      <c r="G404" s="256"/>
      <c r="H404" s="259">
        <v>456.669</v>
      </c>
      <c r="I404" s="260"/>
      <c r="J404" s="256"/>
      <c r="K404" s="256"/>
      <c r="L404" s="261"/>
      <c r="M404" s="262"/>
      <c r="N404" s="263"/>
      <c r="O404" s="263"/>
      <c r="P404" s="263"/>
      <c r="Q404" s="263"/>
      <c r="R404" s="263"/>
      <c r="S404" s="263"/>
      <c r="T404" s="26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5" t="s">
        <v>145</v>
      </c>
      <c r="AU404" s="265" t="s">
        <v>86</v>
      </c>
      <c r="AV404" s="14" t="s">
        <v>141</v>
      </c>
      <c r="AW404" s="14" t="s">
        <v>32</v>
      </c>
      <c r="AX404" s="14" t="s">
        <v>82</v>
      </c>
      <c r="AY404" s="265" t="s">
        <v>134</v>
      </c>
    </row>
    <row r="405" spans="1:65" s="2" customFormat="1" ht="12">
      <c r="A405" s="38"/>
      <c r="B405" s="39"/>
      <c r="C405" s="226" t="s">
        <v>665</v>
      </c>
      <c r="D405" s="226" t="s">
        <v>136</v>
      </c>
      <c r="E405" s="227" t="s">
        <v>455</v>
      </c>
      <c r="F405" s="228" t="s">
        <v>260</v>
      </c>
      <c r="G405" s="229" t="s">
        <v>261</v>
      </c>
      <c r="H405" s="230">
        <v>50.741</v>
      </c>
      <c r="I405" s="231"/>
      <c r="J405" s="232">
        <f>ROUND(I405*H405,2)</f>
        <v>0</v>
      </c>
      <c r="K405" s="228" t="s">
        <v>140</v>
      </c>
      <c r="L405" s="44"/>
      <c r="M405" s="233" t="s">
        <v>1</v>
      </c>
      <c r="N405" s="234" t="s">
        <v>42</v>
      </c>
      <c r="O405" s="91"/>
      <c r="P405" s="235">
        <f>O405*H405</f>
        <v>0</v>
      </c>
      <c r="Q405" s="235">
        <v>0</v>
      </c>
      <c r="R405" s="235">
        <f>Q405*H405</f>
        <v>0</v>
      </c>
      <c r="S405" s="235">
        <v>0</v>
      </c>
      <c r="T405" s="236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7" t="s">
        <v>141</v>
      </c>
      <c r="AT405" s="237" t="s">
        <v>136</v>
      </c>
      <c r="AU405" s="237" t="s">
        <v>86</v>
      </c>
      <c r="AY405" s="17" t="s">
        <v>134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7" t="s">
        <v>82</v>
      </c>
      <c r="BK405" s="238">
        <f>ROUND(I405*H405,2)</f>
        <v>0</v>
      </c>
      <c r="BL405" s="17" t="s">
        <v>141</v>
      </c>
      <c r="BM405" s="237" t="s">
        <v>666</v>
      </c>
    </row>
    <row r="406" spans="1:47" s="2" customFormat="1" ht="12">
      <c r="A406" s="38"/>
      <c r="B406" s="39"/>
      <c r="C406" s="40"/>
      <c r="D406" s="239" t="s">
        <v>143</v>
      </c>
      <c r="E406" s="40"/>
      <c r="F406" s="240" t="s">
        <v>263</v>
      </c>
      <c r="G406" s="40"/>
      <c r="H406" s="40"/>
      <c r="I406" s="241"/>
      <c r="J406" s="40"/>
      <c r="K406" s="40"/>
      <c r="L406" s="44"/>
      <c r="M406" s="242"/>
      <c r="N406" s="243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143</v>
      </c>
      <c r="AU406" s="17" t="s">
        <v>86</v>
      </c>
    </row>
    <row r="407" spans="1:51" s="13" customFormat="1" ht="12">
      <c r="A407" s="13"/>
      <c r="B407" s="244"/>
      <c r="C407" s="245"/>
      <c r="D407" s="239" t="s">
        <v>145</v>
      </c>
      <c r="E407" s="246" t="s">
        <v>1</v>
      </c>
      <c r="F407" s="247" t="s">
        <v>667</v>
      </c>
      <c r="G407" s="245"/>
      <c r="H407" s="248">
        <v>50.741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4" t="s">
        <v>145</v>
      </c>
      <c r="AU407" s="254" t="s">
        <v>86</v>
      </c>
      <c r="AV407" s="13" t="s">
        <v>86</v>
      </c>
      <c r="AW407" s="13" t="s">
        <v>32</v>
      </c>
      <c r="AX407" s="13" t="s">
        <v>82</v>
      </c>
      <c r="AY407" s="254" t="s">
        <v>134</v>
      </c>
    </row>
    <row r="408" spans="1:63" s="12" customFormat="1" ht="22.8" customHeight="1">
      <c r="A408" s="12"/>
      <c r="B408" s="210"/>
      <c r="C408" s="211"/>
      <c r="D408" s="212" t="s">
        <v>76</v>
      </c>
      <c r="E408" s="224" t="s">
        <v>458</v>
      </c>
      <c r="F408" s="224" t="s">
        <v>459</v>
      </c>
      <c r="G408" s="211"/>
      <c r="H408" s="211"/>
      <c r="I408" s="214"/>
      <c r="J408" s="225">
        <f>BK408</f>
        <v>0</v>
      </c>
      <c r="K408" s="211"/>
      <c r="L408" s="216"/>
      <c r="M408" s="217"/>
      <c r="N408" s="218"/>
      <c r="O408" s="218"/>
      <c r="P408" s="219">
        <f>SUM(P409:P412)</f>
        <v>0</v>
      </c>
      <c r="Q408" s="218"/>
      <c r="R408" s="219">
        <f>SUM(R409:R412)</f>
        <v>0</v>
      </c>
      <c r="S408" s="218"/>
      <c r="T408" s="220">
        <f>SUM(T409:T412)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1" t="s">
        <v>82</v>
      </c>
      <c r="AT408" s="222" t="s">
        <v>76</v>
      </c>
      <c r="AU408" s="222" t="s">
        <v>82</v>
      </c>
      <c r="AY408" s="221" t="s">
        <v>134</v>
      </c>
      <c r="BK408" s="223">
        <f>SUM(BK409:BK412)</f>
        <v>0</v>
      </c>
    </row>
    <row r="409" spans="1:65" s="2" customFormat="1" ht="12">
      <c r="A409" s="38"/>
      <c r="B409" s="39"/>
      <c r="C409" s="226" t="s">
        <v>668</v>
      </c>
      <c r="D409" s="226" t="s">
        <v>136</v>
      </c>
      <c r="E409" s="227" t="s">
        <v>461</v>
      </c>
      <c r="F409" s="228" t="s">
        <v>462</v>
      </c>
      <c r="G409" s="229" t="s">
        <v>261</v>
      </c>
      <c r="H409" s="230">
        <v>160.403</v>
      </c>
      <c r="I409" s="231"/>
      <c r="J409" s="232">
        <f>ROUND(I409*H409,2)</f>
        <v>0</v>
      </c>
      <c r="K409" s="228" t="s">
        <v>140</v>
      </c>
      <c r="L409" s="44"/>
      <c r="M409" s="233" t="s">
        <v>1</v>
      </c>
      <c r="N409" s="234" t="s">
        <v>42</v>
      </c>
      <c r="O409" s="91"/>
      <c r="P409" s="235">
        <f>O409*H409</f>
        <v>0</v>
      </c>
      <c r="Q409" s="235">
        <v>0</v>
      </c>
      <c r="R409" s="235">
        <f>Q409*H409</f>
        <v>0</v>
      </c>
      <c r="S409" s="235">
        <v>0</v>
      </c>
      <c r="T409" s="236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7" t="s">
        <v>141</v>
      </c>
      <c r="AT409" s="237" t="s">
        <v>136</v>
      </c>
      <c r="AU409" s="237" t="s">
        <v>86</v>
      </c>
      <c r="AY409" s="17" t="s">
        <v>134</v>
      </c>
      <c r="BE409" s="238">
        <f>IF(N409="základní",J409,0)</f>
        <v>0</v>
      </c>
      <c r="BF409" s="238">
        <f>IF(N409="snížená",J409,0)</f>
        <v>0</v>
      </c>
      <c r="BG409" s="238">
        <f>IF(N409="zákl. přenesená",J409,0)</f>
        <v>0</v>
      </c>
      <c r="BH409" s="238">
        <f>IF(N409="sníž. přenesená",J409,0)</f>
        <v>0</v>
      </c>
      <c r="BI409" s="238">
        <f>IF(N409="nulová",J409,0)</f>
        <v>0</v>
      </c>
      <c r="BJ409" s="17" t="s">
        <v>82</v>
      </c>
      <c r="BK409" s="238">
        <f>ROUND(I409*H409,2)</f>
        <v>0</v>
      </c>
      <c r="BL409" s="17" t="s">
        <v>141</v>
      </c>
      <c r="BM409" s="237" t="s">
        <v>669</v>
      </c>
    </row>
    <row r="410" spans="1:47" s="2" customFormat="1" ht="12">
      <c r="A410" s="38"/>
      <c r="B410" s="39"/>
      <c r="C410" s="40"/>
      <c r="D410" s="239" t="s">
        <v>143</v>
      </c>
      <c r="E410" s="40"/>
      <c r="F410" s="240" t="s">
        <v>464</v>
      </c>
      <c r="G410" s="40"/>
      <c r="H410" s="40"/>
      <c r="I410" s="241"/>
      <c r="J410" s="40"/>
      <c r="K410" s="40"/>
      <c r="L410" s="44"/>
      <c r="M410" s="242"/>
      <c r="N410" s="243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143</v>
      </c>
      <c r="AU410" s="17" t="s">
        <v>86</v>
      </c>
    </row>
    <row r="411" spans="1:65" s="2" customFormat="1" ht="30" customHeight="1">
      <c r="A411" s="38"/>
      <c r="B411" s="39"/>
      <c r="C411" s="226" t="s">
        <v>670</v>
      </c>
      <c r="D411" s="226" t="s">
        <v>136</v>
      </c>
      <c r="E411" s="227" t="s">
        <v>466</v>
      </c>
      <c r="F411" s="228" t="s">
        <v>467</v>
      </c>
      <c r="G411" s="229" t="s">
        <v>261</v>
      </c>
      <c r="H411" s="230">
        <v>160.403</v>
      </c>
      <c r="I411" s="231"/>
      <c r="J411" s="232">
        <f>ROUND(I411*H411,2)</f>
        <v>0</v>
      </c>
      <c r="K411" s="228" t="s">
        <v>140</v>
      </c>
      <c r="L411" s="44"/>
      <c r="M411" s="233" t="s">
        <v>1</v>
      </c>
      <c r="N411" s="234" t="s">
        <v>42</v>
      </c>
      <c r="O411" s="91"/>
      <c r="P411" s="235">
        <f>O411*H411</f>
        <v>0</v>
      </c>
      <c r="Q411" s="235">
        <v>0</v>
      </c>
      <c r="R411" s="235">
        <f>Q411*H411</f>
        <v>0</v>
      </c>
      <c r="S411" s="235">
        <v>0</v>
      </c>
      <c r="T411" s="23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7" t="s">
        <v>141</v>
      </c>
      <c r="AT411" s="237" t="s">
        <v>136</v>
      </c>
      <c r="AU411" s="237" t="s">
        <v>86</v>
      </c>
      <c r="AY411" s="17" t="s">
        <v>134</v>
      </c>
      <c r="BE411" s="238">
        <f>IF(N411="základní",J411,0)</f>
        <v>0</v>
      </c>
      <c r="BF411" s="238">
        <f>IF(N411="snížená",J411,0)</f>
        <v>0</v>
      </c>
      <c r="BG411" s="238">
        <f>IF(N411="zákl. přenesená",J411,0)</f>
        <v>0</v>
      </c>
      <c r="BH411" s="238">
        <f>IF(N411="sníž. přenesená",J411,0)</f>
        <v>0</v>
      </c>
      <c r="BI411" s="238">
        <f>IF(N411="nulová",J411,0)</f>
        <v>0</v>
      </c>
      <c r="BJ411" s="17" t="s">
        <v>82</v>
      </c>
      <c r="BK411" s="238">
        <f>ROUND(I411*H411,2)</f>
        <v>0</v>
      </c>
      <c r="BL411" s="17" t="s">
        <v>141</v>
      </c>
      <c r="BM411" s="237" t="s">
        <v>671</v>
      </c>
    </row>
    <row r="412" spans="1:47" s="2" customFormat="1" ht="12">
      <c r="A412" s="38"/>
      <c r="B412" s="39"/>
      <c r="C412" s="40"/>
      <c r="D412" s="239" t="s">
        <v>143</v>
      </c>
      <c r="E412" s="40"/>
      <c r="F412" s="240" t="s">
        <v>469</v>
      </c>
      <c r="G412" s="40"/>
      <c r="H412" s="40"/>
      <c r="I412" s="241"/>
      <c r="J412" s="40"/>
      <c r="K412" s="40"/>
      <c r="L412" s="44"/>
      <c r="M412" s="288"/>
      <c r="N412" s="289"/>
      <c r="O412" s="290"/>
      <c r="P412" s="290"/>
      <c r="Q412" s="290"/>
      <c r="R412" s="290"/>
      <c r="S412" s="290"/>
      <c r="T412" s="291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143</v>
      </c>
      <c r="AU412" s="17" t="s">
        <v>86</v>
      </c>
    </row>
    <row r="413" spans="1:31" s="2" customFormat="1" ht="6.95" customHeight="1">
      <c r="A413" s="38"/>
      <c r="B413" s="66"/>
      <c r="C413" s="67"/>
      <c r="D413" s="67"/>
      <c r="E413" s="67"/>
      <c r="F413" s="67"/>
      <c r="G413" s="67"/>
      <c r="H413" s="67"/>
      <c r="I413" s="67"/>
      <c r="J413" s="67"/>
      <c r="K413" s="67"/>
      <c r="L413" s="44"/>
      <c r="M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</row>
  </sheetData>
  <sheetProtection password="CC35" sheet="1" objects="1" scenarios="1" formatColumns="0" formatRows="0" autoFilter="0"/>
  <autoFilter ref="C125:K41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101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4.4" customHeight="1">
      <c r="B7" s="20"/>
      <c r="E7" s="151" t="str">
        <f>'Rekapitulace stavby'!K6</f>
        <v>Dýšina -rekonstrukce ulice Ke Strži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2" t="s">
        <v>672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ROUND((SUM(BE124:BE359)),2)</f>
        <v>0</v>
      </c>
      <c r="G33" s="38"/>
      <c r="H33" s="38"/>
      <c r="I33" s="164">
        <v>0.21</v>
      </c>
      <c r="J33" s="163">
        <f>ROUND(((SUM(BE124:BE359))*I33),2)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ROUND((SUM(BF124:BF359)),2)</f>
        <v>0</v>
      </c>
      <c r="G34" s="38"/>
      <c r="H34" s="38"/>
      <c r="I34" s="164">
        <v>0.15</v>
      </c>
      <c r="J34" s="163">
        <f>ROUND(((SUM(BF124:BF359))*I34),2)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ROUND((SUM(BG124:BG359)),2)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ROUND((SUM(BH124:BH359)),2)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ROUND((SUM(BI124:BI359)),2)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3" t="str">
        <f>E7</f>
        <v>Dýšina -rekonstrukce ulice Ke Strži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3 - SO 303 Vodovod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Dýšiná -Plzeňský kraj</v>
      </c>
      <c r="G89" s="40"/>
      <c r="H89" s="40"/>
      <c r="I89" s="32" t="s">
        <v>22</v>
      </c>
      <c r="J89" s="79" t="str">
        <f>IF(J12="","",J12)</f>
        <v>3. 1. 2021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24</v>
      </c>
      <c r="D91" s="40"/>
      <c r="E91" s="40"/>
      <c r="F91" s="27" t="str">
        <f>E15</f>
        <v>Obec Dýšiná.Náměstí Míru 30-Dýšiná</v>
      </c>
      <c r="G91" s="40"/>
      <c r="H91" s="40"/>
      <c r="I91" s="32" t="s">
        <v>30</v>
      </c>
      <c r="J91" s="36" t="str">
        <f>E21</f>
        <v>Ing.A.Samek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Richtrová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105</v>
      </c>
      <c r="D94" s="185"/>
      <c r="E94" s="185"/>
      <c r="F94" s="185"/>
      <c r="G94" s="185"/>
      <c r="H94" s="185"/>
      <c r="I94" s="185"/>
      <c r="J94" s="186" t="s">
        <v>106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107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8"/>
      <c r="C97" s="189"/>
      <c r="D97" s="190" t="s">
        <v>109</v>
      </c>
      <c r="E97" s="191"/>
      <c r="F97" s="191"/>
      <c r="G97" s="191"/>
      <c r="H97" s="191"/>
      <c r="I97" s="191"/>
      <c r="J97" s="192">
        <f>J125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110</v>
      </c>
      <c r="E98" s="196"/>
      <c r="F98" s="196"/>
      <c r="G98" s="196"/>
      <c r="H98" s="196"/>
      <c r="I98" s="196"/>
      <c r="J98" s="197">
        <f>J126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111</v>
      </c>
      <c r="E99" s="196"/>
      <c r="F99" s="196"/>
      <c r="G99" s="196"/>
      <c r="H99" s="196"/>
      <c r="I99" s="196"/>
      <c r="J99" s="197">
        <f>J209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113</v>
      </c>
      <c r="E100" s="196"/>
      <c r="F100" s="196"/>
      <c r="G100" s="196"/>
      <c r="H100" s="196"/>
      <c r="I100" s="196"/>
      <c r="J100" s="197">
        <f>J214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114</v>
      </c>
      <c r="E101" s="196"/>
      <c r="F101" s="196"/>
      <c r="G101" s="196"/>
      <c r="H101" s="196"/>
      <c r="I101" s="196"/>
      <c r="J101" s="197">
        <f>J239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115</v>
      </c>
      <c r="E102" s="196"/>
      <c r="F102" s="196"/>
      <c r="G102" s="196"/>
      <c r="H102" s="196"/>
      <c r="I102" s="196"/>
      <c r="J102" s="197">
        <f>J244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117</v>
      </c>
      <c r="E103" s="196"/>
      <c r="F103" s="196"/>
      <c r="G103" s="196"/>
      <c r="H103" s="196"/>
      <c r="I103" s="196"/>
      <c r="J103" s="197">
        <f>J346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118</v>
      </c>
      <c r="E104" s="196"/>
      <c r="F104" s="196"/>
      <c r="G104" s="196"/>
      <c r="H104" s="196"/>
      <c r="I104" s="196"/>
      <c r="J104" s="197">
        <f>J355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4.4" customHeight="1">
      <c r="A114" s="38"/>
      <c r="B114" s="39"/>
      <c r="C114" s="40"/>
      <c r="D114" s="40"/>
      <c r="E114" s="183" t="str">
        <f>E7</f>
        <v>Dýšina -rekonstrukce ulice Ke Strži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40"/>
      <c r="D116" s="40"/>
      <c r="E116" s="76" t="str">
        <f>E9</f>
        <v>3 - SO 303 Vodovod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Dýšiná -Plzeňský kraj</v>
      </c>
      <c r="G118" s="40"/>
      <c r="H118" s="40"/>
      <c r="I118" s="32" t="s">
        <v>22</v>
      </c>
      <c r="J118" s="79" t="str">
        <f>IF(J12="","",J12)</f>
        <v>3. 1. 2021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32" t="s">
        <v>24</v>
      </c>
      <c r="D120" s="40"/>
      <c r="E120" s="40"/>
      <c r="F120" s="27" t="str">
        <f>E15</f>
        <v>Obec Dýšiná.Náměstí Míru 30-Dýšiná</v>
      </c>
      <c r="G120" s="40"/>
      <c r="H120" s="40"/>
      <c r="I120" s="32" t="s">
        <v>30</v>
      </c>
      <c r="J120" s="36" t="str">
        <f>E21</f>
        <v>Ing.A.Samek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6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33</v>
      </c>
      <c r="J121" s="36" t="str">
        <f>E24</f>
        <v>Richtrová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120</v>
      </c>
      <c r="D123" s="202" t="s">
        <v>62</v>
      </c>
      <c r="E123" s="202" t="s">
        <v>58</v>
      </c>
      <c r="F123" s="202" t="s">
        <v>59</v>
      </c>
      <c r="G123" s="202" t="s">
        <v>121</v>
      </c>
      <c r="H123" s="202" t="s">
        <v>122</v>
      </c>
      <c r="I123" s="202" t="s">
        <v>123</v>
      </c>
      <c r="J123" s="202" t="s">
        <v>106</v>
      </c>
      <c r="K123" s="203" t="s">
        <v>124</v>
      </c>
      <c r="L123" s="204"/>
      <c r="M123" s="100" t="s">
        <v>1</v>
      </c>
      <c r="N123" s="101" t="s">
        <v>41</v>
      </c>
      <c r="O123" s="101" t="s">
        <v>125</v>
      </c>
      <c r="P123" s="101" t="s">
        <v>126</v>
      </c>
      <c r="Q123" s="101" t="s">
        <v>127</v>
      </c>
      <c r="R123" s="101" t="s">
        <v>128</v>
      </c>
      <c r="S123" s="101" t="s">
        <v>129</v>
      </c>
      <c r="T123" s="102" t="s">
        <v>130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131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72.5731708</v>
      </c>
      <c r="S124" s="104"/>
      <c r="T124" s="208">
        <f>T125</f>
        <v>26.4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108</v>
      </c>
      <c r="BK124" s="209">
        <f>BK125</f>
        <v>0</v>
      </c>
    </row>
    <row r="125" spans="1:63" s="12" customFormat="1" ht="25.9" customHeight="1">
      <c r="A125" s="12"/>
      <c r="B125" s="210"/>
      <c r="C125" s="211"/>
      <c r="D125" s="212" t="s">
        <v>76</v>
      </c>
      <c r="E125" s="213" t="s">
        <v>132</v>
      </c>
      <c r="F125" s="213" t="s">
        <v>133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P126+P209+P214+P239+P244+P346+P355</f>
        <v>0</v>
      </c>
      <c r="Q125" s="218"/>
      <c r="R125" s="219">
        <f>R126+R209+R214+R239+R244+R346+R355</f>
        <v>72.5731708</v>
      </c>
      <c r="S125" s="218"/>
      <c r="T125" s="220">
        <f>T126+T209+T214+T239+T244+T346+T355</f>
        <v>26.4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82</v>
      </c>
      <c r="AT125" s="222" t="s">
        <v>76</v>
      </c>
      <c r="AU125" s="222" t="s">
        <v>77</v>
      </c>
      <c r="AY125" s="221" t="s">
        <v>134</v>
      </c>
      <c r="BK125" s="223">
        <f>BK126+BK209+BK214+BK239+BK244+BK346+BK355</f>
        <v>0</v>
      </c>
    </row>
    <row r="126" spans="1:63" s="12" customFormat="1" ht="22.8" customHeight="1">
      <c r="A126" s="12"/>
      <c r="B126" s="210"/>
      <c r="C126" s="211"/>
      <c r="D126" s="212" t="s">
        <v>76</v>
      </c>
      <c r="E126" s="224" t="s">
        <v>82</v>
      </c>
      <c r="F126" s="224" t="s">
        <v>135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SUM(P127:P208)</f>
        <v>0</v>
      </c>
      <c r="Q126" s="218"/>
      <c r="R126" s="219">
        <f>SUM(R127:R208)</f>
        <v>0.19752</v>
      </c>
      <c r="S126" s="218"/>
      <c r="T126" s="220">
        <f>SUM(T127:T208)</f>
        <v>26.4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82</v>
      </c>
      <c r="AT126" s="222" t="s">
        <v>76</v>
      </c>
      <c r="AU126" s="222" t="s">
        <v>82</v>
      </c>
      <c r="AY126" s="221" t="s">
        <v>134</v>
      </c>
      <c r="BK126" s="223">
        <f>SUM(BK127:BK208)</f>
        <v>0</v>
      </c>
    </row>
    <row r="127" spans="1:65" s="2" customFormat="1" ht="12">
      <c r="A127" s="38"/>
      <c r="B127" s="39"/>
      <c r="C127" s="226" t="s">
        <v>82</v>
      </c>
      <c r="D127" s="226" t="s">
        <v>136</v>
      </c>
      <c r="E127" s="227" t="s">
        <v>137</v>
      </c>
      <c r="F127" s="228" t="s">
        <v>138</v>
      </c>
      <c r="G127" s="229" t="s">
        <v>139</v>
      </c>
      <c r="H127" s="230">
        <v>60</v>
      </c>
      <c r="I127" s="231"/>
      <c r="J127" s="232">
        <f>ROUND(I127*H127,2)</f>
        <v>0</v>
      </c>
      <c r="K127" s="228" t="s">
        <v>140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0.44</v>
      </c>
      <c r="T127" s="236">
        <f>S127*H127</f>
        <v>26.4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141</v>
      </c>
      <c r="AT127" s="237" t="s">
        <v>136</v>
      </c>
      <c r="AU127" s="237" t="s">
        <v>86</v>
      </c>
      <c r="AY127" s="17" t="s">
        <v>134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82</v>
      </c>
      <c r="BK127" s="238">
        <f>ROUND(I127*H127,2)</f>
        <v>0</v>
      </c>
      <c r="BL127" s="17" t="s">
        <v>141</v>
      </c>
      <c r="BM127" s="237" t="s">
        <v>673</v>
      </c>
    </row>
    <row r="128" spans="1:47" s="2" customFormat="1" ht="12">
      <c r="A128" s="38"/>
      <c r="B128" s="39"/>
      <c r="C128" s="40"/>
      <c r="D128" s="239" t="s">
        <v>143</v>
      </c>
      <c r="E128" s="40"/>
      <c r="F128" s="240" t="s">
        <v>144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143</v>
      </c>
      <c r="AU128" s="17" t="s">
        <v>86</v>
      </c>
    </row>
    <row r="129" spans="1:51" s="13" customFormat="1" ht="12">
      <c r="A129" s="13"/>
      <c r="B129" s="244"/>
      <c r="C129" s="245"/>
      <c r="D129" s="239" t="s">
        <v>145</v>
      </c>
      <c r="E129" s="246" t="s">
        <v>1</v>
      </c>
      <c r="F129" s="247" t="s">
        <v>674</v>
      </c>
      <c r="G129" s="245"/>
      <c r="H129" s="248">
        <v>60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145</v>
      </c>
      <c r="AU129" s="254" t="s">
        <v>86</v>
      </c>
      <c r="AV129" s="13" t="s">
        <v>86</v>
      </c>
      <c r="AW129" s="13" t="s">
        <v>32</v>
      </c>
      <c r="AX129" s="13" t="s">
        <v>77</v>
      </c>
      <c r="AY129" s="254" t="s">
        <v>134</v>
      </c>
    </row>
    <row r="130" spans="1:51" s="14" customFormat="1" ht="12">
      <c r="A130" s="14"/>
      <c r="B130" s="255"/>
      <c r="C130" s="256"/>
      <c r="D130" s="239" t="s">
        <v>145</v>
      </c>
      <c r="E130" s="257" t="s">
        <v>1</v>
      </c>
      <c r="F130" s="258" t="s">
        <v>147</v>
      </c>
      <c r="G130" s="256"/>
      <c r="H130" s="259">
        <v>60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145</v>
      </c>
      <c r="AU130" s="265" t="s">
        <v>86</v>
      </c>
      <c r="AV130" s="14" t="s">
        <v>141</v>
      </c>
      <c r="AW130" s="14" t="s">
        <v>32</v>
      </c>
      <c r="AX130" s="14" t="s">
        <v>82</v>
      </c>
      <c r="AY130" s="265" t="s">
        <v>134</v>
      </c>
    </row>
    <row r="131" spans="1:65" s="2" customFormat="1" ht="12">
      <c r="A131" s="38"/>
      <c r="B131" s="39"/>
      <c r="C131" s="226" t="s">
        <v>86</v>
      </c>
      <c r="D131" s="226" t="s">
        <v>136</v>
      </c>
      <c r="E131" s="227" t="s">
        <v>149</v>
      </c>
      <c r="F131" s="228" t="s">
        <v>150</v>
      </c>
      <c r="G131" s="229" t="s">
        <v>151</v>
      </c>
      <c r="H131" s="230">
        <v>60</v>
      </c>
      <c r="I131" s="231"/>
      <c r="J131" s="232">
        <f>ROUND(I131*H131,2)</f>
        <v>0</v>
      </c>
      <c r="K131" s="228" t="s">
        <v>140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3E-05</v>
      </c>
      <c r="R131" s="235">
        <f>Q131*H131</f>
        <v>0.0018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141</v>
      </c>
      <c r="AT131" s="237" t="s">
        <v>136</v>
      </c>
      <c r="AU131" s="237" t="s">
        <v>86</v>
      </c>
      <c r="AY131" s="17" t="s">
        <v>134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82</v>
      </c>
      <c r="BK131" s="238">
        <f>ROUND(I131*H131,2)</f>
        <v>0</v>
      </c>
      <c r="BL131" s="17" t="s">
        <v>141</v>
      </c>
      <c r="BM131" s="237" t="s">
        <v>675</v>
      </c>
    </row>
    <row r="132" spans="1:47" s="2" customFormat="1" ht="12">
      <c r="A132" s="38"/>
      <c r="B132" s="39"/>
      <c r="C132" s="40"/>
      <c r="D132" s="239" t="s">
        <v>143</v>
      </c>
      <c r="E132" s="40"/>
      <c r="F132" s="240" t="s">
        <v>153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86</v>
      </c>
    </row>
    <row r="133" spans="1:51" s="13" customFormat="1" ht="12">
      <c r="A133" s="13"/>
      <c r="B133" s="244"/>
      <c r="C133" s="245"/>
      <c r="D133" s="239" t="s">
        <v>145</v>
      </c>
      <c r="E133" s="246" t="s">
        <v>1</v>
      </c>
      <c r="F133" s="247" t="s">
        <v>676</v>
      </c>
      <c r="G133" s="245"/>
      <c r="H133" s="248">
        <v>60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145</v>
      </c>
      <c r="AU133" s="254" t="s">
        <v>86</v>
      </c>
      <c r="AV133" s="13" t="s">
        <v>86</v>
      </c>
      <c r="AW133" s="13" t="s">
        <v>32</v>
      </c>
      <c r="AX133" s="13" t="s">
        <v>82</v>
      </c>
      <c r="AY133" s="254" t="s">
        <v>134</v>
      </c>
    </row>
    <row r="134" spans="1:65" s="2" customFormat="1" ht="12">
      <c r="A134" s="38"/>
      <c r="B134" s="39"/>
      <c r="C134" s="226" t="s">
        <v>89</v>
      </c>
      <c r="D134" s="226" t="s">
        <v>136</v>
      </c>
      <c r="E134" s="227" t="s">
        <v>155</v>
      </c>
      <c r="F134" s="228" t="s">
        <v>156</v>
      </c>
      <c r="G134" s="229" t="s">
        <v>157</v>
      </c>
      <c r="H134" s="230">
        <v>6</v>
      </c>
      <c r="I134" s="231"/>
      <c r="J134" s="232">
        <f>ROUND(I134*H134,2)</f>
        <v>0</v>
      </c>
      <c r="K134" s="228" t="s">
        <v>140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141</v>
      </c>
      <c r="AT134" s="237" t="s">
        <v>136</v>
      </c>
      <c r="AU134" s="237" t="s">
        <v>86</v>
      </c>
      <c r="AY134" s="17" t="s">
        <v>134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82</v>
      </c>
      <c r="BK134" s="238">
        <f>ROUND(I134*H134,2)</f>
        <v>0</v>
      </c>
      <c r="BL134" s="17" t="s">
        <v>141</v>
      </c>
      <c r="BM134" s="237" t="s">
        <v>677</v>
      </c>
    </row>
    <row r="135" spans="1:47" s="2" customFormat="1" ht="12">
      <c r="A135" s="38"/>
      <c r="B135" s="39"/>
      <c r="C135" s="40"/>
      <c r="D135" s="239" t="s">
        <v>143</v>
      </c>
      <c r="E135" s="40"/>
      <c r="F135" s="240" t="s">
        <v>159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86</v>
      </c>
    </row>
    <row r="136" spans="1:51" s="13" customFormat="1" ht="12">
      <c r="A136" s="13"/>
      <c r="B136" s="244"/>
      <c r="C136" s="245"/>
      <c r="D136" s="239" t="s">
        <v>145</v>
      </c>
      <c r="E136" s="246" t="s">
        <v>1</v>
      </c>
      <c r="F136" s="247" t="s">
        <v>185</v>
      </c>
      <c r="G136" s="245"/>
      <c r="H136" s="248">
        <v>6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145</v>
      </c>
      <c r="AU136" s="254" t="s">
        <v>86</v>
      </c>
      <c r="AV136" s="13" t="s">
        <v>86</v>
      </c>
      <c r="AW136" s="13" t="s">
        <v>32</v>
      </c>
      <c r="AX136" s="13" t="s">
        <v>82</v>
      </c>
      <c r="AY136" s="254" t="s">
        <v>134</v>
      </c>
    </row>
    <row r="137" spans="1:65" s="2" customFormat="1" ht="30" customHeight="1">
      <c r="A137" s="38"/>
      <c r="B137" s="39"/>
      <c r="C137" s="226" t="s">
        <v>141</v>
      </c>
      <c r="D137" s="226" t="s">
        <v>136</v>
      </c>
      <c r="E137" s="227" t="s">
        <v>678</v>
      </c>
      <c r="F137" s="228" t="s">
        <v>679</v>
      </c>
      <c r="G137" s="229" t="s">
        <v>170</v>
      </c>
      <c r="H137" s="230">
        <v>39.58</v>
      </c>
      <c r="I137" s="231"/>
      <c r="J137" s="232">
        <f>ROUND(I137*H137,2)</f>
        <v>0</v>
      </c>
      <c r="K137" s="228" t="s">
        <v>140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141</v>
      </c>
      <c r="AT137" s="237" t="s">
        <v>136</v>
      </c>
      <c r="AU137" s="237" t="s">
        <v>86</v>
      </c>
      <c r="AY137" s="17" t="s">
        <v>134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141</v>
      </c>
      <c r="BM137" s="237" t="s">
        <v>680</v>
      </c>
    </row>
    <row r="138" spans="1:47" s="2" customFormat="1" ht="12">
      <c r="A138" s="38"/>
      <c r="B138" s="39"/>
      <c r="C138" s="40"/>
      <c r="D138" s="239" t="s">
        <v>143</v>
      </c>
      <c r="E138" s="40"/>
      <c r="F138" s="240" t="s">
        <v>681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86</v>
      </c>
    </row>
    <row r="139" spans="1:51" s="13" customFormat="1" ht="12">
      <c r="A139" s="13"/>
      <c r="B139" s="244"/>
      <c r="C139" s="245"/>
      <c r="D139" s="239" t="s">
        <v>145</v>
      </c>
      <c r="E139" s="246" t="s">
        <v>1</v>
      </c>
      <c r="F139" s="247" t="s">
        <v>682</v>
      </c>
      <c r="G139" s="245"/>
      <c r="H139" s="248">
        <v>8.569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145</v>
      </c>
      <c r="AU139" s="254" t="s">
        <v>86</v>
      </c>
      <c r="AV139" s="13" t="s">
        <v>86</v>
      </c>
      <c r="AW139" s="13" t="s">
        <v>32</v>
      </c>
      <c r="AX139" s="13" t="s">
        <v>77</v>
      </c>
      <c r="AY139" s="254" t="s">
        <v>134</v>
      </c>
    </row>
    <row r="140" spans="1:51" s="13" customFormat="1" ht="12">
      <c r="A140" s="13"/>
      <c r="B140" s="244"/>
      <c r="C140" s="245"/>
      <c r="D140" s="239" t="s">
        <v>145</v>
      </c>
      <c r="E140" s="246" t="s">
        <v>1</v>
      </c>
      <c r="F140" s="247" t="s">
        <v>683</v>
      </c>
      <c r="G140" s="245"/>
      <c r="H140" s="248">
        <v>1.388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145</v>
      </c>
      <c r="AU140" s="254" t="s">
        <v>86</v>
      </c>
      <c r="AV140" s="13" t="s">
        <v>86</v>
      </c>
      <c r="AW140" s="13" t="s">
        <v>32</v>
      </c>
      <c r="AX140" s="13" t="s">
        <v>77</v>
      </c>
      <c r="AY140" s="254" t="s">
        <v>134</v>
      </c>
    </row>
    <row r="141" spans="1:51" s="13" customFormat="1" ht="12">
      <c r="A141" s="13"/>
      <c r="B141" s="244"/>
      <c r="C141" s="245"/>
      <c r="D141" s="239" t="s">
        <v>145</v>
      </c>
      <c r="E141" s="246" t="s">
        <v>1</v>
      </c>
      <c r="F141" s="247" t="s">
        <v>684</v>
      </c>
      <c r="G141" s="245"/>
      <c r="H141" s="248">
        <v>58.044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145</v>
      </c>
      <c r="AU141" s="254" t="s">
        <v>86</v>
      </c>
      <c r="AV141" s="13" t="s">
        <v>86</v>
      </c>
      <c r="AW141" s="13" t="s">
        <v>32</v>
      </c>
      <c r="AX141" s="13" t="s">
        <v>77</v>
      </c>
      <c r="AY141" s="254" t="s">
        <v>134</v>
      </c>
    </row>
    <row r="142" spans="1:51" s="13" customFormat="1" ht="12">
      <c r="A142" s="13"/>
      <c r="B142" s="244"/>
      <c r="C142" s="245"/>
      <c r="D142" s="239" t="s">
        <v>145</v>
      </c>
      <c r="E142" s="246" t="s">
        <v>1</v>
      </c>
      <c r="F142" s="247" t="s">
        <v>685</v>
      </c>
      <c r="G142" s="245"/>
      <c r="H142" s="248">
        <v>13.611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145</v>
      </c>
      <c r="AU142" s="254" t="s">
        <v>86</v>
      </c>
      <c r="AV142" s="13" t="s">
        <v>86</v>
      </c>
      <c r="AW142" s="13" t="s">
        <v>32</v>
      </c>
      <c r="AX142" s="13" t="s">
        <v>77</v>
      </c>
      <c r="AY142" s="254" t="s">
        <v>134</v>
      </c>
    </row>
    <row r="143" spans="1:51" s="13" customFormat="1" ht="12">
      <c r="A143" s="13"/>
      <c r="B143" s="244"/>
      <c r="C143" s="245"/>
      <c r="D143" s="239" t="s">
        <v>145</v>
      </c>
      <c r="E143" s="246" t="s">
        <v>1</v>
      </c>
      <c r="F143" s="247" t="s">
        <v>686</v>
      </c>
      <c r="G143" s="245"/>
      <c r="H143" s="248">
        <v>8.949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145</v>
      </c>
      <c r="AU143" s="254" t="s">
        <v>86</v>
      </c>
      <c r="AV143" s="13" t="s">
        <v>86</v>
      </c>
      <c r="AW143" s="13" t="s">
        <v>32</v>
      </c>
      <c r="AX143" s="13" t="s">
        <v>77</v>
      </c>
      <c r="AY143" s="254" t="s">
        <v>134</v>
      </c>
    </row>
    <row r="144" spans="1:51" s="13" customFormat="1" ht="12">
      <c r="A144" s="13"/>
      <c r="B144" s="244"/>
      <c r="C144" s="245"/>
      <c r="D144" s="239" t="s">
        <v>145</v>
      </c>
      <c r="E144" s="246" t="s">
        <v>1</v>
      </c>
      <c r="F144" s="247" t="s">
        <v>687</v>
      </c>
      <c r="G144" s="245"/>
      <c r="H144" s="248">
        <v>11.103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145</v>
      </c>
      <c r="AU144" s="254" t="s">
        <v>86</v>
      </c>
      <c r="AV144" s="13" t="s">
        <v>86</v>
      </c>
      <c r="AW144" s="13" t="s">
        <v>32</v>
      </c>
      <c r="AX144" s="13" t="s">
        <v>77</v>
      </c>
      <c r="AY144" s="254" t="s">
        <v>134</v>
      </c>
    </row>
    <row r="145" spans="1:51" s="13" customFormat="1" ht="12">
      <c r="A145" s="13"/>
      <c r="B145" s="244"/>
      <c r="C145" s="245"/>
      <c r="D145" s="239" t="s">
        <v>145</v>
      </c>
      <c r="E145" s="246" t="s">
        <v>1</v>
      </c>
      <c r="F145" s="247" t="s">
        <v>688</v>
      </c>
      <c r="G145" s="245"/>
      <c r="H145" s="248">
        <v>15.282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145</v>
      </c>
      <c r="AU145" s="254" t="s">
        <v>86</v>
      </c>
      <c r="AV145" s="13" t="s">
        <v>86</v>
      </c>
      <c r="AW145" s="13" t="s">
        <v>32</v>
      </c>
      <c r="AX145" s="13" t="s">
        <v>77</v>
      </c>
      <c r="AY145" s="254" t="s">
        <v>134</v>
      </c>
    </row>
    <row r="146" spans="1:51" s="15" customFormat="1" ht="12">
      <c r="A146" s="15"/>
      <c r="B146" s="277"/>
      <c r="C146" s="278"/>
      <c r="D146" s="239" t="s">
        <v>145</v>
      </c>
      <c r="E146" s="279" t="s">
        <v>1</v>
      </c>
      <c r="F146" s="280" t="s">
        <v>561</v>
      </c>
      <c r="G146" s="278"/>
      <c r="H146" s="281">
        <v>116.946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7" t="s">
        <v>145</v>
      </c>
      <c r="AU146" s="287" t="s">
        <v>86</v>
      </c>
      <c r="AV146" s="15" t="s">
        <v>89</v>
      </c>
      <c r="AW146" s="15" t="s">
        <v>32</v>
      </c>
      <c r="AX146" s="15" t="s">
        <v>77</v>
      </c>
      <c r="AY146" s="287" t="s">
        <v>134</v>
      </c>
    </row>
    <row r="147" spans="1:51" s="13" customFormat="1" ht="12">
      <c r="A147" s="13"/>
      <c r="B147" s="244"/>
      <c r="C147" s="245"/>
      <c r="D147" s="239" t="s">
        <v>145</v>
      </c>
      <c r="E147" s="246" t="s">
        <v>1</v>
      </c>
      <c r="F147" s="247" t="s">
        <v>689</v>
      </c>
      <c r="G147" s="245"/>
      <c r="H147" s="248">
        <v>-18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145</v>
      </c>
      <c r="AU147" s="254" t="s">
        <v>86</v>
      </c>
      <c r="AV147" s="13" t="s">
        <v>86</v>
      </c>
      <c r="AW147" s="13" t="s">
        <v>32</v>
      </c>
      <c r="AX147" s="13" t="s">
        <v>77</v>
      </c>
      <c r="AY147" s="254" t="s">
        <v>134</v>
      </c>
    </row>
    <row r="148" spans="1:51" s="14" customFormat="1" ht="12">
      <c r="A148" s="14"/>
      <c r="B148" s="255"/>
      <c r="C148" s="256"/>
      <c r="D148" s="239" t="s">
        <v>145</v>
      </c>
      <c r="E148" s="257" t="s">
        <v>1</v>
      </c>
      <c r="F148" s="258" t="s">
        <v>147</v>
      </c>
      <c r="G148" s="256"/>
      <c r="H148" s="259">
        <v>98.946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145</v>
      </c>
      <c r="AU148" s="265" t="s">
        <v>86</v>
      </c>
      <c r="AV148" s="14" t="s">
        <v>141</v>
      </c>
      <c r="AW148" s="14" t="s">
        <v>32</v>
      </c>
      <c r="AX148" s="14" t="s">
        <v>77</v>
      </c>
      <c r="AY148" s="265" t="s">
        <v>134</v>
      </c>
    </row>
    <row r="149" spans="1:51" s="13" customFormat="1" ht="12">
      <c r="A149" s="13"/>
      <c r="B149" s="244"/>
      <c r="C149" s="245"/>
      <c r="D149" s="239" t="s">
        <v>145</v>
      </c>
      <c r="E149" s="246" t="s">
        <v>1</v>
      </c>
      <c r="F149" s="247" t="s">
        <v>690</v>
      </c>
      <c r="G149" s="245"/>
      <c r="H149" s="248">
        <v>39.58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145</v>
      </c>
      <c r="AU149" s="254" t="s">
        <v>86</v>
      </c>
      <c r="AV149" s="13" t="s">
        <v>86</v>
      </c>
      <c r="AW149" s="13" t="s">
        <v>32</v>
      </c>
      <c r="AX149" s="13" t="s">
        <v>82</v>
      </c>
      <c r="AY149" s="254" t="s">
        <v>134</v>
      </c>
    </row>
    <row r="150" spans="1:65" s="2" customFormat="1" ht="30" customHeight="1">
      <c r="A150" s="38"/>
      <c r="B150" s="39"/>
      <c r="C150" s="226" t="s">
        <v>167</v>
      </c>
      <c r="D150" s="226" t="s">
        <v>136</v>
      </c>
      <c r="E150" s="227" t="s">
        <v>691</v>
      </c>
      <c r="F150" s="228" t="s">
        <v>692</v>
      </c>
      <c r="G150" s="229" t="s">
        <v>170</v>
      </c>
      <c r="H150" s="230">
        <v>59.37</v>
      </c>
      <c r="I150" s="231"/>
      <c r="J150" s="232">
        <f>ROUND(I150*H150,2)</f>
        <v>0</v>
      </c>
      <c r="K150" s="228" t="s">
        <v>140</v>
      </c>
      <c r="L150" s="44"/>
      <c r="M150" s="233" t="s">
        <v>1</v>
      </c>
      <c r="N150" s="234" t="s">
        <v>42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141</v>
      </c>
      <c r="AT150" s="237" t="s">
        <v>136</v>
      </c>
      <c r="AU150" s="237" t="s">
        <v>86</v>
      </c>
      <c r="AY150" s="17" t="s">
        <v>134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82</v>
      </c>
      <c r="BK150" s="238">
        <f>ROUND(I150*H150,2)</f>
        <v>0</v>
      </c>
      <c r="BL150" s="17" t="s">
        <v>141</v>
      </c>
      <c r="BM150" s="237" t="s">
        <v>693</v>
      </c>
    </row>
    <row r="151" spans="1:47" s="2" customFormat="1" ht="12">
      <c r="A151" s="38"/>
      <c r="B151" s="39"/>
      <c r="C151" s="40"/>
      <c r="D151" s="239" t="s">
        <v>143</v>
      </c>
      <c r="E151" s="40"/>
      <c r="F151" s="240" t="s">
        <v>694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86</v>
      </c>
    </row>
    <row r="152" spans="1:51" s="13" customFormat="1" ht="12">
      <c r="A152" s="13"/>
      <c r="B152" s="244"/>
      <c r="C152" s="245"/>
      <c r="D152" s="239" t="s">
        <v>145</v>
      </c>
      <c r="E152" s="246" t="s">
        <v>1</v>
      </c>
      <c r="F152" s="247" t="s">
        <v>695</v>
      </c>
      <c r="G152" s="245"/>
      <c r="H152" s="248">
        <v>59.37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145</v>
      </c>
      <c r="AU152" s="254" t="s">
        <v>86</v>
      </c>
      <c r="AV152" s="13" t="s">
        <v>86</v>
      </c>
      <c r="AW152" s="13" t="s">
        <v>32</v>
      </c>
      <c r="AX152" s="13" t="s">
        <v>77</v>
      </c>
      <c r="AY152" s="254" t="s">
        <v>134</v>
      </c>
    </row>
    <row r="153" spans="1:51" s="14" customFormat="1" ht="12">
      <c r="A153" s="14"/>
      <c r="B153" s="255"/>
      <c r="C153" s="256"/>
      <c r="D153" s="239" t="s">
        <v>145</v>
      </c>
      <c r="E153" s="257" t="s">
        <v>1</v>
      </c>
      <c r="F153" s="258" t="s">
        <v>147</v>
      </c>
      <c r="G153" s="256"/>
      <c r="H153" s="259">
        <v>59.37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145</v>
      </c>
      <c r="AU153" s="265" t="s">
        <v>86</v>
      </c>
      <c r="AV153" s="14" t="s">
        <v>141</v>
      </c>
      <c r="AW153" s="14" t="s">
        <v>32</v>
      </c>
      <c r="AX153" s="14" t="s">
        <v>82</v>
      </c>
      <c r="AY153" s="265" t="s">
        <v>134</v>
      </c>
    </row>
    <row r="154" spans="1:65" s="2" customFormat="1" ht="12">
      <c r="A154" s="38"/>
      <c r="B154" s="39"/>
      <c r="C154" s="226" t="s">
        <v>185</v>
      </c>
      <c r="D154" s="226" t="s">
        <v>136</v>
      </c>
      <c r="E154" s="227" t="s">
        <v>197</v>
      </c>
      <c r="F154" s="228" t="s">
        <v>198</v>
      </c>
      <c r="G154" s="229" t="s">
        <v>170</v>
      </c>
      <c r="H154" s="230">
        <v>1.5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42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141</v>
      </c>
      <c r="AT154" s="237" t="s">
        <v>136</v>
      </c>
      <c r="AU154" s="237" t="s">
        <v>86</v>
      </c>
      <c r="AY154" s="17" t="s">
        <v>134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82</v>
      </c>
      <c r="BK154" s="238">
        <f>ROUND(I154*H154,2)</f>
        <v>0</v>
      </c>
      <c r="BL154" s="17" t="s">
        <v>141</v>
      </c>
      <c r="BM154" s="237" t="s">
        <v>696</v>
      </c>
    </row>
    <row r="155" spans="1:47" s="2" customFormat="1" ht="12">
      <c r="A155" s="38"/>
      <c r="B155" s="39"/>
      <c r="C155" s="40"/>
      <c r="D155" s="239" t="s">
        <v>143</v>
      </c>
      <c r="E155" s="40"/>
      <c r="F155" s="240" t="s">
        <v>198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143</v>
      </c>
      <c r="AU155" s="17" t="s">
        <v>86</v>
      </c>
    </row>
    <row r="156" spans="1:47" s="2" customFormat="1" ht="12">
      <c r="A156" s="38"/>
      <c r="B156" s="39"/>
      <c r="C156" s="40"/>
      <c r="D156" s="239" t="s">
        <v>200</v>
      </c>
      <c r="E156" s="40"/>
      <c r="F156" s="266" t="s">
        <v>201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200</v>
      </c>
      <c r="AU156" s="17" t="s">
        <v>86</v>
      </c>
    </row>
    <row r="157" spans="1:51" s="13" customFormat="1" ht="12">
      <c r="A157" s="13"/>
      <c r="B157" s="244"/>
      <c r="C157" s="245"/>
      <c r="D157" s="239" t="s">
        <v>145</v>
      </c>
      <c r="E157" s="246" t="s">
        <v>1</v>
      </c>
      <c r="F157" s="247" t="s">
        <v>697</v>
      </c>
      <c r="G157" s="245"/>
      <c r="H157" s="248">
        <v>1.5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145</v>
      </c>
      <c r="AU157" s="254" t="s">
        <v>86</v>
      </c>
      <c r="AV157" s="13" t="s">
        <v>86</v>
      </c>
      <c r="AW157" s="13" t="s">
        <v>32</v>
      </c>
      <c r="AX157" s="13" t="s">
        <v>82</v>
      </c>
      <c r="AY157" s="254" t="s">
        <v>134</v>
      </c>
    </row>
    <row r="158" spans="1:65" s="2" customFormat="1" ht="19.8" customHeight="1">
      <c r="A158" s="38"/>
      <c r="B158" s="39"/>
      <c r="C158" s="226" t="s">
        <v>160</v>
      </c>
      <c r="D158" s="226" t="s">
        <v>136</v>
      </c>
      <c r="E158" s="227" t="s">
        <v>698</v>
      </c>
      <c r="F158" s="228" t="s">
        <v>699</v>
      </c>
      <c r="G158" s="229" t="s">
        <v>139</v>
      </c>
      <c r="H158" s="230">
        <v>233</v>
      </c>
      <c r="I158" s="231"/>
      <c r="J158" s="232">
        <f>ROUND(I158*H158,2)</f>
        <v>0</v>
      </c>
      <c r="K158" s="228" t="s">
        <v>140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0.00084</v>
      </c>
      <c r="R158" s="235">
        <f>Q158*H158</f>
        <v>0.19572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141</v>
      </c>
      <c r="AT158" s="237" t="s">
        <v>136</v>
      </c>
      <c r="AU158" s="237" t="s">
        <v>86</v>
      </c>
      <c r="AY158" s="17" t="s">
        <v>134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82</v>
      </c>
      <c r="BK158" s="238">
        <f>ROUND(I158*H158,2)</f>
        <v>0</v>
      </c>
      <c r="BL158" s="17" t="s">
        <v>141</v>
      </c>
      <c r="BM158" s="237" t="s">
        <v>700</v>
      </c>
    </row>
    <row r="159" spans="1:47" s="2" customFormat="1" ht="12">
      <c r="A159" s="38"/>
      <c r="B159" s="39"/>
      <c r="C159" s="40"/>
      <c r="D159" s="239" t="s">
        <v>143</v>
      </c>
      <c r="E159" s="40"/>
      <c r="F159" s="240" t="s">
        <v>701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143</v>
      </c>
      <c r="AU159" s="17" t="s">
        <v>86</v>
      </c>
    </row>
    <row r="160" spans="1:51" s="13" customFormat="1" ht="12">
      <c r="A160" s="13"/>
      <c r="B160" s="244"/>
      <c r="C160" s="245"/>
      <c r="D160" s="239" t="s">
        <v>145</v>
      </c>
      <c r="E160" s="246" t="s">
        <v>1</v>
      </c>
      <c r="F160" s="247" t="s">
        <v>702</v>
      </c>
      <c r="G160" s="245"/>
      <c r="H160" s="248">
        <v>17.138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145</v>
      </c>
      <c r="AU160" s="254" t="s">
        <v>86</v>
      </c>
      <c r="AV160" s="13" t="s">
        <v>86</v>
      </c>
      <c r="AW160" s="13" t="s">
        <v>32</v>
      </c>
      <c r="AX160" s="13" t="s">
        <v>77</v>
      </c>
      <c r="AY160" s="254" t="s">
        <v>134</v>
      </c>
    </row>
    <row r="161" spans="1:51" s="13" customFormat="1" ht="12">
      <c r="A161" s="13"/>
      <c r="B161" s="244"/>
      <c r="C161" s="245"/>
      <c r="D161" s="239" t="s">
        <v>145</v>
      </c>
      <c r="E161" s="246" t="s">
        <v>1</v>
      </c>
      <c r="F161" s="247" t="s">
        <v>703</v>
      </c>
      <c r="G161" s="245"/>
      <c r="H161" s="248">
        <v>1.85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145</v>
      </c>
      <c r="AU161" s="254" t="s">
        <v>86</v>
      </c>
      <c r="AV161" s="13" t="s">
        <v>86</v>
      </c>
      <c r="AW161" s="13" t="s">
        <v>32</v>
      </c>
      <c r="AX161" s="13" t="s">
        <v>77</v>
      </c>
      <c r="AY161" s="254" t="s">
        <v>134</v>
      </c>
    </row>
    <row r="162" spans="1:51" s="13" customFormat="1" ht="12">
      <c r="A162" s="13"/>
      <c r="B162" s="244"/>
      <c r="C162" s="245"/>
      <c r="D162" s="239" t="s">
        <v>145</v>
      </c>
      <c r="E162" s="246" t="s">
        <v>1</v>
      </c>
      <c r="F162" s="247" t="s">
        <v>704</v>
      </c>
      <c r="G162" s="245"/>
      <c r="H162" s="248">
        <v>116.088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145</v>
      </c>
      <c r="AU162" s="254" t="s">
        <v>86</v>
      </c>
      <c r="AV162" s="13" t="s">
        <v>86</v>
      </c>
      <c r="AW162" s="13" t="s">
        <v>32</v>
      </c>
      <c r="AX162" s="13" t="s">
        <v>77</v>
      </c>
      <c r="AY162" s="254" t="s">
        <v>134</v>
      </c>
    </row>
    <row r="163" spans="1:51" s="13" customFormat="1" ht="12">
      <c r="A163" s="13"/>
      <c r="B163" s="244"/>
      <c r="C163" s="245"/>
      <c r="D163" s="239" t="s">
        <v>145</v>
      </c>
      <c r="E163" s="246" t="s">
        <v>1</v>
      </c>
      <c r="F163" s="247" t="s">
        <v>705</v>
      </c>
      <c r="G163" s="245"/>
      <c r="H163" s="248">
        <v>27.222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145</v>
      </c>
      <c r="AU163" s="254" t="s">
        <v>86</v>
      </c>
      <c r="AV163" s="13" t="s">
        <v>86</v>
      </c>
      <c r="AW163" s="13" t="s">
        <v>32</v>
      </c>
      <c r="AX163" s="13" t="s">
        <v>77</v>
      </c>
      <c r="AY163" s="254" t="s">
        <v>134</v>
      </c>
    </row>
    <row r="164" spans="1:51" s="13" customFormat="1" ht="12">
      <c r="A164" s="13"/>
      <c r="B164" s="244"/>
      <c r="C164" s="245"/>
      <c r="D164" s="239" t="s">
        <v>145</v>
      </c>
      <c r="E164" s="246" t="s">
        <v>1</v>
      </c>
      <c r="F164" s="247" t="s">
        <v>706</v>
      </c>
      <c r="G164" s="245"/>
      <c r="H164" s="248">
        <v>17.898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145</v>
      </c>
      <c r="AU164" s="254" t="s">
        <v>86</v>
      </c>
      <c r="AV164" s="13" t="s">
        <v>86</v>
      </c>
      <c r="AW164" s="13" t="s">
        <v>32</v>
      </c>
      <c r="AX164" s="13" t="s">
        <v>77</v>
      </c>
      <c r="AY164" s="254" t="s">
        <v>134</v>
      </c>
    </row>
    <row r="165" spans="1:51" s="13" customFormat="1" ht="12">
      <c r="A165" s="13"/>
      <c r="B165" s="244"/>
      <c r="C165" s="245"/>
      <c r="D165" s="239" t="s">
        <v>145</v>
      </c>
      <c r="E165" s="246" t="s">
        <v>1</v>
      </c>
      <c r="F165" s="247" t="s">
        <v>707</v>
      </c>
      <c r="G165" s="245"/>
      <c r="H165" s="248">
        <v>22.205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145</v>
      </c>
      <c r="AU165" s="254" t="s">
        <v>86</v>
      </c>
      <c r="AV165" s="13" t="s">
        <v>86</v>
      </c>
      <c r="AW165" s="13" t="s">
        <v>32</v>
      </c>
      <c r="AX165" s="13" t="s">
        <v>77</v>
      </c>
      <c r="AY165" s="254" t="s">
        <v>134</v>
      </c>
    </row>
    <row r="166" spans="1:51" s="13" customFormat="1" ht="12">
      <c r="A166" s="13"/>
      <c r="B166" s="244"/>
      <c r="C166" s="245"/>
      <c r="D166" s="239" t="s">
        <v>145</v>
      </c>
      <c r="E166" s="246" t="s">
        <v>1</v>
      </c>
      <c r="F166" s="247" t="s">
        <v>708</v>
      </c>
      <c r="G166" s="245"/>
      <c r="H166" s="248">
        <v>30.563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145</v>
      </c>
      <c r="AU166" s="254" t="s">
        <v>86</v>
      </c>
      <c r="AV166" s="13" t="s">
        <v>86</v>
      </c>
      <c r="AW166" s="13" t="s">
        <v>32</v>
      </c>
      <c r="AX166" s="13" t="s">
        <v>77</v>
      </c>
      <c r="AY166" s="254" t="s">
        <v>134</v>
      </c>
    </row>
    <row r="167" spans="1:51" s="14" customFormat="1" ht="12">
      <c r="A167" s="14"/>
      <c r="B167" s="255"/>
      <c r="C167" s="256"/>
      <c r="D167" s="239" t="s">
        <v>145</v>
      </c>
      <c r="E167" s="257" t="s">
        <v>1</v>
      </c>
      <c r="F167" s="258" t="s">
        <v>147</v>
      </c>
      <c r="G167" s="256"/>
      <c r="H167" s="259">
        <v>232.964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145</v>
      </c>
      <c r="AU167" s="265" t="s">
        <v>86</v>
      </c>
      <c r="AV167" s="14" t="s">
        <v>141</v>
      </c>
      <c r="AW167" s="14" t="s">
        <v>32</v>
      </c>
      <c r="AX167" s="14" t="s">
        <v>77</v>
      </c>
      <c r="AY167" s="265" t="s">
        <v>134</v>
      </c>
    </row>
    <row r="168" spans="1:51" s="13" customFormat="1" ht="12">
      <c r="A168" s="13"/>
      <c r="B168" s="244"/>
      <c r="C168" s="245"/>
      <c r="D168" s="239" t="s">
        <v>145</v>
      </c>
      <c r="E168" s="246" t="s">
        <v>1</v>
      </c>
      <c r="F168" s="247" t="s">
        <v>709</v>
      </c>
      <c r="G168" s="245"/>
      <c r="H168" s="248">
        <v>233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145</v>
      </c>
      <c r="AU168" s="254" t="s">
        <v>86</v>
      </c>
      <c r="AV168" s="13" t="s">
        <v>86</v>
      </c>
      <c r="AW168" s="13" t="s">
        <v>32</v>
      </c>
      <c r="AX168" s="13" t="s">
        <v>82</v>
      </c>
      <c r="AY168" s="254" t="s">
        <v>134</v>
      </c>
    </row>
    <row r="169" spans="1:65" s="2" customFormat="1" ht="12">
      <c r="A169" s="38"/>
      <c r="B169" s="39"/>
      <c r="C169" s="226" t="s">
        <v>196</v>
      </c>
      <c r="D169" s="226" t="s">
        <v>136</v>
      </c>
      <c r="E169" s="227" t="s">
        <v>710</v>
      </c>
      <c r="F169" s="228" t="s">
        <v>711</v>
      </c>
      <c r="G169" s="229" t="s">
        <v>139</v>
      </c>
      <c r="H169" s="230">
        <v>233</v>
      </c>
      <c r="I169" s="231"/>
      <c r="J169" s="232">
        <f>ROUND(I169*H169,2)</f>
        <v>0</v>
      </c>
      <c r="K169" s="228" t="s">
        <v>140</v>
      </c>
      <c r="L169" s="44"/>
      <c r="M169" s="233" t="s">
        <v>1</v>
      </c>
      <c r="N169" s="234" t="s">
        <v>42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141</v>
      </c>
      <c r="AT169" s="237" t="s">
        <v>136</v>
      </c>
      <c r="AU169" s="237" t="s">
        <v>86</v>
      </c>
      <c r="AY169" s="17" t="s">
        <v>134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82</v>
      </c>
      <c r="BK169" s="238">
        <f>ROUND(I169*H169,2)</f>
        <v>0</v>
      </c>
      <c r="BL169" s="17" t="s">
        <v>141</v>
      </c>
      <c r="BM169" s="237" t="s">
        <v>712</v>
      </c>
    </row>
    <row r="170" spans="1:47" s="2" customFormat="1" ht="12">
      <c r="A170" s="38"/>
      <c r="B170" s="39"/>
      <c r="C170" s="40"/>
      <c r="D170" s="239" t="s">
        <v>143</v>
      </c>
      <c r="E170" s="40"/>
      <c r="F170" s="240" t="s">
        <v>713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143</v>
      </c>
      <c r="AU170" s="17" t="s">
        <v>86</v>
      </c>
    </row>
    <row r="171" spans="1:51" s="13" customFormat="1" ht="12">
      <c r="A171" s="13"/>
      <c r="B171" s="244"/>
      <c r="C171" s="245"/>
      <c r="D171" s="239" t="s">
        <v>145</v>
      </c>
      <c r="E171" s="246" t="s">
        <v>1</v>
      </c>
      <c r="F171" s="247" t="s">
        <v>709</v>
      </c>
      <c r="G171" s="245"/>
      <c r="H171" s="248">
        <v>233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145</v>
      </c>
      <c r="AU171" s="254" t="s">
        <v>86</v>
      </c>
      <c r="AV171" s="13" t="s">
        <v>86</v>
      </c>
      <c r="AW171" s="13" t="s">
        <v>32</v>
      </c>
      <c r="AX171" s="13" t="s">
        <v>82</v>
      </c>
      <c r="AY171" s="254" t="s">
        <v>134</v>
      </c>
    </row>
    <row r="172" spans="1:65" s="2" customFormat="1" ht="30" customHeight="1">
      <c r="A172" s="38"/>
      <c r="B172" s="39"/>
      <c r="C172" s="226" t="s">
        <v>203</v>
      </c>
      <c r="D172" s="226" t="s">
        <v>136</v>
      </c>
      <c r="E172" s="227" t="s">
        <v>231</v>
      </c>
      <c r="F172" s="228" t="s">
        <v>232</v>
      </c>
      <c r="G172" s="229" t="s">
        <v>170</v>
      </c>
      <c r="H172" s="230">
        <v>39.58</v>
      </c>
      <c r="I172" s="231"/>
      <c r="J172" s="232">
        <f>ROUND(I172*H172,2)</f>
        <v>0</v>
      </c>
      <c r="K172" s="228" t="s">
        <v>140</v>
      </c>
      <c r="L172" s="44"/>
      <c r="M172" s="233" t="s">
        <v>1</v>
      </c>
      <c r="N172" s="234" t="s">
        <v>42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141</v>
      </c>
      <c r="AT172" s="237" t="s">
        <v>136</v>
      </c>
      <c r="AU172" s="237" t="s">
        <v>86</v>
      </c>
      <c r="AY172" s="17" t="s">
        <v>134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82</v>
      </c>
      <c r="BK172" s="238">
        <f>ROUND(I172*H172,2)</f>
        <v>0</v>
      </c>
      <c r="BL172" s="17" t="s">
        <v>141</v>
      </c>
      <c r="BM172" s="237" t="s">
        <v>714</v>
      </c>
    </row>
    <row r="173" spans="1:47" s="2" customFormat="1" ht="12">
      <c r="A173" s="38"/>
      <c r="B173" s="39"/>
      <c r="C173" s="40"/>
      <c r="D173" s="239" t="s">
        <v>143</v>
      </c>
      <c r="E173" s="40"/>
      <c r="F173" s="240" t="s">
        <v>234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86</v>
      </c>
    </row>
    <row r="174" spans="1:51" s="13" customFormat="1" ht="12">
      <c r="A174" s="13"/>
      <c r="B174" s="244"/>
      <c r="C174" s="245"/>
      <c r="D174" s="239" t="s">
        <v>145</v>
      </c>
      <c r="E174" s="246" t="s">
        <v>1</v>
      </c>
      <c r="F174" s="247" t="s">
        <v>715</v>
      </c>
      <c r="G174" s="245"/>
      <c r="H174" s="248">
        <v>39.58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145</v>
      </c>
      <c r="AU174" s="254" t="s">
        <v>86</v>
      </c>
      <c r="AV174" s="13" t="s">
        <v>86</v>
      </c>
      <c r="AW174" s="13" t="s">
        <v>32</v>
      </c>
      <c r="AX174" s="13" t="s">
        <v>82</v>
      </c>
      <c r="AY174" s="254" t="s">
        <v>134</v>
      </c>
    </row>
    <row r="175" spans="1:65" s="2" customFormat="1" ht="12">
      <c r="A175" s="38"/>
      <c r="B175" s="39"/>
      <c r="C175" s="226" t="s">
        <v>218</v>
      </c>
      <c r="D175" s="226" t="s">
        <v>136</v>
      </c>
      <c r="E175" s="227" t="s">
        <v>237</v>
      </c>
      <c r="F175" s="228" t="s">
        <v>238</v>
      </c>
      <c r="G175" s="229" t="s">
        <v>170</v>
      </c>
      <c r="H175" s="230">
        <v>395.8</v>
      </c>
      <c r="I175" s="231"/>
      <c r="J175" s="232">
        <f>ROUND(I175*H175,2)</f>
        <v>0</v>
      </c>
      <c r="K175" s="228" t="s">
        <v>140</v>
      </c>
      <c r="L175" s="44"/>
      <c r="M175" s="233" t="s">
        <v>1</v>
      </c>
      <c r="N175" s="234" t="s">
        <v>42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141</v>
      </c>
      <c r="AT175" s="237" t="s">
        <v>136</v>
      </c>
      <c r="AU175" s="237" t="s">
        <v>86</v>
      </c>
      <c r="AY175" s="17" t="s">
        <v>134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82</v>
      </c>
      <c r="BK175" s="238">
        <f>ROUND(I175*H175,2)</f>
        <v>0</v>
      </c>
      <c r="BL175" s="17" t="s">
        <v>141</v>
      </c>
      <c r="BM175" s="237" t="s">
        <v>716</v>
      </c>
    </row>
    <row r="176" spans="1:47" s="2" customFormat="1" ht="12">
      <c r="A176" s="38"/>
      <c r="B176" s="39"/>
      <c r="C176" s="40"/>
      <c r="D176" s="239" t="s">
        <v>143</v>
      </c>
      <c r="E176" s="40"/>
      <c r="F176" s="240" t="s">
        <v>240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143</v>
      </c>
      <c r="AU176" s="17" t="s">
        <v>86</v>
      </c>
    </row>
    <row r="177" spans="1:51" s="13" customFormat="1" ht="12">
      <c r="A177" s="13"/>
      <c r="B177" s="244"/>
      <c r="C177" s="245"/>
      <c r="D177" s="239" t="s">
        <v>145</v>
      </c>
      <c r="E177" s="246" t="s">
        <v>1</v>
      </c>
      <c r="F177" s="247" t="s">
        <v>717</v>
      </c>
      <c r="G177" s="245"/>
      <c r="H177" s="248">
        <v>395.8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145</v>
      </c>
      <c r="AU177" s="254" t="s">
        <v>86</v>
      </c>
      <c r="AV177" s="13" t="s">
        <v>86</v>
      </c>
      <c r="AW177" s="13" t="s">
        <v>32</v>
      </c>
      <c r="AX177" s="13" t="s">
        <v>77</v>
      </c>
      <c r="AY177" s="254" t="s">
        <v>134</v>
      </c>
    </row>
    <row r="178" spans="1:51" s="14" customFormat="1" ht="12">
      <c r="A178" s="14"/>
      <c r="B178" s="255"/>
      <c r="C178" s="256"/>
      <c r="D178" s="239" t="s">
        <v>145</v>
      </c>
      <c r="E178" s="257" t="s">
        <v>1</v>
      </c>
      <c r="F178" s="258" t="s">
        <v>147</v>
      </c>
      <c r="G178" s="256"/>
      <c r="H178" s="259">
        <v>395.8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145</v>
      </c>
      <c r="AU178" s="265" t="s">
        <v>86</v>
      </c>
      <c r="AV178" s="14" t="s">
        <v>141</v>
      </c>
      <c r="AW178" s="14" t="s">
        <v>32</v>
      </c>
      <c r="AX178" s="14" t="s">
        <v>82</v>
      </c>
      <c r="AY178" s="265" t="s">
        <v>134</v>
      </c>
    </row>
    <row r="179" spans="1:65" s="2" customFormat="1" ht="30" customHeight="1">
      <c r="A179" s="38"/>
      <c r="B179" s="39"/>
      <c r="C179" s="226" t="s">
        <v>223</v>
      </c>
      <c r="D179" s="226" t="s">
        <v>136</v>
      </c>
      <c r="E179" s="227" t="s">
        <v>243</v>
      </c>
      <c r="F179" s="228" t="s">
        <v>244</v>
      </c>
      <c r="G179" s="229" t="s">
        <v>170</v>
      </c>
      <c r="H179" s="230">
        <v>59.37</v>
      </c>
      <c r="I179" s="231"/>
      <c r="J179" s="232">
        <f>ROUND(I179*H179,2)</f>
        <v>0</v>
      </c>
      <c r="K179" s="228" t="s">
        <v>140</v>
      </c>
      <c r="L179" s="44"/>
      <c r="M179" s="233" t="s">
        <v>1</v>
      </c>
      <c r="N179" s="234" t="s">
        <v>42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141</v>
      </c>
      <c r="AT179" s="237" t="s">
        <v>136</v>
      </c>
      <c r="AU179" s="237" t="s">
        <v>86</v>
      </c>
      <c r="AY179" s="17" t="s">
        <v>134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82</v>
      </c>
      <c r="BK179" s="238">
        <f>ROUND(I179*H179,2)</f>
        <v>0</v>
      </c>
      <c r="BL179" s="17" t="s">
        <v>141</v>
      </c>
      <c r="BM179" s="237" t="s">
        <v>718</v>
      </c>
    </row>
    <row r="180" spans="1:47" s="2" customFormat="1" ht="12">
      <c r="A180" s="38"/>
      <c r="B180" s="39"/>
      <c r="C180" s="40"/>
      <c r="D180" s="239" t="s">
        <v>143</v>
      </c>
      <c r="E180" s="40"/>
      <c r="F180" s="240" t="s">
        <v>246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86</v>
      </c>
    </row>
    <row r="181" spans="1:51" s="13" customFormat="1" ht="12">
      <c r="A181" s="13"/>
      <c r="B181" s="244"/>
      <c r="C181" s="245"/>
      <c r="D181" s="239" t="s">
        <v>145</v>
      </c>
      <c r="E181" s="246" t="s">
        <v>1</v>
      </c>
      <c r="F181" s="247" t="s">
        <v>719</v>
      </c>
      <c r="G181" s="245"/>
      <c r="H181" s="248">
        <v>59.37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145</v>
      </c>
      <c r="AU181" s="254" t="s">
        <v>86</v>
      </c>
      <c r="AV181" s="13" t="s">
        <v>86</v>
      </c>
      <c r="AW181" s="13" t="s">
        <v>32</v>
      </c>
      <c r="AX181" s="13" t="s">
        <v>82</v>
      </c>
      <c r="AY181" s="254" t="s">
        <v>134</v>
      </c>
    </row>
    <row r="182" spans="1:65" s="2" customFormat="1" ht="12">
      <c r="A182" s="38"/>
      <c r="B182" s="39"/>
      <c r="C182" s="226" t="s">
        <v>230</v>
      </c>
      <c r="D182" s="226" t="s">
        <v>136</v>
      </c>
      <c r="E182" s="227" t="s">
        <v>247</v>
      </c>
      <c r="F182" s="228" t="s">
        <v>248</v>
      </c>
      <c r="G182" s="229" t="s">
        <v>170</v>
      </c>
      <c r="H182" s="230">
        <v>593.7</v>
      </c>
      <c r="I182" s="231"/>
      <c r="J182" s="232">
        <f>ROUND(I182*H182,2)</f>
        <v>0</v>
      </c>
      <c r="K182" s="228" t="s">
        <v>140</v>
      </c>
      <c r="L182" s="44"/>
      <c r="M182" s="233" t="s">
        <v>1</v>
      </c>
      <c r="N182" s="234" t="s">
        <v>42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141</v>
      </c>
      <c r="AT182" s="237" t="s">
        <v>136</v>
      </c>
      <c r="AU182" s="237" t="s">
        <v>86</v>
      </c>
      <c r="AY182" s="17" t="s">
        <v>134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82</v>
      </c>
      <c r="BK182" s="238">
        <f>ROUND(I182*H182,2)</f>
        <v>0</v>
      </c>
      <c r="BL182" s="17" t="s">
        <v>141</v>
      </c>
      <c r="BM182" s="237" t="s">
        <v>720</v>
      </c>
    </row>
    <row r="183" spans="1:47" s="2" customFormat="1" ht="12">
      <c r="A183" s="38"/>
      <c r="B183" s="39"/>
      <c r="C183" s="40"/>
      <c r="D183" s="239" t="s">
        <v>143</v>
      </c>
      <c r="E183" s="40"/>
      <c r="F183" s="240" t="s">
        <v>250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143</v>
      </c>
      <c r="AU183" s="17" t="s">
        <v>86</v>
      </c>
    </row>
    <row r="184" spans="1:51" s="13" customFormat="1" ht="12">
      <c r="A184" s="13"/>
      <c r="B184" s="244"/>
      <c r="C184" s="245"/>
      <c r="D184" s="239" t="s">
        <v>145</v>
      </c>
      <c r="E184" s="246" t="s">
        <v>1</v>
      </c>
      <c r="F184" s="247" t="s">
        <v>721</v>
      </c>
      <c r="G184" s="245"/>
      <c r="H184" s="248">
        <v>593.7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145</v>
      </c>
      <c r="AU184" s="254" t="s">
        <v>86</v>
      </c>
      <c r="AV184" s="13" t="s">
        <v>86</v>
      </c>
      <c r="AW184" s="13" t="s">
        <v>32</v>
      </c>
      <c r="AX184" s="13" t="s">
        <v>82</v>
      </c>
      <c r="AY184" s="254" t="s">
        <v>134</v>
      </c>
    </row>
    <row r="185" spans="1:65" s="2" customFormat="1" ht="12">
      <c r="A185" s="38"/>
      <c r="B185" s="39"/>
      <c r="C185" s="226" t="s">
        <v>236</v>
      </c>
      <c r="D185" s="226" t="s">
        <v>136</v>
      </c>
      <c r="E185" s="227" t="s">
        <v>259</v>
      </c>
      <c r="F185" s="228" t="s">
        <v>260</v>
      </c>
      <c r="G185" s="229" t="s">
        <v>261</v>
      </c>
      <c r="H185" s="230">
        <v>178.11</v>
      </c>
      <c r="I185" s="231"/>
      <c r="J185" s="232">
        <f>ROUND(I185*H185,2)</f>
        <v>0</v>
      </c>
      <c r="K185" s="228" t="s">
        <v>140</v>
      </c>
      <c r="L185" s="44"/>
      <c r="M185" s="233" t="s">
        <v>1</v>
      </c>
      <c r="N185" s="234" t="s">
        <v>42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141</v>
      </c>
      <c r="AT185" s="237" t="s">
        <v>136</v>
      </c>
      <c r="AU185" s="237" t="s">
        <v>86</v>
      </c>
      <c r="AY185" s="17" t="s">
        <v>134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82</v>
      </c>
      <c r="BK185" s="238">
        <f>ROUND(I185*H185,2)</f>
        <v>0</v>
      </c>
      <c r="BL185" s="17" t="s">
        <v>141</v>
      </c>
      <c r="BM185" s="237" t="s">
        <v>722</v>
      </c>
    </row>
    <row r="186" spans="1:47" s="2" customFormat="1" ht="12">
      <c r="A186" s="38"/>
      <c r="B186" s="39"/>
      <c r="C186" s="40"/>
      <c r="D186" s="239" t="s">
        <v>143</v>
      </c>
      <c r="E186" s="40"/>
      <c r="F186" s="240" t="s">
        <v>263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86</v>
      </c>
    </row>
    <row r="187" spans="1:51" s="13" customFormat="1" ht="12">
      <c r="A187" s="13"/>
      <c r="B187" s="244"/>
      <c r="C187" s="245"/>
      <c r="D187" s="239" t="s">
        <v>145</v>
      </c>
      <c r="E187" s="246" t="s">
        <v>1</v>
      </c>
      <c r="F187" s="247" t="s">
        <v>723</v>
      </c>
      <c r="G187" s="245"/>
      <c r="H187" s="248">
        <v>178.11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145</v>
      </c>
      <c r="AU187" s="254" t="s">
        <v>86</v>
      </c>
      <c r="AV187" s="13" t="s">
        <v>86</v>
      </c>
      <c r="AW187" s="13" t="s">
        <v>32</v>
      </c>
      <c r="AX187" s="13" t="s">
        <v>77</v>
      </c>
      <c r="AY187" s="254" t="s">
        <v>134</v>
      </c>
    </row>
    <row r="188" spans="1:51" s="14" customFormat="1" ht="12">
      <c r="A188" s="14"/>
      <c r="B188" s="255"/>
      <c r="C188" s="256"/>
      <c r="D188" s="239" t="s">
        <v>145</v>
      </c>
      <c r="E188" s="257" t="s">
        <v>1</v>
      </c>
      <c r="F188" s="258" t="s">
        <v>147</v>
      </c>
      <c r="G188" s="256"/>
      <c r="H188" s="259">
        <v>178.11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145</v>
      </c>
      <c r="AU188" s="265" t="s">
        <v>86</v>
      </c>
      <c r="AV188" s="14" t="s">
        <v>141</v>
      </c>
      <c r="AW188" s="14" t="s">
        <v>32</v>
      </c>
      <c r="AX188" s="14" t="s">
        <v>82</v>
      </c>
      <c r="AY188" s="265" t="s">
        <v>134</v>
      </c>
    </row>
    <row r="189" spans="1:65" s="2" customFormat="1" ht="12">
      <c r="A189" s="38"/>
      <c r="B189" s="39"/>
      <c r="C189" s="226" t="s">
        <v>242</v>
      </c>
      <c r="D189" s="226" t="s">
        <v>136</v>
      </c>
      <c r="E189" s="227" t="s">
        <v>266</v>
      </c>
      <c r="F189" s="228" t="s">
        <v>267</v>
      </c>
      <c r="G189" s="229" t="s">
        <v>170</v>
      </c>
      <c r="H189" s="230">
        <v>61.15</v>
      </c>
      <c r="I189" s="231"/>
      <c r="J189" s="232">
        <f>ROUND(I189*H189,2)</f>
        <v>0</v>
      </c>
      <c r="K189" s="228" t="s">
        <v>140</v>
      </c>
      <c r="L189" s="44"/>
      <c r="M189" s="233" t="s">
        <v>1</v>
      </c>
      <c r="N189" s="234" t="s">
        <v>42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141</v>
      </c>
      <c r="AT189" s="237" t="s">
        <v>136</v>
      </c>
      <c r="AU189" s="237" t="s">
        <v>86</v>
      </c>
      <c r="AY189" s="17" t="s">
        <v>134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82</v>
      </c>
      <c r="BK189" s="238">
        <f>ROUND(I189*H189,2)</f>
        <v>0</v>
      </c>
      <c r="BL189" s="17" t="s">
        <v>141</v>
      </c>
      <c r="BM189" s="237" t="s">
        <v>724</v>
      </c>
    </row>
    <row r="190" spans="1:47" s="2" customFormat="1" ht="12">
      <c r="A190" s="38"/>
      <c r="B190" s="39"/>
      <c r="C190" s="40"/>
      <c r="D190" s="239" t="s">
        <v>143</v>
      </c>
      <c r="E190" s="40"/>
      <c r="F190" s="240" t="s">
        <v>269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143</v>
      </c>
      <c r="AU190" s="17" t="s">
        <v>86</v>
      </c>
    </row>
    <row r="191" spans="1:51" s="13" customFormat="1" ht="12">
      <c r="A191" s="13"/>
      <c r="B191" s="244"/>
      <c r="C191" s="245"/>
      <c r="D191" s="239" t="s">
        <v>145</v>
      </c>
      <c r="E191" s="246" t="s">
        <v>1</v>
      </c>
      <c r="F191" s="247" t="s">
        <v>725</v>
      </c>
      <c r="G191" s="245"/>
      <c r="H191" s="248">
        <v>98.95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145</v>
      </c>
      <c r="AU191" s="254" t="s">
        <v>86</v>
      </c>
      <c r="AV191" s="13" t="s">
        <v>86</v>
      </c>
      <c r="AW191" s="13" t="s">
        <v>32</v>
      </c>
      <c r="AX191" s="13" t="s">
        <v>77</v>
      </c>
      <c r="AY191" s="254" t="s">
        <v>134</v>
      </c>
    </row>
    <row r="192" spans="1:51" s="13" customFormat="1" ht="12">
      <c r="A192" s="13"/>
      <c r="B192" s="244"/>
      <c r="C192" s="245"/>
      <c r="D192" s="239" t="s">
        <v>145</v>
      </c>
      <c r="E192" s="246" t="s">
        <v>1</v>
      </c>
      <c r="F192" s="247" t="s">
        <v>726</v>
      </c>
      <c r="G192" s="245"/>
      <c r="H192" s="248">
        <v>-37.8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145</v>
      </c>
      <c r="AU192" s="254" t="s">
        <v>86</v>
      </c>
      <c r="AV192" s="13" t="s">
        <v>86</v>
      </c>
      <c r="AW192" s="13" t="s">
        <v>32</v>
      </c>
      <c r="AX192" s="13" t="s">
        <v>77</v>
      </c>
      <c r="AY192" s="254" t="s">
        <v>134</v>
      </c>
    </row>
    <row r="193" spans="1:51" s="15" customFormat="1" ht="12">
      <c r="A193" s="15"/>
      <c r="B193" s="277"/>
      <c r="C193" s="278"/>
      <c r="D193" s="239" t="s">
        <v>145</v>
      </c>
      <c r="E193" s="279" t="s">
        <v>1</v>
      </c>
      <c r="F193" s="280" t="s">
        <v>561</v>
      </c>
      <c r="G193" s="278"/>
      <c r="H193" s="281">
        <v>61.15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7" t="s">
        <v>145</v>
      </c>
      <c r="AU193" s="287" t="s">
        <v>86</v>
      </c>
      <c r="AV193" s="15" t="s">
        <v>89</v>
      </c>
      <c r="AW193" s="15" t="s">
        <v>32</v>
      </c>
      <c r="AX193" s="15" t="s">
        <v>77</v>
      </c>
      <c r="AY193" s="287" t="s">
        <v>134</v>
      </c>
    </row>
    <row r="194" spans="1:51" s="14" customFormat="1" ht="12">
      <c r="A194" s="14"/>
      <c r="B194" s="255"/>
      <c r="C194" s="256"/>
      <c r="D194" s="239" t="s">
        <v>145</v>
      </c>
      <c r="E194" s="257" t="s">
        <v>1</v>
      </c>
      <c r="F194" s="258" t="s">
        <v>147</v>
      </c>
      <c r="G194" s="256"/>
      <c r="H194" s="259">
        <v>61.15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145</v>
      </c>
      <c r="AU194" s="265" t="s">
        <v>86</v>
      </c>
      <c r="AV194" s="14" t="s">
        <v>141</v>
      </c>
      <c r="AW194" s="14" t="s">
        <v>32</v>
      </c>
      <c r="AX194" s="14" t="s">
        <v>82</v>
      </c>
      <c r="AY194" s="265" t="s">
        <v>134</v>
      </c>
    </row>
    <row r="195" spans="1:65" s="2" customFormat="1" ht="14.4" customHeight="1">
      <c r="A195" s="38"/>
      <c r="B195" s="39"/>
      <c r="C195" s="267" t="s">
        <v>8</v>
      </c>
      <c r="D195" s="267" t="s">
        <v>277</v>
      </c>
      <c r="E195" s="268" t="s">
        <v>278</v>
      </c>
      <c r="F195" s="269" t="s">
        <v>279</v>
      </c>
      <c r="G195" s="270" t="s">
        <v>261</v>
      </c>
      <c r="H195" s="271">
        <v>116.73</v>
      </c>
      <c r="I195" s="272"/>
      <c r="J195" s="273">
        <f>ROUND(I195*H195,2)</f>
        <v>0</v>
      </c>
      <c r="K195" s="269" t="s">
        <v>140</v>
      </c>
      <c r="L195" s="274"/>
      <c r="M195" s="275" t="s">
        <v>1</v>
      </c>
      <c r="N195" s="276" t="s">
        <v>42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196</v>
      </c>
      <c r="AT195" s="237" t="s">
        <v>277</v>
      </c>
      <c r="AU195" s="237" t="s">
        <v>86</v>
      </c>
      <c r="AY195" s="17" t="s">
        <v>134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82</v>
      </c>
      <c r="BK195" s="238">
        <f>ROUND(I195*H195,2)</f>
        <v>0</v>
      </c>
      <c r="BL195" s="17" t="s">
        <v>141</v>
      </c>
      <c r="BM195" s="237" t="s">
        <v>727</v>
      </c>
    </row>
    <row r="196" spans="1:47" s="2" customFormat="1" ht="12">
      <c r="A196" s="38"/>
      <c r="B196" s="39"/>
      <c r="C196" s="40"/>
      <c r="D196" s="239" t="s">
        <v>143</v>
      </c>
      <c r="E196" s="40"/>
      <c r="F196" s="240" t="s">
        <v>279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143</v>
      </c>
      <c r="AU196" s="17" t="s">
        <v>86</v>
      </c>
    </row>
    <row r="197" spans="1:51" s="13" customFormat="1" ht="12">
      <c r="A197" s="13"/>
      <c r="B197" s="244"/>
      <c r="C197" s="245"/>
      <c r="D197" s="239" t="s">
        <v>145</v>
      </c>
      <c r="E197" s="246" t="s">
        <v>1</v>
      </c>
      <c r="F197" s="247" t="s">
        <v>728</v>
      </c>
      <c r="G197" s="245"/>
      <c r="H197" s="248">
        <v>116.729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145</v>
      </c>
      <c r="AU197" s="254" t="s">
        <v>86</v>
      </c>
      <c r="AV197" s="13" t="s">
        <v>86</v>
      </c>
      <c r="AW197" s="13" t="s">
        <v>32</v>
      </c>
      <c r="AX197" s="13" t="s">
        <v>77</v>
      </c>
      <c r="AY197" s="254" t="s">
        <v>134</v>
      </c>
    </row>
    <row r="198" spans="1:51" s="14" customFormat="1" ht="12">
      <c r="A198" s="14"/>
      <c r="B198" s="255"/>
      <c r="C198" s="256"/>
      <c r="D198" s="239" t="s">
        <v>145</v>
      </c>
      <c r="E198" s="257" t="s">
        <v>1</v>
      </c>
      <c r="F198" s="258" t="s">
        <v>147</v>
      </c>
      <c r="G198" s="256"/>
      <c r="H198" s="259">
        <v>116.729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145</v>
      </c>
      <c r="AU198" s="265" t="s">
        <v>86</v>
      </c>
      <c r="AV198" s="14" t="s">
        <v>141</v>
      </c>
      <c r="AW198" s="14" t="s">
        <v>32</v>
      </c>
      <c r="AX198" s="14" t="s">
        <v>77</v>
      </c>
      <c r="AY198" s="265" t="s">
        <v>134</v>
      </c>
    </row>
    <row r="199" spans="1:51" s="13" customFormat="1" ht="12">
      <c r="A199" s="13"/>
      <c r="B199" s="244"/>
      <c r="C199" s="245"/>
      <c r="D199" s="239" t="s">
        <v>145</v>
      </c>
      <c r="E199" s="246" t="s">
        <v>1</v>
      </c>
      <c r="F199" s="247" t="s">
        <v>729</v>
      </c>
      <c r="G199" s="245"/>
      <c r="H199" s="248">
        <v>116.73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145</v>
      </c>
      <c r="AU199" s="254" t="s">
        <v>86</v>
      </c>
      <c r="AV199" s="13" t="s">
        <v>86</v>
      </c>
      <c r="AW199" s="13" t="s">
        <v>32</v>
      </c>
      <c r="AX199" s="13" t="s">
        <v>82</v>
      </c>
      <c r="AY199" s="254" t="s">
        <v>134</v>
      </c>
    </row>
    <row r="200" spans="1:65" s="2" customFormat="1" ht="12">
      <c r="A200" s="38"/>
      <c r="B200" s="39"/>
      <c r="C200" s="226" t="s">
        <v>252</v>
      </c>
      <c r="D200" s="226" t="s">
        <v>136</v>
      </c>
      <c r="E200" s="227" t="s">
        <v>288</v>
      </c>
      <c r="F200" s="228" t="s">
        <v>289</v>
      </c>
      <c r="G200" s="229" t="s">
        <v>170</v>
      </c>
      <c r="H200" s="230">
        <v>22.8</v>
      </c>
      <c r="I200" s="231"/>
      <c r="J200" s="232">
        <f>ROUND(I200*H200,2)</f>
        <v>0</v>
      </c>
      <c r="K200" s="228" t="s">
        <v>140</v>
      </c>
      <c r="L200" s="44"/>
      <c r="M200" s="233" t="s">
        <v>1</v>
      </c>
      <c r="N200" s="234" t="s">
        <v>42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141</v>
      </c>
      <c r="AT200" s="237" t="s">
        <v>136</v>
      </c>
      <c r="AU200" s="237" t="s">
        <v>86</v>
      </c>
      <c r="AY200" s="17" t="s">
        <v>134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82</v>
      </c>
      <c r="BK200" s="238">
        <f>ROUND(I200*H200,2)</f>
        <v>0</v>
      </c>
      <c r="BL200" s="17" t="s">
        <v>141</v>
      </c>
      <c r="BM200" s="237" t="s">
        <v>730</v>
      </c>
    </row>
    <row r="201" spans="1:47" s="2" customFormat="1" ht="12">
      <c r="A201" s="38"/>
      <c r="B201" s="39"/>
      <c r="C201" s="40"/>
      <c r="D201" s="239" t="s">
        <v>143</v>
      </c>
      <c r="E201" s="40"/>
      <c r="F201" s="240" t="s">
        <v>291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143</v>
      </c>
      <c r="AU201" s="17" t="s">
        <v>86</v>
      </c>
    </row>
    <row r="202" spans="1:51" s="13" customFormat="1" ht="12">
      <c r="A202" s="13"/>
      <c r="B202" s="244"/>
      <c r="C202" s="245"/>
      <c r="D202" s="239" t="s">
        <v>145</v>
      </c>
      <c r="E202" s="246" t="s">
        <v>1</v>
      </c>
      <c r="F202" s="247" t="s">
        <v>731</v>
      </c>
      <c r="G202" s="245"/>
      <c r="H202" s="248">
        <v>22.8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145</v>
      </c>
      <c r="AU202" s="254" t="s">
        <v>86</v>
      </c>
      <c r="AV202" s="13" t="s">
        <v>86</v>
      </c>
      <c r="AW202" s="13" t="s">
        <v>32</v>
      </c>
      <c r="AX202" s="13" t="s">
        <v>77</v>
      </c>
      <c r="AY202" s="254" t="s">
        <v>134</v>
      </c>
    </row>
    <row r="203" spans="1:51" s="14" customFormat="1" ht="12">
      <c r="A203" s="14"/>
      <c r="B203" s="255"/>
      <c r="C203" s="256"/>
      <c r="D203" s="239" t="s">
        <v>145</v>
      </c>
      <c r="E203" s="257" t="s">
        <v>1</v>
      </c>
      <c r="F203" s="258" t="s">
        <v>147</v>
      </c>
      <c r="G203" s="256"/>
      <c r="H203" s="259">
        <v>22.8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145</v>
      </c>
      <c r="AU203" s="265" t="s">
        <v>86</v>
      </c>
      <c r="AV203" s="14" t="s">
        <v>141</v>
      </c>
      <c r="AW203" s="14" t="s">
        <v>32</v>
      </c>
      <c r="AX203" s="14" t="s">
        <v>82</v>
      </c>
      <c r="AY203" s="265" t="s">
        <v>134</v>
      </c>
    </row>
    <row r="204" spans="1:65" s="2" customFormat="1" ht="19.8" customHeight="1">
      <c r="A204" s="38"/>
      <c r="B204" s="39"/>
      <c r="C204" s="267" t="s">
        <v>258</v>
      </c>
      <c r="D204" s="267" t="s">
        <v>277</v>
      </c>
      <c r="E204" s="268" t="s">
        <v>732</v>
      </c>
      <c r="F204" s="269" t="s">
        <v>733</v>
      </c>
      <c r="G204" s="270" t="s">
        <v>261</v>
      </c>
      <c r="H204" s="271">
        <v>43.52</v>
      </c>
      <c r="I204" s="272"/>
      <c r="J204" s="273">
        <f>ROUND(I204*H204,2)</f>
        <v>0</v>
      </c>
      <c r="K204" s="269" t="s">
        <v>140</v>
      </c>
      <c r="L204" s="274"/>
      <c r="M204" s="275" t="s">
        <v>1</v>
      </c>
      <c r="N204" s="276" t="s">
        <v>42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196</v>
      </c>
      <c r="AT204" s="237" t="s">
        <v>277</v>
      </c>
      <c r="AU204" s="237" t="s">
        <v>86</v>
      </c>
      <c r="AY204" s="17" t="s">
        <v>134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82</v>
      </c>
      <c r="BK204" s="238">
        <f>ROUND(I204*H204,2)</f>
        <v>0</v>
      </c>
      <c r="BL204" s="17" t="s">
        <v>141</v>
      </c>
      <c r="BM204" s="237" t="s">
        <v>734</v>
      </c>
    </row>
    <row r="205" spans="1:47" s="2" customFormat="1" ht="12">
      <c r="A205" s="38"/>
      <c r="B205" s="39"/>
      <c r="C205" s="40"/>
      <c r="D205" s="239" t="s">
        <v>143</v>
      </c>
      <c r="E205" s="40"/>
      <c r="F205" s="240" t="s">
        <v>735</v>
      </c>
      <c r="G205" s="40"/>
      <c r="H205" s="40"/>
      <c r="I205" s="241"/>
      <c r="J205" s="40"/>
      <c r="K205" s="40"/>
      <c r="L205" s="44"/>
      <c r="M205" s="242"/>
      <c r="N205" s="24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86</v>
      </c>
    </row>
    <row r="206" spans="1:51" s="13" customFormat="1" ht="12">
      <c r="A206" s="13"/>
      <c r="B206" s="244"/>
      <c r="C206" s="245"/>
      <c r="D206" s="239" t="s">
        <v>145</v>
      </c>
      <c r="E206" s="246" t="s">
        <v>1</v>
      </c>
      <c r="F206" s="247" t="s">
        <v>736</v>
      </c>
      <c r="G206" s="245"/>
      <c r="H206" s="248">
        <v>43.523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145</v>
      </c>
      <c r="AU206" s="254" t="s">
        <v>86</v>
      </c>
      <c r="AV206" s="13" t="s">
        <v>86</v>
      </c>
      <c r="AW206" s="13" t="s">
        <v>32</v>
      </c>
      <c r="AX206" s="13" t="s">
        <v>77</v>
      </c>
      <c r="AY206" s="254" t="s">
        <v>134</v>
      </c>
    </row>
    <row r="207" spans="1:51" s="14" customFormat="1" ht="12">
      <c r="A207" s="14"/>
      <c r="B207" s="255"/>
      <c r="C207" s="256"/>
      <c r="D207" s="239" t="s">
        <v>145</v>
      </c>
      <c r="E207" s="257" t="s">
        <v>1</v>
      </c>
      <c r="F207" s="258" t="s">
        <v>147</v>
      </c>
      <c r="G207" s="256"/>
      <c r="H207" s="259">
        <v>43.523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5" t="s">
        <v>145</v>
      </c>
      <c r="AU207" s="265" t="s">
        <v>86</v>
      </c>
      <c r="AV207" s="14" t="s">
        <v>141</v>
      </c>
      <c r="AW207" s="14" t="s">
        <v>32</v>
      </c>
      <c r="AX207" s="14" t="s">
        <v>77</v>
      </c>
      <c r="AY207" s="265" t="s">
        <v>134</v>
      </c>
    </row>
    <row r="208" spans="1:51" s="13" customFormat="1" ht="12">
      <c r="A208" s="13"/>
      <c r="B208" s="244"/>
      <c r="C208" s="245"/>
      <c r="D208" s="239" t="s">
        <v>145</v>
      </c>
      <c r="E208" s="246" t="s">
        <v>1</v>
      </c>
      <c r="F208" s="247" t="s">
        <v>737</v>
      </c>
      <c r="G208" s="245"/>
      <c r="H208" s="248">
        <v>43.52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145</v>
      </c>
      <c r="AU208" s="254" t="s">
        <v>86</v>
      </c>
      <c r="AV208" s="13" t="s">
        <v>86</v>
      </c>
      <c r="AW208" s="13" t="s">
        <v>32</v>
      </c>
      <c r="AX208" s="13" t="s">
        <v>82</v>
      </c>
      <c r="AY208" s="254" t="s">
        <v>134</v>
      </c>
    </row>
    <row r="209" spans="1:63" s="12" customFormat="1" ht="22.8" customHeight="1">
      <c r="A209" s="12"/>
      <c r="B209" s="210"/>
      <c r="C209" s="211"/>
      <c r="D209" s="212" t="s">
        <v>76</v>
      </c>
      <c r="E209" s="224" t="s">
        <v>86</v>
      </c>
      <c r="F209" s="224" t="s">
        <v>322</v>
      </c>
      <c r="G209" s="211"/>
      <c r="H209" s="211"/>
      <c r="I209" s="214"/>
      <c r="J209" s="225">
        <f>BK209</f>
        <v>0</v>
      </c>
      <c r="K209" s="211"/>
      <c r="L209" s="216"/>
      <c r="M209" s="217"/>
      <c r="N209" s="218"/>
      <c r="O209" s="218"/>
      <c r="P209" s="219">
        <f>SUM(P210:P213)</f>
        <v>0</v>
      </c>
      <c r="Q209" s="218"/>
      <c r="R209" s="219">
        <f>SUM(R210:R213)</f>
        <v>10.7958</v>
      </c>
      <c r="S209" s="218"/>
      <c r="T209" s="220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1" t="s">
        <v>82</v>
      </c>
      <c r="AT209" s="222" t="s">
        <v>76</v>
      </c>
      <c r="AU209" s="222" t="s">
        <v>82</v>
      </c>
      <c r="AY209" s="221" t="s">
        <v>134</v>
      </c>
      <c r="BK209" s="223">
        <f>SUM(BK210:BK213)</f>
        <v>0</v>
      </c>
    </row>
    <row r="210" spans="1:65" s="2" customFormat="1" ht="12">
      <c r="A210" s="38"/>
      <c r="B210" s="39"/>
      <c r="C210" s="226" t="s">
        <v>265</v>
      </c>
      <c r="D210" s="226" t="s">
        <v>136</v>
      </c>
      <c r="E210" s="227" t="s">
        <v>324</v>
      </c>
      <c r="F210" s="228" t="s">
        <v>325</v>
      </c>
      <c r="G210" s="229" t="s">
        <v>326</v>
      </c>
      <c r="H210" s="230">
        <v>60</v>
      </c>
      <c r="I210" s="231"/>
      <c r="J210" s="232">
        <f>ROUND(I210*H210,2)</f>
        <v>0</v>
      </c>
      <c r="K210" s="228" t="s">
        <v>140</v>
      </c>
      <c r="L210" s="44"/>
      <c r="M210" s="233" t="s">
        <v>1</v>
      </c>
      <c r="N210" s="234" t="s">
        <v>42</v>
      </c>
      <c r="O210" s="91"/>
      <c r="P210" s="235">
        <f>O210*H210</f>
        <v>0</v>
      </c>
      <c r="Q210" s="235">
        <v>0.17993</v>
      </c>
      <c r="R210" s="235">
        <f>Q210*H210</f>
        <v>10.7958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141</v>
      </c>
      <c r="AT210" s="237" t="s">
        <v>136</v>
      </c>
      <c r="AU210" s="237" t="s">
        <v>86</v>
      </c>
      <c r="AY210" s="17" t="s">
        <v>134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82</v>
      </c>
      <c r="BK210" s="238">
        <f>ROUND(I210*H210,2)</f>
        <v>0</v>
      </c>
      <c r="BL210" s="17" t="s">
        <v>141</v>
      </c>
      <c r="BM210" s="237" t="s">
        <v>738</v>
      </c>
    </row>
    <row r="211" spans="1:47" s="2" customFormat="1" ht="12">
      <c r="A211" s="38"/>
      <c r="B211" s="39"/>
      <c r="C211" s="40"/>
      <c r="D211" s="239" t="s">
        <v>143</v>
      </c>
      <c r="E211" s="40"/>
      <c r="F211" s="240" t="s">
        <v>328</v>
      </c>
      <c r="G211" s="40"/>
      <c r="H211" s="40"/>
      <c r="I211" s="241"/>
      <c r="J211" s="40"/>
      <c r="K211" s="40"/>
      <c r="L211" s="44"/>
      <c r="M211" s="242"/>
      <c r="N211" s="24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143</v>
      </c>
      <c r="AU211" s="17" t="s">
        <v>86</v>
      </c>
    </row>
    <row r="212" spans="1:51" s="13" customFormat="1" ht="12">
      <c r="A212" s="13"/>
      <c r="B212" s="244"/>
      <c r="C212" s="245"/>
      <c r="D212" s="239" t="s">
        <v>145</v>
      </c>
      <c r="E212" s="246" t="s">
        <v>1</v>
      </c>
      <c r="F212" s="247" t="s">
        <v>676</v>
      </c>
      <c r="G212" s="245"/>
      <c r="H212" s="248">
        <v>60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145</v>
      </c>
      <c r="AU212" s="254" t="s">
        <v>86</v>
      </c>
      <c r="AV212" s="13" t="s">
        <v>86</v>
      </c>
      <c r="AW212" s="13" t="s">
        <v>32</v>
      </c>
      <c r="AX212" s="13" t="s">
        <v>77</v>
      </c>
      <c r="AY212" s="254" t="s">
        <v>134</v>
      </c>
    </row>
    <row r="213" spans="1:51" s="14" customFormat="1" ht="12">
      <c r="A213" s="14"/>
      <c r="B213" s="255"/>
      <c r="C213" s="256"/>
      <c r="D213" s="239" t="s">
        <v>145</v>
      </c>
      <c r="E213" s="257" t="s">
        <v>1</v>
      </c>
      <c r="F213" s="258" t="s">
        <v>147</v>
      </c>
      <c r="G213" s="256"/>
      <c r="H213" s="259">
        <v>60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145</v>
      </c>
      <c r="AU213" s="265" t="s">
        <v>86</v>
      </c>
      <c r="AV213" s="14" t="s">
        <v>141</v>
      </c>
      <c r="AW213" s="14" t="s">
        <v>32</v>
      </c>
      <c r="AX213" s="14" t="s">
        <v>82</v>
      </c>
      <c r="AY213" s="265" t="s">
        <v>134</v>
      </c>
    </row>
    <row r="214" spans="1:63" s="12" customFormat="1" ht="22.8" customHeight="1">
      <c r="A214" s="12"/>
      <c r="B214" s="210"/>
      <c r="C214" s="211"/>
      <c r="D214" s="212" t="s">
        <v>76</v>
      </c>
      <c r="E214" s="224" t="s">
        <v>141</v>
      </c>
      <c r="F214" s="224" t="s">
        <v>336</v>
      </c>
      <c r="G214" s="211"/>
      <c r="H214" s="211"/>
      <c r="I214" s="214"/>
      <c r="J214" s="225">
        <f>BK214</f>
        <v>0</v>
      </c>
      <c r="K214" s="211"/>
      <c r="L214" s="216"/>
      <c r="M214" s="217"/>
      <c r="N214" s="218"/>
      <c r="O214" s="218"/>
      <c r="P214" s="219">
        <f>SUM(P215:P238)</f>
        <v>0</v>
      </c>
      <c r="Q214" s="218"/>
      <c r="R214" s="219">
        <f>SUM(R215:R238)</f>
        <v>18.904997</v>
      </c>
      <c r="S214" s="218"/>
      <c r="T214" s="220">
        <f>SUM(T215:T238)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82</v>
      </c>
      <c r="AT214" s="222" t="s">
        <v>76</v>
      </c>
      <c r="AU214" s="222" t="s">
        <v>82</v>
      </c>
      <c r="AY214" s="221" t="s">
        <v>134</v>
      </c>
      <c r="BK214" s="223">
        <f>SUM(BK215:BK238)</f>
        <v>0</v>
      </c>
    </row>
    <row r="215" spans="1:65" s="2" customFormat="1" ht="12">
      <c r="A215" s="38"/>
      <c r="B215" s="39"/>
      <c r="C215" s="226" t="s">
        <v>276</v>
      </c>
      <c r="D215" s="226" t="s">
        <v>136</v>
      </c>
      <c r="E215" s="227" t="s">
        <v>338</v>
      </c>
      <c r="F215" s="228" t="s">
        <v>339</v>
      </c>
      <c r="G215" s="229" t="s">
        <v>170</v>
      </c>
      <c r="H215" s="230">
        <v>9</v>
      </c>
      <c r="I215" s="231"/>
      <c r="J215" s="232">
        <f>ROUND(I215*H215,2)</f>
        <v>0</v>
      </c>
      <c r="K215" s="228" t="s">
        <v>140</v>
      </c>
      <c r="L215" s="44"/>
      <c r="M215" s="233" t="s">
        <v>1</v>
      </c>
      <c r="N215" s="234" t="s">
        <v>42</v>
      </c>
      <c r="O215" s="91"/>
      <c r="P215" s="235">
        <f>O215*H215</f>
        <v>0</v>
      </c>
      <c r="Q215" s="235">
        <v>1.89077</v>
      </c>
      <c r="R215" s="235">
        <f>Q215*H215</f>
        <v>17.016930000000002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141</v>
      </c>
      <c r="AT215" s="237" t="s">
        <v>136</v>
      </c>
      <c r="AU215" s="237" t="s">
        <v>86</v>
      </c>
      <c r="AY215" s="17" t="s">
        <v>134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82</v>
      </c>
      <c r="BK215" s="238">
        <f>ROUND(I215*H215,2)</f>
        <v>0</v>
      </c>
      <c r="BL215" s="17" t="s">
        <v>141</v>
      </c>
      <c r="BM215" s="237" t="s">
        <v>739</v>
      </c>
    </row>
    <row r="216" spans="1:47" s="2" customFormat="1" ht="12">
      <c r="A216" s="38"/>
      <c r="B216" s="39"/>
      <c r="C216" s="40"/>
      <c r="D216" s="239" t="s">
        <v>143</v>
      </c>
      <c r="E216" s="40"/>
      <c r="F216" s="240" t="s">
        <v>341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143</v>
      </c>
      <c r="AU216" s="17" t="s">
        <v>86</v>
      </c>
    </row>
    <row r="217" spans="1:51" s="13" customFormat="1" ht="12">
      <c r="A217" s="13"/>
      <c r="B217" s="244"/>
      <c r="C217" s="245"/>
      <c r="D217" s="239" t="s">
        <v>145</v>
      </c>
      <c r="E217" s="246" t="s">
        <v>1</v>
      </c>
      <c r="F217" s="247" t="s">
        <v>740</v>
      </c>
      <c r="G217" s="245"/>
      <c r="H217" s="248">
        <v>9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145</v>
      </c>
      <c r="AU217" s="254" t="s">
        <v>86</v>
      </c>
      <c r="AV217" s="13" t="s">
        <v>86</v>
      </c>
      <c r="AW217" s="13" t="s">
        <v>32</v>
      </c>
      <c r="AX217" s="13" t="s">
        <v>77</v>
      </c>
      <c r="AY217" s="254" t="s">
        <v>134</v>
      </c>
    </row>
    <row r="218" spans="1:51" s="14" customFormat="1" ht="12">
      <c r="A218" s="14"/>
      <c r="B218" s="255"/>
      <c r="C218" s="256"/>
      <c r="D218" s="239" t="s">
        <v>145</v>
      </c>
      <c r="E218" s="257" t="s">
        <v>1</v>
      </c>
      <c r="F218" s="258" t="s">
        <v>147</v>
      </c>
      <c r="G218" s="256"/>
      <c r="H218" s="259">
        <v>9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145</v>
      </c>
      <c r="AU218" s="265" t="s">
        <v>86</v>
      </c>
      <c r="AV218" s="14" t="s">
        <v>141</v>
      </c>
      <c r="AW218" s="14" t="s">
        <v>32</v>
      </c>
      <c r="AX218" s="14" t="s">
        <v>82</v>
      </c>
      <c r="AY218" s="265" t="s">
        <v>134</v>
      </c>
    </row>
    <row r="219" spans="1:65" s="2" customFormat="1" ht="19.8" customHeight="1">
      <c r="A219" s="38"/>
      <c r="B219" s="39"/>
      <c r="C219" s="226" t="s">
        <v>287</v>
      </c>
      <c r="D219" s="226" t="s">
        <v>136</v>
      </c>
      <c r="E219" s="227" t="s">
        <v>741</v>
      </c>
      <c r="F219" s="228" t="s">
        <v>742</v>
      </c>
      <c r="G219" s="229" t="s">
        <v>388</v>
      </c>
      <c r="H219" s="230">
        <v>3</v>
      </c>
      <c r="I219" s="231"/>
      <c r="J219" s="232">
        <f>ROUND(I219*H219,2)</f>
        <v>0</v>
      </c>
      <c r="K219" s="228" t="s">
        <v>140</v>
      </c>
      <c r="L219" s="44"/>
      <c r="M219" s="233" t="s">
        <v>1</v>
      </c>
      <c r="N219" s="234" t="s">
        <v>42</v>
      </c>
      <c r="O219" s="91"/>
      <c r="P219" s="235">
        <f>O219*H219</f>
        <v>0</v>
      </c>
      <c r="Q219" s="235">
        <v>0.0066</v>
      </c>
      <c r="R219" s="235">
        <f>Q219*H219</f>
        <v>0.019799999999999998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141</v>
      </c>
      <c r="AT219" s="237" t="s">
        <v>136</v>
      </c>
      <c r="AU219" s="237" t="s">
        <v>86</v>
      </c>
      <c r="AY219" s="17" t="s">
        <v>134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82</v>
      </c>
      <c r="BK219" s="238">
        <f>ROUND(I219*H219,2)</f>
        <v>0</v>
      </c>
      <c r="BL219" s="17" t="s">
        <v>141</v>
      </c>
      <c r="BM219" s="237" t="s">
        <v>743</v>
      </c>
    </row>
    <row r="220" spans="1:47" s="2" customFormat="1" ht="12">
      <c r="A220" s="38"/>
      <c r="B220" s="39"/>
      <c r="C220" s="40"/>
      <c r="D220" s="239" t="s">
        <v>143</v>
      </c>
      <c r="E220" s="40"/>
      <c r="F220" s="240" t="s">
        <v>744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143</v>
      </c>
      <c r="AU220" s="17" t="s">
        <v>86</v>
      </c>
    </row>
    <row r="221" spans="1:51" s="13" customFormat="1" ht="12">
      <c r="A221" s="13"/>
      <c r="B221" s="244"/>
      <c r="C221" s="245"/>
      <c r="D221" s="239" t="s">
        <v>145</v>
      </c>
      <c r="E221" s="246" t="s">
        <v>1</v>
      </c>
      <c r="F221" s="247" t="s">
        <v>745</v>
      </c>
      <c r="G221" s="245"/>
      <c r="H221" s="248">
        <v>3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145</v>
      </c>
      <c r="AU221" s="254" t="s">
        <v>86</v>
      </c>
      <c r="AV221" s="13" t="s">
        <v>86</v>
      </c>
      <c r="AW221" s="13" t="s">
        <v>32</v>
      </c>
      <c r="AX221" s="13" t="s">
        <v>82</v>
      </c>
      <c r="AY221" s="254" t="s">
        <v>134</v>
      </c>
    </row>
    <row r="222" spans="1:65" s="2" customFormat="1" ht="14.4" customHeight="1">
      <c r="A222" s="38"/>
      <c r="B222" s="39"/>
      <c r="C222" s="267" t="s">
        <v>7</v>
      </c>
      <c r="D222" s="267" t="s">
        <v>277</v>
      </c>
      <c r="E222" s="268" t="s">
        <v>746</v>
      </c>
      <c r="F222" s="269" t="s">
        <v>747</v>
      </c>
      <c r="G222" s="270" t="s">
        <v>388</v>
      </c>
      <c r="H222" s="271">
        <v>2.02</v>
      </c>
      <c r="I222" s="272"/>
      <c r="J222" s="273">
        <f>ROUND(I222*H222,2)</f>
        <v>0</v>
      </c>
      <c r="K222" s="269" t="s">
        <v>1</v>
      </c>
      <c r="L222" s="274"/>
      <c r="M222" s="275" t="s">
        <v>1</v>
      </c>
      <c r="N222" s="276" t="s">
        <v>42</v>
      </c>
      <c r="O222" s="91"/>
      <c r="P222" s="235">
        <f>O222*H222</f>
        <v>0</v>
      </c>
      <c r="Q222" s="235">
        <v>0.0009</v>
      </c>
      <c r="R222" s="235">
        <f>Q222*H222</f>
        <v>0.001818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196</v>
      </c>
      <c r="AT222" s="237" t="s">
        <v>277</v>
      </c>
      <c r="AU222" s="237" t="s">
        <v>86</v>
      </c>
      <c r="AY222" s="17" t="s">
        <v>134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82</v>
      </c>
      <c r="BK222" s="238">
        <f>ROUND(I222*H222,2)</f>
        <v>0</v>
      </c>
      <c r="BL222" s="17" t="s">
        <v>141</v>
      </c>
      <c r="BM222" s="237" t="s">
        <v>748</v>
      </c>
    </row>
    <row r="223" spans="1:47" s="2" customFormat="1" ht="12">
      <c r="A223" s="38"/>
      <c r="B223" s="39"/>
      <c r="C223" s="40"/>
      <c r="D223" s="239" t="s">
        <v>143</v>
      </c>
      <c r="E223" s="40"/>
      <c r="F223" s="240" t="s">
        <v>747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143</v>
      </c>
      <c r="AU223" s="17" t="s">
        <v>86</v>
      </c>
    </row>
    <row r="224" spans="1:51" s="13" customFormat="1" ht="12">
      <c r="A224" s="13"/>
      <c r="B224" s="244"/>
      <c r="C224" s="245"/>
      <c r="D224" s="239" t="s">
        <v>145</v>
      </c>
      <c r="E224" s="246" t="s">
        <v>1</v>
      </c>
      <c r="F224" s="247" t="s">
        <v>749</v>
      </c>
      <c r="G224" s="245"/>
      <c r="H224" s="248">
        <v>2.02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145</v>
      </c>
      <c r="AU224" s="254" t="s">
        <v>86</v>
      </c>
      <c r="AV224" s="13" t="s">
        <v>86</v>
      </c>
      <c r="AW224" s="13" t="s">
        <v>32</v>
      </c>
      <c r="AX224" s="13" t="s">
        <v>77</v>
      </c>
      <c r="AY224" s="254" t="s">
        <v>134</v>
      </c>
    </row>
    <row r="225" spans="1:51" s="14" customFormat="1" ht="12">
      <c r="A225" s="14"/>
      <c r="B225" s="255"/>
      <c r="C225" s="256"/>
      <c r="D225" s="239" t="s">
        <v>145</v>
      </c>
      <c r="E225" s="257" t="s">
        <v>1</v>
      </c>
      <c r="F225" s="258" t="s">
        <v>147</v>
      </c>
      <c r="G225" s="256"/>
      <c r="H225" s="259">
        <v>2.02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145</v>
      </c>
      <c r="AU225" s="265" t="s">
        <v>86</v>
      </c>
      <c r="AV225" s="14" t="s">
        <v>141</v>
      </c>
      <c r="AW225" s="14" t="s">
        <v>32</v>
      </c>
      <c r="AX225" s="14" t="s">
        <v>82</v>
      </c>
      <c r="AY225" s="265" t="s">
        <v>134</v>
      </c>
    </row>
    <row r="226" spans="1:65" s="2" customFormat="1" ht="14.4" customHeight="1">
      <c r="A226" s="38"/>
      <c r="B226" s="39"/>
      <c r="C226" s="267" t="s">
        <v>298</v>
      </c>
      <c r="D226" s="267" t="s">
        <v>277</v>
      </c>
      <c r="E226" s="268" t="s">
        <v>750</v>
      </c>
      <c r="F226" s="269" t="s">
        <v>751</v>
      </c>
      <c r="G226" s="270" t="s">
        <v>388</v>
      </c>
      <c r="H226" s="271">
        <v>1.01</v>
      </c>
      <c r="I226" s="272"/>
      <c r="J226" s="273">
        <f>ROUND(I226*H226,2)</f>
        <v>0</v>
      </c>
      <c r="K226" s="269" t="s">
        <v>1</v>
      </c>
      <c r="L226" s="274"/>
      <c r="M226" s="275" t="s">
        <v>1</v>
      </c>
      <c r="N226" s="276" t="s">
        <v>42</v>
      </c>
      <c r="O226" s="91"/>
      <c r="P226" s="235">
        <f>O226*H226</f>
        <v>0</v>
      </c>
      <c r="Q226" s="235">
        <v>0.0019</v>
      </c>
      <c r="R226" s="235">
        <f>Q226*H226</f>
        <v>0.001919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196</v>
      </c>
      <c r="AT226" s="237" t="s">
        <v>277</v>
      </c>
      <c r="AU226" s="237" t="s">
        <v>86</v>
      </c>
      <c r="AY226" s="17" t="s">
        <v>134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82</v>
      </c>
      <c r="BK226" s="238">
        <f>ROUND(I226*H226,2)</f>
        <v>0</v>
      </c>
      <c r="BL226" s="17" t="s">
        <v>141</v>
      </c>
      <c r="BM226" s="237" t="s">
        <v>752</v>
      </c>
    </row>
    <row r="227" spans="1:47" s="2" customFormat="1" ht="12">
      <c r="A227" s="38"/>
      <c r="B227" s="39"/>
      <c r="C227" s="40"/>
      <c r="D227" s="239" t="s">
        <v>143</v>
      </c>
      <c r="E227" s="40"/>
      <c r="F227" s="240" t="s">
        <v>751</v>
      </c>
      <c r="G227" s="40"/>
      <c r="H227" s="40"/>
      <c r="I227" s="241"/>
      <c r="J227" s="40"/>
      <c r="K227" s="40"/>
      <c r="L227" s="44"/>
      <c r="M227" s="242"/>
      <c r="N227" s="24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143</v>
      </c>
      <c r="AU227" s="17" t="s">
        <v>86</v>
      </c>
    </row>
    <row r="228" spans="1:51" s="13" customFormat="1" ht="12">
      <c r="A228" s="13"/>
      <c r="B228" s="244"/>
      <c r="C228" s="245"/>
      <c r="D228" s="239" t="s">
        <v>145</v>
      </c>
      <c r="E228" s="246" t="s">
        <v>1</v>
      </c>
      <c r="F228" s="247" t="s">
        <v>753</v>
      </c>
      <c r="G228" s="245"/>
      <c r="H228" s="248">
        <v>1.01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145</v>
      </c>
      <c r="AU228" s="254" t="s">
        <v>86</v>
      </c>
      <c r="AV228" s="13" t="s">
        <v>86</v>
      </c>
      <c r="AW228" s="13" t="s">
        <v>32</v>
      </c>
      <c r="AX228" s="13" t="s">
        <v>82</v>
      </c>
      <c r="AY228" s="254" t="s">
        <v>134</v>
      </c>
    </row>
    <row r="229" spans="1:65" s="2" customFormat="1" ht="12">
      <c r="A229" s="38"/>
      <c r="B229" s="39"/>
      <c r="C229" s="226" t="s">
        <v>303</v>
      </c>
      <c r="D229" s="226" t="s">
        <v>136</v>
      </c>
      <c r="E229" s="227" t="s">
        <v>754</v>
      </c>
      <c r="F229" s="228" t="s">
        <v>755</v>
      </c>
      <c r="G229" s="229" t="s">
        <v>170</v>
      </c>
      <c r="H229" s="230">
        <v>0.75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42</v>
      </c>
      <c r="O229" s="91"/>
      <c r="P229" s="235">
        <f>O229*H229</f>
        <v>0</v>
      </c>
      <c r="Q229" s="235">
        <v>2.429</v>
      </c>
      <c r="R229" s="235">
        <f>Q229*H229</f>
        <v>1.8217499999999998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141</v>
      </c>
      <c r="AT229" s="237" t="s">
        <v>136</v>
      </c>
      <c r="AU229" s="237" t="s">
        <v>86</v>
      </c>
      <c r="AY229" s="17" t="s">
        <v>134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82</v>
      </c>
      <c r="BK229" s="238">
        <f>ROUND(I229*H229,2)</f>
        <v>0</v>
      </c>
      <c r="BL229" s="17" t="s">
        <v>141</v>
      </c>
      <c r="BM229" s="237" t="s">
        <v>756</v>
      </c>
    </row>
    <row r="230" spans="1:47" s="2" customFormat="1" ht="12">
      <c r="A230" s="38"/>
      <c r="B230" s="39"/>
      <c r="C230" s="40"/>
      <c r="D230" s="239" t="s">
        <v>143</v>
      </c>
      <c r="E230" s="40"/>
      <c r="F230" s="240" t="s">
        <v>757</v>
      </c>
      <c r="G230" s="40"/>
      <c r="H230" s="40"/>
      <c r="I230" s="241"/>
      <c r="J230" s="40"/>
      <c r="K230" s="40"/>
      <c r="L230" s="44"/>
      <c r="M230" s="242"/>
      <c r="N230" s="24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143</v>
      </c>
      <c r="AU230" s="17" t="s">
        <v>86</v>
      </c>
    </row>
    <row r="231" spans="1:47" s="2" customFormat="1" ht="12">
      <c r="A231" s="38"/>
      <c r="B231" s="39"/>
      <c r="C231" s="40"/>
      <c r="D231" s="239" t="s">
        <v>200</v>
      </c>
      <c r="E231" s="40"/>
      <c r="F231" s="266" t="s">
        <v>758</v>
      </c>
      <c r="G231" s="40"/>
      <c r="H231" s="40"/>
      <c r="I231" s="241"/>
      <c r="J231" s="40"/>
      <c r="K231" s="40"/>
      <c r="L231" s="44"/>
      <c r="M231" s="242"/>
      <c r="N231" s="243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200</v>
      </c>
      <c r="AU231" s="17" t="s">
        <v>86</v>
      </c>
    </row>
    <row r="232" spans="1:51" s="13" customFormat="1" ht="12">
      <c r="A232" s="13"/>
      <c r="B232" s="244"/>
      <c r="C232" s="245"/>
      <c r="D232" s="239" t="s">
        <v>145</v>
      </c>
      <c r="E232" s="246" t="s">
        <v>1</v>
      </c>
      <c r="F232" s="247" t="s">
        <v>759</v>
      </c>
      <c r="G232" s="245"/>
      <c r="H232" s="248">
        <v>0.75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145</v>
      </c>
      <c r="AU232" s="254" t="s">
        <v>86</v>
      </c>
      <c r="AV232" s="13" t="s">
        <v>86</v>
      </c>
      <c r="AW232" s="13" t="s">
        <v>32</v>
      </c>
      <c r="AX232" s="13" t="s">
        <v>77</v>
      </c>
      <c r="AY232" s="254" t="s">
        <v>134</v>
      </c>
    </row>
    <row r="233" spans="1:51" s="14" customFormat="1" ht="12">
      <c r="A233" s="14"/>
      <c r="B233" s="255"/>
      <c r="C233" s="256"/>
      <c r="D233" s="239" t="s">
        <v>145</v>
      </c>
      <c r="E233" s="257" t="s">
        <v>1</v>
      </c>
      <c r="F233" s="258" t="s">
        <v>147</v>
      </c>
      <c r="G233" s="256"/>
      <c r="H233" s="259">
        <v>0.75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145</v>
      </c>
      <c r="AU233" s="265" t="s">
        <v>86</v>
      </c>
      <c r="AV233" s="14" t="s">
        <v>141</v>
      </c>
      <c r="AW233" s="14" t="s">
        <v>32</v>
      </c>
      <c r="AX233" s="14" t="s">
        <v>82</v>
      </c>
      <c r="AY233" s="265" t="s">
        <v>134</v>
      </c>
    </row>
    <row r="234" spans="1:65" s="2" customFormat="1" ht="12">
      <c r="A234" s="38"/>
      <c r="B234" s="39"/>
      <c r="C234" s="226" t="s">
        <v>308</v>
      </c>
      <c r="D234" s="226" t="s">
        <v>136</v>
      </c>
      <c r="E234" s="227" t="s">
        <v>359</v>
      </c>
      <c r="F234" s="228" t="s">
        <v>360</v>
      </c>
      <c r="G234" s="229" t="s">
        <v>139</v>
      </c>
      <c r="H234" s="230">
        <v>62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42</v>
      </c>
      <c r="O234" s="91"/>
      <c r="P234" s="235">
        <f>O234*H234</f>
        <v>0</v>
      </c>
      <c r="Q234" s="235">
        <v>0.00069</v>
      </c>
      <c r="R234" s="235">
        <f>Q234*H234</f>
        <v>0.04278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141</v>
      </c>
      <c r="AT234" s="237" t="s">
        <v>136</v>
      </c>
      <c r="AU234" s="237" t="s">
        <v>86</v>
      </c>
      <c r="AY234" s="17" t="s">
        <v>134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82</v>
      </c>
      <c r="BK234" s="238">
        <f>ROUND(I234*H234,2)</f>
        <v>0</v>
      </c>
      <c r="BL234" s="17" t="s">
        <v>141</v>
      </c>
      <c r="BM234" s="237" t="s">
        <v>760</v>
      </c>
    </row>
    <row r="235" spans="1:47" s="2" customFormat="1" ht="12">
      <c r="A235" s="38"/>
      <c r="B235" s="39"/>
      <c r="C235" s="40"/>
      <c r="D235" s="239" t="s">
        <v>143</v>
      </c>
      <c r="E235" s="40"/>
      <c r="F235" s="240" t="s">
        <v>360</v>
      </c>
      <c r="G235" s="40"/>
      <c r="H235" s="40"/>
      <c r="I235" s="241"/>
      <c r="J235" s="40"/>
      <c r="K235" s="40"/>
      <c r="L235" s="44"/>
      <c r="M235" s="242"/>
      <c r="N235" s="24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143</v>
      </c>
      <c r="AU235" s="17" t="s">
        <v>86</v>
      </c>
    </row>
    <row r="236" spans="1:51" s="13" customFormat="1" ht="12">
      <c r="A236" s="13"/>
      <c r="B236" s="244"/>
      <c r="C236" s="245"/>
      <c r="D236" s="239" t="s">
        <v>145</v>
      </c>
      <c r="E236" s="246" t="s">
        <v>1</v>
      </c>
      <c r="F236" s="247" t="s">
        <v>761</v>
      </c>
      <c r="G236" s="245"/>
      <c r="H236" s="248">
        <v>61.8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145</v>
      </c>
      <c r="AU236" s="254" t="s">
        <v>86</v>
      </c>
      <c r="AV236" s="13" t="s">
        <v>86</v>
      </c>
      <c r="AW236" s="13" t="s">
        <v>32</v>
      </c>
      <c r="AX236" s="13" t="s">
        <v>77</v>
      </c>
      <c r="AY236" s="254" t="s">
        <v>134</v>
      </c>
    </row>
    <row r="237" spans="1:51" s="14" customFormat="1" ht="12">
      <c r="A237" s="14"/>
      <c r="B237" s="255"/>
      <c r="C237" s="256"/>
      <c r="D237" s="239" t="s">
        <v>145</v>
      </c>
      <c r="E237" s="257" t="s">
        <v>1</v>
      </c>
      <c r="F237" s="258" t="s">
        <v>147</v>
      </c>
      <c r="G237" s="256"/>
      <c r="H237" s="259">
        <v>61.8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145</v>
      </c>
      <c r="AU237" s="265" t="s">
        <v>86</v>
      </c>
      <c r="AV237" s="14" t="s">
        <v>141</v>
      </c>
      <c r="AW237" s="14" t="s">
        <v>32</v>
      </c>
      <c r="AX237" s="14" t="s">
        <v>77</v>
      </c>
      <c r="AY237" s="265" t="s">
        <v>134</v>
      </c>
    </row>
    <row r="238" spans="1:51" s="13" customFormat="1" ht="12">
      <c r="A238" s="13"/>
      <c r="B238" s="244"/>
      <c r="C238" s="245"/>
      <c r="D238" s="239" t="s">
        <v>145</v>
      </c>
      <c r="E238" s="246" t="s">
        <v>1</v>
      </c>
      <c r="F238" s="247" t="s">
        <v>762</v>
      </c>
      <c r="G238" s="245"/>
      <c r="H238" s="248">
        <v>62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145</v>
      </c>
      <c r="AU238" s="254" t="s">
        <v>86</v>
      </c>
      <c r="AV238" s="13" t="s">
        <v>86</v>
      </c>
      <c r="AW238" s="13" t="s">
        <v>32</v>
      </c>
      <c r="AX238" s="13" t="s">
        <v>82</v>
      </c>
      <c r="AY238" s="254" t="s">
        <v>134</v>
      </c>
    </row>
    <row r="239" spans="1:63" s="12" customFormat="1" ht="22.8" customHeight="1">
      <c r="A239" s="12"/>
      <c r="B239" s="210"/>
      <c r="C239" s="211"/>
      <c r="D239" s="212" t="s">
        <v>76</v>
      </c>
      <c r="E239" s="224" t="s">
        <v>167</v>
      </c>
      <c r="F239" s="224" t="s">
        <v>364</v>
      </c>
      <c r="G239" s="211"/>
      <c r="H239" s="211"/>
      <c r="I239" s="214"/>
      <c r="J239" s="225">
        <f>BK239</f>
        <v>0</v>
      </c>
      <c r="K239" s="211"/>
      <c r="L239" s="216"/>
      <c r="M239" s="217"/>
      <c r="N239" s="218"/>
      <c r="O239" s="218"/>
      <c r="P239" s="219">
        <f>SUM(P240:P243)</f>
        <v>0</v>
      </c>
      <c r="Q239" s="218"/>
      <c r="R239" s="219">
        <f>SUM(R240:R243)</f>
        <v>41.4</v>
      </c>
      <c r="S239" s="218"/>
      <c r="T239" s="220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1" t="s">
        <v>82</v>
      </c>
      <c r="AT239" s="222" t="s">
        <v>76</v>
      </c>
      <c r="AU239" s="222" t="s">
        <v>82</v>
      </c>
      <c r="AY239" s="221" t="s">
        <v>134</v>
      </c>
      <c r="BK239" s="223">
        <f>SUM(BK240:BK243)</f>
        <v>0</v>
      </c>
    </row>
    <row r="240" spans="1:65" s="2" customFormat="1" ht="12">
      <c r="A240" s="38"/>
      <c r="B240" s="39"/>
      <c r="C240" s="226" t="s">
        <v>315</v>
      </c>
      <c r="D240" s="226" t="s">
        <v>136</v>
      </c>
      <c r="E240" s="227" t="s">
        <v>366</v>
      </c>
      <c r="F240" s="228" t="s">
        <v>367</v>
      </c>
      <c r="G240" s="229" t="s">
        <v>139</v>
      </c>
      <c r="H240" s="230">
        <v>120</v>
      </c>
      <c r="I240" s="231"/>
      <c r="J240" s="232">
        <f>ROUND(I240*H240,2)</f>
        <v>0</v>
      </c>
      <c r="K240" s="228" t="s">
        <v>140</v>
      </c>
      <c r="L240" s="44"/>
      <c r="M240" s="233" t="s">
        <v>1</v>
      </c>
      <c r="N240" s="234" t="s">
        <v>42</v>
      </c>
      <c r="O240" s="91"/>
      <c r="P240" s="235">
        <f>O240*H240</f>
        <v>0</v>
      </c>
      <c r="Q240" s="235">
        <v>0.345</v>
      </c>
      <c r="R240" s="235">
        <f>Q240*H240</f>
        <v>41.4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141</v>
      </c>
      <c r="AT240" s="237" t="s">
        <v>136</v>
      </c>
      <c r="AU240" s="237" t="s">
        <v>86</v>
      </c>
      <c r="AY240" s="17" t="s">
        <v>134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82</v>
      </c>
      <c r="BK240" s="238">
        <f>ROUND(I240*H240,2)</f>
        <v>0</v>
      </c>
      <c r="BL240" s="17" t="s">
        <v>141</v>
      </c>
      <c r="BM240" s="237" t="s">
        <v>763</v>
      </c>
    </row>
    <row r="241" spans="1:47" s="2" customFormat="1" ht="12">
      <c r="A241" s="38"/>
      <c r="B241" s="39"/>
      <c r="C241" s="40"/>
      <c r="D241" s="239" t="s">
        <v>143</v>
      </c>
      <c r="E241" s="40"/>
      <c r="F241" s="240" t="s">
        <v>369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143</v>
      </c>
      <c r="AU241" s="17" t="s">
        <v>86</v>
      </c>
    </row>
    <row r="242" spans="1:47" s="2" customFormat="1" ht="12">
      <c r="A242" s="38"/>
      <c r="B242" s="39"/>
      <c r="C242" s="40"/>
      <c r="D242" s="239" t="s">
        <v>200</v>
      </c>
      <c r="E242" s="40"/>
      <c r="F242" s="266" t="s">
        <v>370</v>
      </c>
      <c r="G242" s="40"/>
      <c r="H242" s="40"/>
      <c r="I242" s="241"/>
      <c r="J242" s="40"/>
      <c r="K242" s="40"/>
      <c r="L242" s="44"/>
      <c r="M242" s="242"/>
      <c r="N242" s="24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200</v>
      </c>
      <c r="AU242" s="17" t="s">
        <v>86</v>
      </c>
    </row>
    <row r="243" spans="1:51" s="13" customFormat="1" ht="12">
      <c r="A243" s="13"/>
      <c r="B243" s="244"/>
      <c r="C243" s="245"/>
      <c r="D243" s="239" t="s">
        <v>145</v>
      </c>
      <c r="E243" s="246" t="s">
        <v>1</v>
      </c>
      <c r="F243" s="247" t="s">
        <v>764</v>
      </c>
      <c r="G243" s="245"/>
      <c r="H243" s="248">
        <v>120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145</v>
      </c>
      <c r="AU243" s="254" t="s">
        <v>86</v>
      </c>
      <c r="AV243" s="13" t="s">
        <v>86</v>
      </c>
      <c r="AW243" s="13" t="s">
        <v>32</v>
      </c>
      <c r="AX243" s="13" t="s">
        <v>82</v>
      </c>
      <c r="AY243" s="254" t="s">
        <v>134</v>
      </c>
    </row>
    <row r="244" spans="1:63" s="12" customFormat="1" ht="22.8" customHeight="1">
      <c r="A244" s="12"/>
      <c r="B244" s="210"/>
      <c r="C244" s="211"/>
      <c r="D244" s="212" t="s">
        <v>76</v>
      </c>
      <c r="E244" s="224" t="s">
        <v>196</v>
      </c>
      <c r="F244" s="224" t="s">
        <v>372</v>
      </c>
      <c r="G244" s="211"/>
      <c r="H244" s="211"/>
      <c r="I244" s="214"/>
      <c r="J244" s="225">
        <f>BK244</f>
        <v>0</v>
      </c>
      <c r="K244" s="211"/>
      <c r="L244" s="216"/>
      <c r="M244" s="217"/>
      <c r="N244" s="218"/>
      <c r="O244" s="218"/>
      <c r="P244" s="219">
        <f>SUM(P245:P345)</f>
        <v>0</v>
      </c>
      <c r="Q244" s="218"/>
      <c r="R244" s="219">
        <f>SUM(R245:R345)</f>
        <v>1.2748538</v>
      </c>
      <c r="S244" s="218"/>
      <c r="T244" s="220">
        <f>SUM(T245:T345)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1" t="s">
        <v>82</v>
      </c>
      <c r="AT244" s="222" t="s">
        <v>76</v>
      </c>
      <c r="AU244" s="222" t="s">
        <v>82</v>
      </c>
      <c r="AY244" s="221" t="s">
        <v>134</v>
      </c>
      <c r="BK244" s="223">
        <f>SUM(BK245:BK345)</f>
        <v>0</v>
      </c>
    </row>
    <row r="245" spans="1:65" s="2" customFormat="1" ht="12">
      <c r="A245" s="38"/>
      <c r="B245" s="39"/>
      <c r="C245" s="226" t="s">
        <v>323</v>
      </c>
      <c r="D245" s="226" t="s">
        <v>136</v>
      </c>
      <c r="E245" s="227" t="s">
        <v>765</v>
      </c>
      <c r="F245" s="228" t="s">
        <v>766</v>
      </c>
      <c r="G245" s="229" t="s">
        <v>388</v>
      </c>
      <c r="H245" s="230">
        <v>1</v>
      </c>
      <c r="I245" s="231"/>
      <c r="J245" s="232">
        <f>ROUND(I245*H245,2)</f>
        <v>0</v>
      </c>
      <c r="K245" s="228" t="s">
        <v>140</v>
      </c>
      <c r="L245" s="44"/>
      <c r="M245" s="233" t="s">
        <v>1</v>
      </c>
      <c r="N245" s="234" t="s">
        <v>42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141</v>
      </c>
      <c r="AT245" s="237" t="s">
        <v>136</v>
      </c>
      <c r="AU245" s="237" t="s">
        <v>86</v>
      </c>
      <c r="AY245" s="17" t="s">
        <v>134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82</v>
      </c>
      <c r="BK245" s="238">
        <f>ROUND(I245*H245,2)</f>
        <v>0</v>
      </c>
      <c r="BL245" s="17" t="s">
        <v>141</v>
      </c>
      <c r="BM245" s="237" t="s">
        <v>767</v>
      </c>
    </row>
    <row r="246" spans="1:47" s="2" customFormat="1" ht="12">
      <c r="A246" s="38"/>
      <c r="B246" s="39"/>
      <c r="C246" s="40"/>
      <c r="D246" s="239" t="s">
        <v>143</v>
      </c>
      <c r="E246" s="40"/>
      <c r="F246" s="240" t="s">
        <v>768</v>
      </c>
      <c r="G246" s="40"/>
      <c r="H246" s="40"/>
      <c r="I246" s="241"/>
      <c r="J246" s="40"/>
      <c r="K246" s="40"/>
      <c r="L246" s="44"/>
      <c r="M246" s="242"/>
      <c r="N246" s="24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143</v>
      </c>
      <c r="AU246" s="17" t="s">
        <v>86</v>
      </c>
    </row>
    <row r="247" spans="1:51" s="13" customFormat="1" ht="12">
      <c r="A247" s="13"/>
      <c r="B247" s="244"/>
      <c r="C247" s="245"/>
      <c r="D247" s="239" t="s">
        <v>145</v>
      </c>
      <c r="E247" s="246" t="s">
        <v>1</v>
      </c>
      <c r="F247" s="247" t="s">
        <v>82</v>
      </c>
      <c r="G247" s="245"/>
      <c r="H247" s="248">
        <v>1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4" t="s">
        <v>145</v>
      </c>
      <c r="AU247" s="254" t="s">
        <v>86</v>
      </c>
      <c r="AV247" s="13" t="s">
        <v>86</v>
      </c>
      <c r="AW247" s="13" t="s">
        <v>32</v>
      </c>
      <c r="AX247" s="13" t="s">
        <v>82</v>
      </c>
      <c r="AY247" s="254" t="s">
        <v>134</v>
      </c>
    </row>
    <row r="248" spans="1:65" s="2" customFormat="1" ht="12">
      <c r="A248" s="38"/>
      <c r="B248" s="39"/>
      <c r="C248" s="226" t="s">
        <v>331</v>
      </c>
      <c r="D248" s="226" t="s">
        <v>136</v>
      </c>
      <c r="E248" s="227" t="s">
        <v>769</v>
      </c>
      <c r="F248" s="228" t="s">
        <v>770</v>
      </c>
      <c r="G248" s="229" t="s">
        <v>388</v>
      </c>
      <c r="H248" s="230">
        <v>3</v>
      </c>
      <c r="I248" s="231"/>
      <c r="J248" s="232">
        <f>ROUND(I248*H248,2)</f>
        <v>0</v>
      </c>
      <c r="K248" s="228" t="s">
        <v>140</v>
      </c>
      <c r="L248" s="44"/>
      <c r="M248" s="233" t="s">
        <v>1</v>
      </c>
      <c r="N248" s="234" t="s">
        <v>42</v>
      </c>
      <c r="O248" s="91"/>
      <c r="P248" s="235">
        <f>O248*H248</f>
        <v>0</v>
      </c>
      <c r="Q248" s="235">
        <v>0.00167</v>
      </c>
      <c r="R248" s="235">
        <f>Q248*H248</f>
        <v>0.0050100000000000006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141</v>
      </c>
      <c r="AT248" s="237" t="s">
        <v>136</v>
      </c>
      <c r="AU248" s="237" t="s">
        <v>86</v>
      </c>
      <c r="AY248" s="17" t="s">
        <v>134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82</v>
      </c>
      <c r="BK248" s="238">
        <f>ROUND(I248*H248,2)</f>
        <v>0</v>
      </c>
      <c r="BL248" s="17" t="s">
        <v>141</v>
      </c>
      <c r="BM248" s="237" t="s">
        <v>771</v>
      </c>
    </row>
    <row r="249" spans="1:47" s="2" customFormat="1" ht="12">
      <c r="A249" s="38"/>
      <c r="B249" s="39"/>
      <c r="C249" s="40"/>
      <c r="D249" s="239" t="s">
        <v>143</v>
      </c>
      <c r="E249" s="40"/>
      <c r="F249" s="240" t="s">
        <v>772</v>
      </c>
      <c r="G249" s="40"/>
      <c r="H249" s="40"/>
      <c r="I249" s="241"/>
      <c r="J249" s="40"/>
      <c r="K249" s="40"/>
      <c r="L249" s="44"/>
      <c r="M249" s="242"/>
      <c r="N249" s="24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143</v>
      </c>
      <c r="AU249" s="17" t="s">
        <v>86</v>
      </c>
    </row>
    <row r="250" spans="1:51" s="13" customFormat="1" ht="12">
      <c r="A250" s="13"/>
      <c r="B250" s="244"/>
      <c r="C250" s="245"/>
      <c r="D250" s="239" t="s">
        <v>145</v>
      </c>
      <c r="E250" s="246" t="s">
        <v>1</v>
      </c>
      <c r="F250" s="247" t="s">
        <v>773</v>
      </c>
      <c r="G250" s="245"/>
      <c r="H250" s="248">
        <v>3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145</v>
      </c>
      <c r="AU250" s="254" t="s">
        <v>86</v>
      </c>
      <c r="AV250" s="13" t="s">
        <v>86</v>
      </c>
      <c r="AW250" s="13" t="s">
        <v>32</v>
      </c>
      <c r="AX250" s="13" t="s">
        <v>77</v>
      </c>
      <c r="AY250" s="254" t="s">
        <v>134</v>
      </c>
    </row>
    <row r="251" spans="1:51" s="14" customFormat="1" ht="12">
      <c r="A251" s="14"/>
      <c r="B251" s="255"/>
      <c r="C251" s="256"/>
      <c r="D251" s="239" t="s">
        <v>145</v>
      </c>
      <c r="E251" s="257" t="s">
        <v>1</v>
      </c>
      <c r="F251" s="258" t="s">
        <v>147</v>
      </c>
      <c r="G251" s="256"/>
      <c r="H251" s="259">
        <v>3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145</v>
      </c>
      <c r="AU251" s="265" t="s">
        <v>86</v>
      </c>
      <c r="AV251" s="14" t="s">
        <v>141</v>
      </c>
      <c r="AW251" s="14" t="s">
        <v>32</v>
      </c>
      <c r="AX251" s="14" t="s">
        <v>82</v>
      </c>
      <c r="AY251" s="265" t="s">
        <v>134</v>
      </c>
    </row>
    <row r="252" spans="1:65" s="2" customFormat="1" ht="12">
      <c r="A252" s="38"/>
      <c r="B252" s="39"/>
      <c r="C252" s="267" t="s">
        <v>337</v>
      </c>
      <c r="D252" s="267" t="s">
        <v>277</v>
      </c>
      <c r="E252" s="268" t="s">
        <v>774</v>
      </c>
      <c r="F252" s="269" t="s">
        <v>775</v>
      </c>
      <c r="G252" s="270" t="s">
        <v>388</v>
      </c>
      <c r="H252" s="271">
        <v>1.01</v>
      </c>
      <c r="I252" s="272"/>
      <c r="J252" s="273">
        <f>ROUND(I252*H252,2)</f>
        <v>0</v>
      </c>
      <c r="K252" s="269" t="s">
        <v>140</v>
      </c>
      <c r="L252" s="274"/>
      <c r="M252" s="275" t="s">
        <v>1</v>
      </c>
      <c r="N252" s="276" t="s">
        <v>42</v>
      </c>
      <c r="O252" s="91"/>
      <c r="P252" s="235">
        <f>O252*H252</f>
        <v>0</v>
      </c>
      <c r="Q252" s="235">
        <v>0.0122</v>
      </c>
      <c r="R252" s="235">
        <f>Q252*H252</f>
        <v>0.012322000000000001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196</v>
      </c>
      <c r="AT252" s="237" t="s">
        <v>277</v>
      </c>
      <c r="AU252" s="237" t="s">
        <v>86</v>
      </c>
      <c r="AY252" s="17" t="s">
        <v>134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82</v>
      </c>
      <c r="BK252" s="238">
        <f>ROUND(I252*H252,2)</f>
        <v>0</v>
      </c>
      <c r="BL252" s="17" t="s">
        <v>141</v>
      </c>
      <c r="BM252" s="237" t="s">
        <v>776</v>
      </c>
    </row>
    <row r="253" spans="1:47" s="2" customFormat="1" ht="12">
      <c r="A253" s="38"/>
      <c r="B253" s="39"/>
      <c r="C253" s="40"/>
      <c r="D253" s="239" t="s">
        <v>143</v>
      </c>
      <c r="E253" s="40"/>
      <c r="F253" s="240" t="s">
        <v>775</v>
      </c>
      <c r="G253" s="40"/>
      <c r="H253" s="40"/>
      <c r="I253" s="241"/>
      <c r="J253" s="40"/>
      <c r="K253" s="40"/>
      <c r="L253" s="44"/>
      <c r="M253" s="242"/>
      <c r="N253" s="24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143</v>
      </c>
      <c r="AU253" s="17" t="s">
        <v>86</v>
      </c>
    </row>
    <row r="254" spans="1:51" s="13" customFormat="1" ht="12">
      <c r="A254" s="13"/>
      <c r="B254" s="244"/>
      <c r="C254" s="245"/>
      <c r="D254" s="239" t="s">
        <v>145</v>
      </c>
      <c r="E254" s="246" t="s">
        <v>1</v>
      </c>
      <c r="F254" s="247" t="s">
        <v>753</v>
      </c>
      <c r="G254" s="245"/>
      <c r="H254" s="248">
        <v>1.01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145</v>
      </c>
      <c r="AU254" s="254" t="s">
        <v>86</v>
      </c>
      <c r="AV254" s="13" t="s">
        <v>86</v>
      </c>
      <c r="AW254" s="13" t="s">
        <v>32</v>
      </c>
      <c r="AX254" s="13" t="s">
        <v>82</v>
      </c>
      <c r="AY254" s="254" t="s">
        <v>134</v>
      </c>
    </row>
    <row r="255" spans="1:65" s="2" customFormat="1" ht="30" customHeight="1">
      <c r="A255" s="38"/>
      <c r="B255" s="39"/>
      <c r="C255" s="267" t="s">
        <v>344</v>
      </c>
      <c r="D255" s="267" t="s">
        <v>277</v>
      </c>
      <c r="E255" s="268" t="s">
        <v>777</v>
      </c>
      <c r="F255" s="269" t="s">
        <v>778</v>
      </c>
      <c r="G255" s="270" t="s">
        <v>388</v>
      </c>
      <c r="H255" s="271">
        <v>2.02</v>
      </c>
      <c r="I255" s="272"/>
      <c r="J255" s="273">
        <f>ROUND(I255*H255,2)</f>
        <v>0</v>
      </c>
      <c r="K255" s="269" t="s">
        <v>1</v>
      </c>
      <c r="L255" s="274"/>
      <c r="M255" s="275" t="s">
        <v>1</v>
      </c>
      <c r="N255" s="276" t="s">
        <v>42</v>
      </c>
      <c r="O255" s="91"/>
      <c r="P255" s="235">
        <f>O255*H255</f>
        <v>0</v>
      </c>
      <c r="Q255" s="235">
        <v>0.0056</v>
      </c>
      <c r="R255" s="235">
        <f>Q255*H255</f>
        <v>0.011312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196</v>
      </c>
      <c r="AT255" s="237" t="s">
        <v>277</v>
      </c>
      <c r="AU255" s="237" t="s">
        <v>86</v>
      </c>
      <c r="AY255" s="17" t="s">
        <v>134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82</v>
      </c>
      <c r="BK255" s="238">
        <f>ROUND(I255*H255,2)</f>
        <v>0</v>
      </c>
      <c r="BL255" s="17" t="s">
        <v>141</v>
      </c>
      <c r="BM255" s="237" t="s">
        <v>779</v>
      </c>
    </row>
    <row r="256" spans="1:47" s="2" customFormat="1" ht="12">
      <c r="A256" s="38"/>
      <c r="B256" s="39"/>
      <c r="C256" s="40"/>
      <c r="D256" s="239" t="s">
        <v>143</v>
      </c>
      <c r="E256" s="40"/>
      <c r="F256" s="240" t="s">
        <v>778</v>
      </c>
      <c r="G256" s="40"/>
      <c r="H256" s="40"/>
      <c r="I256" s="241"/>
      <c r="J256" s="40"/>
      <c r="K256" s="40"/>
      <c r="L256" s="44"/>
      <c r="M256" s="242"/>
      <c r="N256" s="243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143</v>
      </c>
      <c r="AU256" s="17" t="s">
        <v>86</v>
      </c>
    </row>
    <row r="257" spans="1:51" s="13" customFormat="1" ht="12">
      <c r="A257" s="13"/>
      <c r="B257" s="244"/>
      <c r="C257" s="245"/>
      <c r="D257" s="239" t="s">
        <v>145</v>
      </c>
      <c r="E257" s="246" t="s">
        <v>1</v>
      </c>
      <c r="F257" s="247" t="s">
        <v>749</v>
      </c>
      <c r="G257" s="245"/>
      <c r="H257" s="248">
        <v>2.02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145</v>
      </c>
      <c r="AU257" s="254" t="s">
        <v>86</v>
      </c>
      <c r="AV257" s="13" t="s">
        <v>86</v>
      </c>
      <c r="AW257" s="13" t="s">
        <v>32</v>
      </c>
      <c r="AX257" s="13" t="s">
        <v>82</v>
      </c>
      <c r="AY257" s="254" t="s">
        <v>134</v>
      </c>
    </row>
    <row r="258" spans="1:65" s="2" customFormat="1" ht="12">
      <c r="A258" s="38"/>
      <c r="B258" s="39"/>
      <c r="C258" s="226" t="s">
        <v>351</v>
      </c>
      <c r="D258" s="226" t="s">
        <v>136</v>
      </c>
      <c r="E258" s="227" t="s">
        <v>780</v>
      </c>
      <c r="F258" s="228" t="s">
        <v>781</v>
      </c>
      <c r="G258" s="229" t="s">
        <v>388</v>
      </c>
      <c r="H258" s="230">
        <v>2</v>
      </c>
      <c r="I258" s="231"/>
      <c r="J258" s="232">
        <f>ROUND(I258*H258,2)</f>
        <v>0</v>
      </c>
      <c r="K258" s="228" t="s">
        <v>140</v>
      </c>
      <c r="L258" s="44"/>
      <c r="M258" s="233" t="s">
        <v>1</v>
      </c>
      <c r="N258" s="234" t="s">
        <v>42</v>
      </c>
      <c r="O258" s="91"/>
      <c r="P258" s="235">
        <f>O258*H258</f>
        <v>0</v>
      </c>
      <c r="Q258" s="235">
        <v>0.00167</v>
      </c>
      <c r="R258" s="235">
        <f>Q258*H258</f>
        <v>0.00334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141</v>
      </c>
      <c r="AT258" s="237" t="s">
        <v>136</v>
      </c>
      <c r="AU258" s="237" t="s">
        <v>86</v>
      </c>
      <c r="AY258" s="17" t="s">
        <v>134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82</v>
      </c>
      <c r="BK258" s="238">
        <f>ROUND(I258*H258,2)</f>
        <v>0</v>
      </c>
      <c r="BL258" s="17" t="s">
        <v>141</v>
      </c>
      <c r="BM258" s="237" t="s">
        <v>782</v>
      </c>
    </row>
    <row r="259" spans="1:47" s="2" customFormat="1" ht="12">
      <c r="A259" s="38"/>
      <c r="B259" s="39"/>
      <c r="C259" s="40"/>
      <c r="D259" s="239" t="s">
        <v>143</v>
      </c>
      <c r="E259" s="40"/>
      <c r="F259" s="240" t="s">
        <v>783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143</v>
      </c>
      <c r="AU259" s="17" t="s">
        <v>86</v>
      </c>
    </row>
    <row r="260" spans="1:51" s="13" customFormat="1" ht="12">
      <c r="A260" s="13"/>
      <c r="B260" s="244"/>
      <c r="C260" s="245"/>
      <c r="D260" s="239" t="s">
        <v>145</v>
      </c>
      <c r="E260" s="246" t="s">
        <v>1</v>
      </c>
      <c r="F260" s="247" t="s">
        <v>784</v>
      </c>
      <c r="G260" s="245"/>
      <c r="H260" s="248">
        <v>2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145</v>
      </c>
      <c r="AU260" s="254" t="s">
        <v>86</v>
      </c>
      <c r="AV260" s="13" t="s">
        <v>86</v>
      </c>
      <c r="AW260" s="13" t="s">
        <v>32</v>
      </c>
      <c r="AX260" s="13" t="s">
        <v>82</v>
      </c>
      <c r="AY260" s="254" t="s">
        <v>134</v>
      </c>
    </row>
    <row r="261" spans="1:65" s="2" customFormat="1" ht="12">
      <c r="A261" s="38"/>
      <c r="B261" s="39"/>
      <c r="C261" s="267" t="s">
        <v>358</v>
      </c>
      <c r="D261" s="267" t="s">
        <v>277</v>
      </c>
      <c r="E261" s="268" t="s">
        <v>785</v>
      </c>
      <c r="F261" s="269" t="s">
        <v>786</v>
      </c>
      <c r="G261" s="270" t="s">
        <v>388</v>
      </c>
      <c r="H261" s="271">
        <v>1.01</v>
      </c>
      <c r="I261" s="272"/>
      <c r="J261" s="273">
        <f>ROUND(I261*H261,2)</f>
        <v>0</v>
      </c>
      <c r="K261" s="269" t="s">
        <v>1</v>
      </c>
      <c r="L261" s="274"/>
      <c r="M261" s="275" t="s">
        <v>1</v>
      </c>
      <c r="N261" s="276" t="s">
        <v>42</v>
      </c>
      <c r="O261" s="91"/>
      <c r="P261" s="235">
        <f>O261*H261</f>
        <v>0</v>
      </c>
      <c r="Q261" s="235">
        <v>0.0066</v>
      </c>
      <c r="R261" s="235">
        <f>Q261*H261</f>
        <v>0.006666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196</v>
      </c>
      <c r="AT261" s="237" t="s">
        <v>277</v>
      </c>
      <c r="AU261" s="237" t="s">
        <v>86</v>
      </c>
      <c r="AY261" s="17" t="s">
        <v>134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82</v>
      </c>
      <c r="BK261" s="238">
        <f>ROUND(I261*H261,2)</f>
        <v>0</v>
      </c>
      <c r="BL261" s="17" t="s">
        <v>141</v>
      </c>
      <c r="BM261" s="237" t="s">
        <v>787</v>
      </c>
    </row>
    <row r="262" spans="1:47" s="2" customFormat="1" ht="12">
      <c r="A262" s="38"/>
      <c r="B262" s="39"/>
      <c r="C262" s="40"/>
      <c r="D262" s="239" t="s">
        <v>143</v>
      </c>
      <c r="E262" s="40"/>
      <c r="F262" s="240" t="s">
        <v>786</v>
      </c>
      <c r="G262" s="40"/>
      <c r="H262" s="40"/>
      <c r="I262" s="241"/>
      <c r="J262" s="40"/>
      <c r="K262" s="40"/>
      <c r="L262" s="44"/>
      <c r="M262" s="242"/>
      <c r="N262" s="243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143</v>
      </c>
      <c r="AU262" s="17" t="s">
        <v>86</v>
      </c>
    </row>
    <row r="263" spans="1:51" s="13" customFormat="1" ht="12">
      <c r="A263" s="13"/>
      <c r="B263" s="244"/>
      <c r="C263" s="245"/>
      <c r="D263" s="239" t="s">
        <v>145</v>
      </c>
      <c r="E263" s="246" t="s">
        <v>1</v>
      </c>
      <c r="F263" s="247" t="s">
        <v>753</v>
      </c>
      <c r="G263" s="245"/>
      <c r="H263" s="248">
        <v>1.01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145</v>
      </c>
      <c r="AU263" s="254" t="s">
        <v>86</v>
      </c>
      <c r="AV263" s="13" t="s">
        <v>86</v>
      </c>
      <c r="AW263" s="13" t="s">
        <v>32</v>
      </c>
      <c r="AX263" s="13" t="s">
        <v>77</v>
      </c>
      <c r="AY263" s="254" t="s">
        <v>134</v>
      </c>
    </row>
    <row r="264" spans="1:51" s="14" customFormat="1" ht="12">
      <c r="A264" s="14"/>
      <c r="B264" s="255"/>
      <c r="C264" s="256"/>
      <c r="D264" s="239" t="s">
        <v>145</v>
      </c>
      <c r="E264" s="257" t="s">
        <v>1</v>
      </c>
      <c r="F264" s="258" t="s">
        <v>147</v>
      </c>
      <c r="G264" s="256"/>
      <c r="H264" s="259">
        <v>1.01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145</v>
      </c>
      <c r="AU264" s="265" t="s">
        <v>86</v>
      </c>
      <c r="AV264" s="14" t="s">
        <v>141</v>
      </c>
      <c r="AW264" s="14" t="s">
        <v>32</v>
      </c>
      <c r="AX264" s="14" t="s">
        <v>82</v>
      </c>
      <c r="AY264" s="265" t="s">
        <v>134</v>
      </c>
    </row>
    <row r="265" spans="1:65" s="2" customFormat="1" ht="12">
      <c r="A265" s="38"/>
      <c r="B265" s="39"/>
      <c r="C265" s="267" t="s">
        <v>365</v>
      </c>
      <c r="D265" s="267" t="s">
        <v>277</v>
      </c>
      <c r="E265" s="268" t="s">
        <v>788</v>
      </c>
      <c r="F265" s="269" t="s">
        <v>789</v>
      </c>
      <c r="G265" s="270" t="s">
        <v>388</v>
      </c>
      <c r="H265" s="271">
        <v>1.01</v>
      </c>
      <c r="I265" s="272"/>
      <c r="J265" s="273">
        <f>ROUND(I265*H265,2)</f>
        <v>0</v>
      </c>
      <c r="K265" s="269" t="s">
        <v>140</v>
      </c>
      <c r="L265" s="274"/>
      <c r="M265" s="275" t="s">
        <v>1</v>
      </c>
      <c r="N265" s="276" t="s">
        <v>42</v>
      </c>
      <c r="O265" s="91"/>
      <c r="P265" s="235">
        <f>O265*H265</f>
        <v>0</v>
      </c>
      <c r="Q265" s="235">
        <v>0.0049</v>
      </c>
      <c r="R265" s="235">
        <f>Q265*H265</f>
        <v>0.004949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196</v>
      </c>
      <c r="AT265" s="237" t="s">
        <v>277</v>
      </c>
      <c r="AU265" s="237" t="s">
        <v>86</v>
      </c>
      <c r="AY265" s="17" t="s">
        <v>134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82</v>
      </c>
      <c r="BK265" s="238">
        <f>ROUND(I265*H265,2)</f>
        <v>0</v>
      </c>
      <c r="BL265" s="17" t="s">
        <v>141</v>
      </c>
      <c r="BM265" s="237" t="s">
        <v>790</v>
      </c>
    </row>
    <row r="266" spans="1:47" s="2" customFormat="1" ht="12">
      <c r="A266" s="38"/>
      <c r="B266" s="39"/>
      <c r="C266" s="40"/>
      <c r="D266" s="239" t="s">
        <v>143</v>
      </c>
      <c r="E266" s="40"/>
      <c r="F266" s="240" t="s">
        <v>789</v>
      </c>
      <c r="G266" s="40"/>
      <c r="H266" s="40"/>
      <c r="I266" s="241"/>
      <c r="J266" s="40"/>
      <c r="K266" s="40"/>
      <c r="L266" s="44"/>
      <c r="M266" s="242"/>
      <c r="N266" s="24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143</v>
      </c>
      <c r="AU266" s="17" t="s">
        <v>86</v>
      </c>
    </row>
    <row r="267" spans="1:51" s="13" customFormat="1" ht="12">
      <c r="A267" s="13"/>
      <c r="B267" s="244"/>
      <c r="C267" s="245"/>
      <c r="D267" s="239" t="s">
        <v>145</v>
      </c>
      <c r="E267" s="246" t="s">
        <v>1</v>
      </c>
      <c r="F267" s="247" t="s">
        <v>753</v>
      </c>
      <c r="G267" s="245"/>
      <c r="H267" s="248">
        <v>1.01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145</v>
      </c>
      <c r="AU267" s="254" t="s">
        <v>86</v>
      </c>
      <c r="AV267" s="13" t="s">
        <v>86</v>
      </c>
      <c r="AW267" s="13" t="s">
        <v>32</v>
      </c>
      <c r="AX267" s="13" t="s">
        <v>82</v>
      </c>
      <c r="AY267" s="254" t="s">
        <v>134</v>
      </c>
    </row>
    <row r="268" spans="1:65" s="2" customFormat="1" ht="12">
      <c r="A268" s="38"/>
      <c r="B268" s="39"/>
      <c r="C268" s="226" t="s">
        <v>373</v>
      </c>
      <c r="D268" s="226" t="s">
        <v>136</v>
      </c>
      <c r="E268" s="227" t="s">
        <v>791</v>
      </c>
      <c r="F268" s="228" t="s">
        <v>792</v>
      </c>
      <c r="G268" s="229" t="s">
        <v>388</v>
      </c>
      <c r="H268" s="230">
        <v>1</v>
      </c>
      <c r="I268" s="231"/>
      <c r="J268" s="232">
        <f>ROUND(I268*H268,2)</f>
        <v>0</v>
      </c>
      <c r="K268" s="228" t="s">
        <v>140</v>
      </c>
      <c r="L268" s="44"/>
      <c r="M268" s="233" t="s">
        <v>1</v>
      </c>
      <c r="N268" s="234" t="s">
        <v>42</v>
      </c>
      <c r="O268" s="91"/>
      <c r="P268" s="235">
        <f>O268*H268</f>
        <v>0</v>
      </c>
      <c r="Q268" s="235">
        <v>0.00171</v>
      </c>
      <c r="R268" s="235">
        <f>Q268*H268</f>
        <v>0.00171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141</v>
      </c>
      <c r="AT268" s="237" t="s">
        <v>136</v>
      </c>
      <c r="AU268" s="237" t="s">
        <v>86</v>
      </c>
      <c r="AY268" s="17" t="s">
        <v>134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82</v>
      </c>
      <c r="BK268" s="238">
        <f>ROUND(I268*H268,2)</f>
        <v>0</v>
      </c>
      <c r="BL268" s="17" t="s">
        <v>141</v>
      </c>
      <c r="BM268" s="237" t="s">
        <v>793</v>
      </c>
    </row>
    <row r="269" spans="1:47" s="2" customFormat="1" ht="12">
      <c r="A269" s="38"/>
      <c r="B269" s="39"/>
      <c r="C269" s="40"/>
      <c r="D269" s="239" t="s">
        <v>143</v>
      </c>
      <c r="E269" s="40"/>
      <c r="F269" s="240" t="s">
        <v>794</v>
      </c>
      <c r="G269" s="40"/>
      <c r="H269" s="40"/>
      <c r="I269" s="241"/>
      <c r="J269" s="40"/>
      <c r="K269" s="40"/>
      <c r="L269" s="44"/>
      <c r="M269" s="242"/>
      <c r="N269" s="243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143</v>
      </c>
      <c r="AU269" s="17" t="s">
        <v>86</v>
      </c>
    </row>
    <row r="270" spans="1:51" s="13" customFormat="1" ht="12">
      <c r="A270" s="13"/>
      <c r="B270" s="244"/>
      <c r="C270" s="245"/>
      <c r="D270" s="239" t="s">
        <v>145</v>
      </c>
      <c r="E270" s="246" t="s">
        <v>1</v>
      </c>
      <c r="F270" s="247" t="s">
        <v>82</v>
      </c>
      <c r="G270" s="245"/>
      <c r="H270" s="248">
        <v>1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145</v>
      </c>
      <c r="AU270" s="254" t="s">
        <v>86</v>
      </c>
      <c r="AV270" s="13" t="s">
        <v>86</v>
      </c>
      <c r="AW270" s="13" t="s">
        <v>32</v>
      </c>
      <c r="AX270" s="13" t="s">
        <v>82</v>
      </c>
      <c r="AY270" s="254" t="s">
        <v>134</v>
      </c>
    </row>
    <row r="271" spans="1:65" s="2" customFormat="1" ht="12">
      <c r="A271" s="38"/>
      <c r="B271" s="39"/>
      <c r="C271" s="267" t="s">
        <v>379</v>
      </c>
      <c r="D271" s="267" t="s">
        <v>277</v>
      </c>
      <c r="E271" s="268" t="s">
        <v>795</v>
      </c>
      <c r="F271" s="269" t="s">
        <v>796</v>
      </c>
      <c r="G271" s="270" t="s">
        <v>388</v>
      </c>
      <c r="H271" s="271">
        <v>1.01</v>
      </c>
      <c r="I271" s="272"/>
      <c r="J271" s="273">
        <f>ROUND(I271*H271,2)</f>
        <v>0</v>
      </c>
      <c r="K271" s="269" t="s">
        <v>1</v>
      </c>
      <c r="L271" s="274"/>
      <c r="M271" s="275" t="s">
        <v>1</v>
      </c>
      <c r="N271" s="276" t="s">
        <v>42</v>
      </c>
      <c r="O271" s="91"/>
      <c r="P271" s="235">
        <f>O271*H271</f>
        <v>0</v>
      </c>
      <c r="Q271" s="235">
        <v>0.0178</v>
      </c>
      <c r="R271" s="235">
        <f>Q271*H271</f>
        <v>0.017978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196</v>
      </c>
      <c r="AT271" s="237" t="s">
        <v>277</v>
      </c>
      <c r="AU271" s="237" t="s">
        <v>86</v>
      </c>
      <c r="AY271" s="17" t="s">
        <v>134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82</v>
      </c>
      <c r="BK271" s="238">
        <f>ROUND(I271*H271,2)</f>
        <v>0</v>
      </c>
      <c r="BL271" s="17" t="s">
        <v>141</v>
      </c>
      <c r="BM271" s="237" t="s">
        <v>797</v>
      </c>
    </row>
    <row r="272" spans="1:47" s="2" customFormat="1" ht="12">
      <c r="A272" s="38"/>
      <c r="B272" s="39"/>
      <c r="C272" s="40"/>
      <c r="D272" s="239" t="s">
        <v>143</v>
      </c>
      <c r="E272" s="40"/>
      <c r="F272" s="240" t="s">
        <v>798</v>
      </c>
      <c r="G272" s="40"/>
      <c r="H272" s="40"/>
      <c r="I272" s="241"/>
      <c r="J272" s="40"/>
      <c r="K272" s="40"/>
      <c r="L272" s="44"/>
      <c r="M272" s="242"/>
      <c r="N272" s="243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143</v>
      </c>
      <c r="AU272" s="17" t="s">
        <v>86</v>
      </c>
    </row>
    <row r="273" spans="1:51" s="13" customFormat="1" ht="12">
      <c r="A273" s="13"/>
      <c r="B273" s="244"/>
      <c r="C273" s="245"/>
      <c r="D273" s="239" t="s">
        <v>145</v>
      </c>
      <c r="E273" s="246" t="s">
        <v>1</v>
      </c>
      <c r="F273" s="247" t="s">
        <v>753</v>
      </c>
      <c r="G273" s="245"/>
      <c r="H273" s="248">
        <v>1.01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145</v>
      </c>
      <c r="AU273" s="254" t="s">
        <v>86</v>
      </c>
      <c r="AV273" s="13" t="s">
        <v>86</v>
      </c>
      <c r="AW273" s="13" t="s">
        <v>32</v>
      </c>
      <c r="AX273" s="13" t="s">
        <v>82</v>
      </c>
      <c r="AY273" s="254" t="s">
        <v>134</v>
      </c>
    </row>
    <row r="274" spans="1:65" s="2" customFormat="1" ht="30" customHeight="1">
      <c r="A274" s="38"/>
      <c r="B274" s="39"/>
      <c r="C274" s="226" t="s">
        <v>385</v>
      </c>
      <c r="D274" s="226" t="s">
        <v>136</v>
      </c>
      <c r="E274" s="227" t="s">
        <v>799</v>
      </c>
      <c r="F274" s="228" t="s">
        <v>800</v>
      </c>
      <c r="G274" s="229" t="s">
        <v>326</v>
      </c>
      <c r="H274" s="230">
        <v>60</v>
      </c>
      <c r="I274" s="231"/>
      <c r="J274" s="232">
        <f>ROUND(I274*H274,2)</f>
        <v>0</v>
      </c>
      <c r="K274" s="228" t="s">
        <v>140</v>
      </c>
      <c r="L274" s="44"/>
      <c r="M274" s="233" t="s">
        <v>1</v>
      </c>
      <c r="N274" s="234" t="s">
        <v>42</v>
      </c>
      <c r="O274" s="91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7" t="s">
        <v>141</v>
      </c>
      <c r="AT274" s="237" t="s">
        <v>136</v>
      </c>
      <c r="AU274" s="237" t="s">
        <v>86</v>
      </c>
      <c r="AY274" s="17" t="s">
        <v>134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7" t="s">
        <v>82</v>
      </c>
      <c r="BK274" s="238">
        <f>ROUND(I274*H274,2)</f>
        <v>0</v>
      </c>
      <c r="BL274" s="17" t="s">
        <v>141</v>
      </c>
      <c r="BM274" s="237" t="s">
        <v>801</v>
      </c>
    </row>
    <row r="275" spans="1:47" s="2" customFormat="1" ht="12">
      <c r="A275" s="38"/>
      <c r="B275" s="39"/>
      <c r="C275" s="40"/>
      <c r="D275" s="239" t="s">
        <v>143</v>
      </c>
      <c r="E275" s="40"/>
      <c r="F275" s="240" t="s">
        <v>802</v>
      </c>
      <c r="G275" s="40"/>
      <c r="H275" s="40"/>
      <c r="I275" s="241"/>
      <c r="J275" s="40"/>
      <c r="K275" s="40"/>
      <c r="L275" s="44"/>
      <c r="M275" s="242"/>
      <c r="N275" s="243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143</v>
      </c>
      <c r="AU275" s="17" t="s">
        <v>86</v>
      </c>
    </row>
    <row r="276" spans="1:51" s="13" customFormat="1" ht="12">
      <c r="A276" s="13"/>
      <c r="B276" s="244"/>
      <c r="C276" s="245"/>
      <c r="D276" s="239" t="s">
        <v>145</v>
      </c>
      <c r="E276" s="246" t="s">
        <v>1</v>
      </c>
      <c r="F276" s="247" t="s">
        <v>676</v>
      </c>
      <c r="G276" s="245"/>
      <c r="H276" s="248">
        <v>60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145</v>
      </c>
      <c r="AU276" s="254" t="s">
        <v>86</v>
      </c>
      <c r="AV276" s="13" t="s">
        <v>86</v>
      </c>
      <c r="AW276" s="13" t="s">
        <v>32</v>
      </c>
      <c r="AX276" s="13" t="s">
        <v>77</v>
      </c>
      <c r="AY276" s="254" t="s">
        <v>134</v>
      </c>
    </row>
    <row r="277" spans="1:51" s="14" customFormat="1" ht="12">
      <c r="A277" s="14"/>
      <c r="B277" s="255"/>
      <c r="C277" s="256"/>
      <c r="D277" s="239" t="s">
        <v>145</v>
      </c>
      <c r="E277" s="257" t="s">
        <v>1</v>
      </c>
      <c r="F277" s="258" t="s">
        <v>147</v>
      </c>
      <c r="G277" s="256"/>
      <c r="H277" s="259">
        <v>60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145</v>
      </c>
      <c r="AU277" s="265" t="s">
        <v>86</v>
      </c>
      <c r="AV277" s="14" t="s">
        <v>141</v>
      </c>
      <c r="AW277" s="14" t="s">
        <v>32</v>
      </c>
      <c r="AX277" s="14" t="s">
        <v>82</v>
      </c>
      <c r="AY277" s="265" t="s">
        <v>134</v>
      </c>
    </row>
    <row r="278" spans="1:65" s="2" customFormat="1" ht="19.8" customHeight="1">
      <c r="A278" s="38"/>
      <c r="B278" s="39"/>
      <c r="C278" s="267" t="s">
        <v>391</v>
      </c>
      <c r="D278" s="267" t="s">
        <v>277</v>
      </c>
      <c r="E278" s="268" t="s">
        <v>803</v>
      </c>
      <c r="F278" s="269" t="s">
        <v>804</v>
      </c>
      <c r="G278" s="270" t="s">
        <v>326</v>
      </c>
      <c r="H278" s="271">
        <v>61</v>
      </c>
      <c r="I278" s="272"/>
      <c r="J278" s="273">
        <f>ROUND(I278*H278,2)</f>
        <v>0</v>
      </c>
      <c r="K278" s="269" t="s">
        <v>1</v>
      </c>
      <c r="L278" s="274"/>
      <c r="M278" s="275" t="s">
        <v>1</v>
      </c>
      <c r="N278" s="276" t="s">
        <v>42</v>
      </c>
      <c r="O278" s="91"/>
      <c r="P278" s="235">
        <f>O278*H278</f>
        <v>0</v>
      </c>
      <c r="Q278" s="235">
        <v>0.00211</v>
      </c>
      <c r="R278" s="235">
        <f>Q278*H278</f>
        <v>0.12871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196</v>
      </c>
      <c r="AT278" s="237" t="s">
        <v>277</v>
      </c>
      <c r="AU278" s="237" t="s">
        <v>86</v>
      </c>
      <c r="AY278" s="17" t="s">
        <v>134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82</v>
      </c>
      <c r="BK278" s="238">
        <f>ROUND(I278*H278,2)</f>
        <v>0</v>
      </c>
      <c r="BL278" s="17" t="s">
        <v>141</v>
      </c>
      <c r="BM278" s="237" t="s">
        <v>805</v>
      </c>
    </row>
    <row r="279" spans="1:47" s="2" customFormat="1" ht="12">
      <c r="A279" s="38"/>
      <c r="B279" s="39"/>
      <c r="C279" s="40"/>
      <c r="D279" s="239" t="s">
        <v>143</v>
      </c>
      <c r="E279" s="40"/>
      <c r="F279" s="240" t="s">
        <v>804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143</v>
      </c>
      <c r="AU279" s="17" t="s">
        <v>86</v>
      </c>
    </row>
    <row r="280" spans="1:51" s="13" customFormat="1" ht="12">
      <c r="A280" s="13"/>
      <c r="B280" s="244"/>
      <c r="C280" s="245"/>
      <c r="D280" s="239" t="s">
        <v>145</v>
      </c>
      <c r="E280" s="246" t="s">
        <v>1</v>
      </c>
      <c r="F280" s="247" t="s">
        <v>806</v>
      </c>
      <c r="G280" s="245"/>
      <c r="H280" s="248">
        <v>60.9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145</v>
      </c>
      <c r="AU280" s="254" t="s">
        <v>86</v>
      </c>
      <c r="AV280" s="13" t="s">
        <v>86</v>
      </c>
      <c r="AW280" s="13" t="s">
        <v>32</v>
      </c>
      <c r="AX280" s="13" t="s">
        <v>77</v>
      </c>
      <c r="AY280" s="254" t="s">
        <v>134</v>
      </c>
    </row>
    <row r="281" spans="1:51" s="14" customFormat="1" ht="12">
      <c r="A281" s="14"/>
      <c r="B281" s="255"/>
      <c r="C281" s="256"/>
      <c r="D281" s="239" t="s">
        <v>145</v>
      </c>
      <c r="E281" s="257" t="s">
        <v>1</v>
      </c>
      <c r="F281" s="258" t="s">
        <v>147</v>
      </c>
      <c r="G281" s="256"/>
      <c r="H281" s="259">
        <v>60.9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145</v>
      </c>
      <c r="AU281" s="265" t="s">
        <v>86</v>
      </c>
      <c r="AV281" s="14" t="s">
        <v>141</v>
      </c>
      <c r="AW281" s="14" t="s">
        <v>32</v>
      </c>
      <c r="AX281" s="14" t="s">
        <v>77</v>
      </c>
      <c r="AY281" s="265" t="s">
        <v>134</v>
      </c>
    </row>
    <row r="282" spans="1:51" s="13" customFormat="1" ht="12">
      <c r="A282" s="13"/>
      <c r="B282" s="244"/>
      <c r="C282" s="245"/>
      <c r="D282" s="239" t="s">
        <v>145</v>
      </c>
      <c r="E282" s="246" t="s">
        <v>1</v>
      </c>
      <c r="F282" s="247" t="s">
        <v>527</v>
      </c>
      <c r="G282" s="245"/>
      <c r="H282" s="248">
        <v>61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145</v>
      </c>
      <c r="AU282" s="254" t="s">
        <v>86</v>
      </c>
      <c r="AV282" s="13" t="s">
        <v>86</v>
      </c>
      <c r="AW282" s="13" t="s">
        <v>32</v>
      </c>
      <c r="AX282" s="13" t="s">
        <v>82</v>
      </c>
      <c r="AY282" s="254" t="s">
        <v>134</v>
      </c>
    </row>
    <row r="283" spans="1:65" s="2" customFormat="1" ht="12">
      <c r="A283" s="38"/>
      <c r="B283" s="39"/>
      <c r="C283" s="226" t="s">
        <v>397</v>
      </c>
      <c r="D283" s="226" t="s">
        <v>136</v>
      </c>
      <c r="E283" s="227" t="s">
        <v>807</v>
      </c>
      <c r="F283" s="228" t="s">
        <v>808</v>
      </c>
      <c r="G283" s="229" t="s">
        <v>388</v>
      </c>
      <c r="H283" s="230">
        <v>10</v>
      </c>
      <c r="I283" s="231"/>
      <c r="J283" s="232">
        <f>ROUND(I283*H283,2)</f>
        <v>0</v>
      </c>
      <c r="K283" s="228" t="s">
        <v>140</v>
      </c>
      <c r="L283" s="44"/>
      <c r="M283" s="233" t="s">
        <v>1</v>
      </c>
      <c r="N283" s="234" t="s">
        <v>42</v>
      </c>
      <c r="O283" s="91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141</v>
      </c>
      <c r="AT283" s="237" t="s">
        <v>136</v>
      </c>
      <c r="AU283" s="237" t="s">
        <v>86</v>
      </c>
      <c r="AY283" s="17" t="s">
        <v>134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82</v>
      </c>
      <c r="BK283" s="238">
        <f>ROUND(I283*H283,2)</f>
        <v>0</v>
      </c>
      <c r="BL283" s="17" t="s">
        <v>141</v>
      </c>
      <c r="BM283" s="237" t="s">
        <v>809</v>
      </c>
    </row>
    <row r="284" spans="1:47" s="2" customFormat="1" ht="12">
      <c r="A284" s="38"/>
      <c r="B284" s="39"/>
      <c r="C284" s="40"/>
      <c r="D284" s="239" t="s">
        <v>143</v>
      </c>
      <c r="E284" s="40"/>
      <c r="F284" s="240" t="s">
        <v>810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143</v>
      </c>
      <c r="AU284" s="17" t="s">
        <v>86</v>
      </c>
    </row>
    <row r="285" spans="1:51" s="13" customFormat="1" ht="12">
      <c r="A285" s="13"/>
      <c r="B285" s="244"/>
      <c r="C285" s="245"/>
      <c r="D285" s="239" t="s">
        <v>145</v>
      </c>
      <c r="E285" s="246" t="s">
        <v>1</v>
      </c>
      <c r="F285" s="247" t="s">
        <v>811</v>
      </c>
      <c r="G285" s="245"/>
      <c r="H285" s="248">
        <v>10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145</v>
      </c>
      <c r="AU285" s="254" t="s">
        <v>86</v>
      </c>
      <c r="AV285" s="13" t="s">
        <v>86</v>
      </c>
      <c r="AW285" s="13" t="s">
        <v>32</v>
      </c>
      <c r="AX285" s="13" t="s">
        <v>82</v>
      </c>
      <c r="AY285" s="254" t="s">
        <v>134</v>
      </c>
    </row>
    <row r="286" spans="1:65" s="2" customFormat="1" ht="14.4" customHeight="1">
      <c r="A286" s="38"/>
      <c r="B286" s="39"/>
      <c r="C286" s="267" t="s">
        <v>403</v>
      </c>
      <c r="D286" s="267" t="s">
        <v>277</v>
      </c>
      <c r="E286" s="268" t="s">
        <v>812</v>
      </c>
      <c r="F286" s="269" t="s">
        <v>813</v>
      </c>
      <c r="G286" s="270" t="s">
        <v>388</v>
      </c>
      <c r="H286" s="271">
        <v>9.14</v>
      </c>
      <c r="I286" s="272"/>
      <c r="J286" s="273">
        <f>ROUND(I286*H286,2)</f>
        <v>0</v>
      </c>
      <c r="K286" s="269" t="s">
        <v>140</v>
      </c>
      <c r="L286" s="274"/>
      <c r="M286" s="275" t="s">
        <v>1</v>
      </c>
      <c r="N286" s="276" t="s">
        <v>42</v>
      </c>
      <c r="O286" s="91"/>
      <c r="P286" s="235">
        <f>O286*H286</f>
        <v>0</v>
      </c>
      <c r="Q286" s="235">
        <v>0.00039</v>
      </c>
      <c r="R286" s="235">
        <f>Q286*H286</f>
        <v>0.0035646000000000002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196</v>
      </c>
      <c r="AT286" s="237" t="s">
        <v>277</v>
      </c>
      <c r="AU286" s="237" t="s">
        <v>86</v>
      </c>
      <c r="AY286" s="17" t="s">
        <v>134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141</v>
      </c>
      <c r="BM286" s="237" t="s">
        <v>814</v>
      </c>
    </row>
    <row r="287" spans="1:47" s="2" customFormat="1" ht="12">
      <c r="A287" s="38"/>
      <c r="B287" s="39"/>
      <c r="C287" s="40"/>
      <c r="D287" s="239" t="s">
        <v>143</v>
      </c>
      <c r="E287" s="40"/>
      <c r="F287" s="240" t="s">
        <v>813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86</v>
      </c>
    </row>
    <row r="288" spans="1:51" s="13" customFormat="1" ht="12">
      <c r="A288" s="13"/>
      <c r="B288" s="244"/>
      <c r="C288" s="245"/>
      <c r="D288" s="239" t="s">
        <v>145</v>
      </c>
      <c r="E288" s="246" t="s">
        <v>1</v>
      </c>
      <c r="F288" s="247" t="s">
        <v>815</v>
      </c>
      <c r="G288" s="245"/>
      <c r="H288" s="248">
        <v>9.135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145</v>
      </c>
      <c r="AU288" s="254" t="s">
        <v>86</v>
      </c>
      <c r="AV288" s="13" t="s">
        <v>86</v>
      </c>
      <c r="AW288" s="13" t="s">
        <v>32</v>
      </c>
      <c r="AX288" s="13" t="s">
        <v>77</v>
      </c>
      <c r="AY288" s="254" t="s">
        <v>134</v>
      </c>
    </row>
    <row r="289" spans="1:51" s="14" customFormat="1" ht="12">
      <c r="A289" s="14"/>
      <c r="B289" s="255"/>
      <c r="C289" s="256"/>
      <c r="D289" s="239" t="s">
        <v>145</v>
      </c>
      <c r="E289" s="257" t="s">
        <v>1</v>
      </c>
      <c r="F289" s="258" t="s">
        <v>147</v>
      </c>
      <c r="G289" s="256"/>
      <c r="H289" s="259">
        <v>9.135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145</v>
      </c>
      <c r="AU289" s="265" t="s">
        <v>86</v>
      </c>
      <c r="AV289" s="14" t="s">
        <v>141</v>
      </c>
      <c r="AW289" s="14" t="s">
        <v>32</v>
      </c>
      <c r="AX289" s="14" t="s">
        <v>77</v>
      </c>
      <c r="AY289" s="265" t="s">
        <v>134</v>
      </c>
    </row>
    <row r="290" spans="1:51" s="13" customFormat="1" ht="12">
      <c r="A290" s="13"/>
      <c r="B290" s="244"/>
      <c r="C290" s="245"/>
      <c r="D290" s="239" t="s">
        <v>145</v>
      </c>
      <c r="E290" s="246" t="s">
        <v>1</v>
      </c>
      <c r="F290" s="247" t="s">
        <v>816</v>
      </c>
      <c r="G290" s="245"/>
      <c r="H290" s="248">
        <v>9.14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145</v>
      </c>
      <c r="AU290" s="254" t="s">
        <v>86</v>
      </c>
      <c r="AV290" s="13" t="s">
        <v>86</v>
      </c>
      <c r="AW290" s="13" t="s">
        <v>32</v>
      </c>
      <c r="AX290" s="13" t="s">
        <v>82</v>
      </c>
      <c r="AY290" s="254" t="s">
        <v>134</v>
      </c>
    </row>
    <row r="291" spans="1:65" s="2" customFormat="1" ht="14.4" customHeight="1">
      <c r="A291" s="38"/>
      <c r="B291" s="39"/>
      <c r="C291" s="267" t="s">
        <v>407</v>
      </c>
      <c r="D291" s="267" t="s">
        <v>277</v>
      </c>
      <c r="E291" s="268" t="s">
        <v>817</v>
      </c>
      <c r="F291" s="269" t="s">
        <v>818</v>
      </c>
      <c r="G291" s="270" t="s">
        <v>388</v>
      </c>
      <c r="H291" s="271">
        <v>1.02</v>
      </c>
      <c r="I291" s="272"/>
      <c r="J291" s="273">
        <f>ROUND(I291*H291,2)</f>
        <v>0</v>
      </c>
      <c r="K291" s="269" t="s">
        <v>140</v>
      </c>
      <c r="L291" s="274"/>
      <c r="M291" s="275" t="s">
        <v>1</v>
      </c>
      <c r="N291" s="276" t="s">
        <v>42</v>
      </c>
      <c r="O291" s="91"/>
      <c r="P291" s="235">
        <f>O291*H291</f>
        <v>0</v>
      </c>
      <c r="Q291" s="235">
        <v>0.00084</v>
      </c>
      <c r="R291" s="235">
        <f>Q291*H291</f>
        <v>0.0008568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196</v>
      </c>
      <c r="AT291" s="237" t="s">
        <v>277</v>
      </c>
      <c r="AU291" s="237" t="s">
        <v>86</v>
      </c>
      <c r="AY291" s="17" t="s">
        <v>134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82</v>
      </c>
      <c r="BK291" s="238">
        <f>ROUND(I291*H291,2)</f>
        <v>0</v>
      </c>
      <c r="BL291" s="17" t="s">
        <v>141</v>
      </c>
      <c r="BM291" s="237" t="s">
        <v>819</v>
      </c>
    </row>
    <row r="292" spans="1:47" s="2" customFormat="1" ht="12">
      <c r="A292" s="38"/>
      <c r="B292" s="39"/>
      <c r="C292" s="40"/>
      <c r="D292" s="239" t="s">
        <v>143</v>
      </c>
      <c r="E292" s="40"/>
      <c r="F292" s="240" t="s">
        <v>818</v>
      </c>
      <c r="G292" s="40"/>
      <c r="H292" s="40"/>
      <c r="I292" s="241"/>
      <c r="J292" s="40"/>
      <c r="K292" s="40"/>
      <c r="L292" s="44"/>
      <c r="M292" s="242"/>
      <c r="N292" s="243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143</v>
      </c>
      <c r="AU292" s="17" t="s">
        <v>86</v>
      </c>
    </row>
    <row r="293" spans="1:51" s="13" customFormat="1" ht="12">
      <c r="A293" s="13"/>
      <c r="B293" s="244"/>
      <c r="C293" s="245"/>
      <c r="D293" s="239" t="s">
        <v>145</v>
      </c>
      <c r="E293" s="246" t="s">
        <v>1</v>
      </c>
      <c r="F293" s="247" t="s">
        <v>820</v>
      </c>
      <c r="G293" s="245"/>
      <c r="H293" s="248">
        <v>1.015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145</v>
      </c>
      <c r="AU293" s="254" t="s">
        <v>86</v>
      </c>
      <c r="AV293" s="13" t="s">
        <v>86</v>
      </c>
      <c r="AW293" s="13" t="s">
        <v>32</v>
      </c>
      <c r="AX293" s="13" t="s">
        <v>77</v>
      </c>
      <c r="AY293" s="254" t="s">
        <v>134</v>
      </c>
    </row>
    <row r="294" spans="1:51" s="14" customFormat="1" ht="12">
      <c r="A294" s="14"/>
      <c r="B294" s="255"/>
      <c r="C294" s="256"/>
      <c r="D294" s="239" t="s">
        <v>145</v>
      </c>
      <c r="E294" s="257" t="s">
        <v>1</v>
      </c>
      <c r="F294" s="258" t="s">
        <v>147</v>
      </c>
      <c r="G294" s="256"/>
      <c r="H294" s="259">
        <v>1.015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5" t="s">
        <v>145</v>
      </c>
      <c r="AU294" s="265" t="s">
        <v>86</v>
      </c>
      <c r="AV294" s="14" t="s">
        <v>141</v>
      </c>
      <c r="AW294" s="14" t="s">
        <v>32</v>
      </c>
      <c r="AX294" s="14" t="s">
        <v>77</v>
      </c>
      <c r="AY294" s="265" t="s">
        <v>134</v>
      </c>
    </row>
    <row r="295" spans="1:51" s="13" customFormat="1" ht="12">
      <c r="A295" s="13"/>
      <c r="B295" s="244"/>
      <c r="C295" s="245"/>
      <c r="D295" s="239" t="s">
        <v>145</v>
      </c>
      <c r="E295" s="246" t="s">
        <v>1</v>
      </c>
      <c r="F295" s="247" t="s">
        <v>821</v>
      </c>
      <c r="G295" s="245"/>
      <c r="H295" s="248">
        <v>1.02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145</v>
      </c>
      <c r="AU295" s="254" t="s">
        <v>86</v>
      </c>
      <c r="AV295" s="13" t="s">
        <v>86</v>
      </c>
      <c r="AW295" s="13" t="s">
        <v>32</v>
      </c>
      <c r="AX295" s="13" t="s">
        <v>82</v>
      </c>
      <c r="AY295" s="254" t="s">
        <v>134</v>
      </c>
    </row>
    <row r="296" spans="1:65" s="2" customFormat="1" ht="19.8" customHeight="1">
      <c r="A296" s="38"/>
      <c r="B296" s="39"/>
      <c r="C296" s="226" t="s">
        <v>412</v>
      </c>
      <c r="D296" s="226" t="s">
        <v>136</v>
      </c>
      <c r="E296" s="227" t="s">
        <v>822</v>
      </c>
      <c r="F296" s="228" t="s">
        <v>823</v>
      </c>
      <c r="G296" s="229" t="s">
        <v>388</v>
      </c>
      <c r="H296" s="230">
        <v>2</v>
      </c>
      <c r="I296" s="231"/>
      <c r="J296" s="232">
        <f>ROUND(I296*H296,2)</f>
        <v>0</v>
      </c>
      <c r="K296" s="228" t="s">
        <v>140</v>
      </c>
      <c r="L296" s="44"/>
      <c r="M296" s="233" t="s">
        <v>1</v>
      </c>
      <c r="N296" s="234" t="s">
        <v>42</v>
      </c>
      <c r="O296" s="91"/>
      <c r="P296" s="235">
        <f>O296*H296</f>
        <v>0</v>
      </c>
      <c r="Q296" s="235">
        <v>0.00162</v>
      </c>
      <c r="R296" s="235">
        <f>Q296*H296</f>
        <v>0.00324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141</v>
      </c>
      <c r="AT296" s="237" t="s">
        <v>136</v>
      </c>
      <c r="AU296" s="237" t="s">
        <v>86</v>
      </c>
      <c r="AY296" s="17" t="s">
        <v>134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82</v>
      </c>
      <c r="BK296" s="238">
        <f>ROUND(I296*H296,2)</f>
        <v>0</v>
      </c>
      <c r="BL296" s="17" t="s">
        <v>141</v>
      </c>
      <c r="BM296" s="237" t="s">
        <v>824</v>
      </c>
    </row>
    <row r="297" spans="1:47" s="2" customFormat="1" ht="12">
      <c r="A297" s="38"/>
      <c r="B297" s="39"/>
      <c r="C297" s="40"/>
      <c r="D297" s="239" t="s">
        <v>143</v>
      </c>
      <c r="E297" s="40"/>
      <c r="F297" s="240" t="s">
        <v>825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143</v>
      </c>
      <c r="AU297" s="17" t="s">
        <v>86</v>
      </c>
    </row>
    <row r="298" spans="1:51" s="13" customFormat="1" ht="12">
      <c r="A298" s="13"/>
      <c r="B298" s="244"/>
      <c r="C298" s="245"/>
      <c r="D298" s="239" t="s">
        <v>145</v>
      </c>
      <c r="E298" s="246" t="s">
        <v>1</v>
      </c>
      <c r="F298" s="247" t="s">
        <v>86</v>
      </c>
      <c r="G298" s="245"/>
      <c r="H298" s="248">
        <v>2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145</v>
      </c>
      <c r="AU298" s="254" t="s">
        <v>86</v>
      </c>
      <c r="AV298" s="13" t="s">
        <v>86</v>
      </c>
      <c r="AW298" s="13" t="s">
        <v>32</v>
      </c>
      <c r="AX298" s="13" t="s">
        <v>82</v>
      </c>
      <c r="AY298" s="254" t="s">
        <v>134</v>
      </c>
    </row>
    <row r="299" spans="1:65" s="2" customFormat="1" ht="12">
      <c r="A299" s="38"/>
      <c r="B299" s="39"/>
      <c r="C299" s="267" t="s">
        <v>417</v>
      </c>
      <c r="D299" s="267" t="s">
        <v>277</v>
      </c>
      <c r="E299" s="268" t="s">
        <v>826</v>
      </c>
      <c r="F299" s="269" t="s">
        <v>827</v>
      </c>
      <c r="G299" s="270" t="s">
        <v>388</v>
      </c>
      <c r="H299" s="271">
        <v>2.02</v>
      </c>
      <c r="I299" s="272"/>
      <c r="J299" s="273">
        <f>ROUND(I299*H299,2)</f>
        <v>0</v>
      </c>
      <c r="K299" s="269" t="s">
        <v>1</v>
      </c>
      <c r="L299" s="274"/>
      <c r="M299" s="275" t="s">
        <v>1</v>
      </c>
      <c r="N299" s="276" t="s">
        <v>42</v>
      </c>
      <c r="O299" s="91"/>
      <c r="P299" s="235">
        <f>O299*H299</f>
        <v>0</v>
      </c>
      <c r="Q299" s="235">
        <v>0.01847</v>
      </c>
      <c r="R299" s="235">
        <f>Q299*H299</f>
        <v>0.0373094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196</v>
      </c>
      <c r="AT299" s="237" t="s">
        <v>277</v>
      </c>
      <c r="AU299" s="237" t="s">
        <v>86</v>
      </c>
      <c r="AY299" s="17" t="s">
        <v>134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82</v>
      </c>
      <c r="BK299" s="238">
        <f>ROUND(I299*H299,2)</f>
        <v>0</v>
      </c>
      <c r="BL299" s="17" t="s">
        <v>141</v>
      </c>
      <c r="BM299" s="237" t="s">
        <v>828</v>
      </c>
    </row>
    <row r="300" spans="1:47" s="2" customFormat="1" ht="12">
      <c r="A300" s="38"/>
      <c r="B300" s="39"/>
      <c r="C300" s="40"/>
      <c r="D300" s="239" t="s">
        <v>143</v>
      </c>
      <c r="E300" s="40"/>
      <c r="F300" s="240" t="s">
        <v>827</v>
      </c>
      <c r="G300" s="40"/>
      <c r="H300" s="40"/>
      <c r="I300" s="241"/>
      <c r="J300" s="40"/>
      <c r="K300" s="40"/>
      <c r="L300" s="44"/>
      <c r="M300" s="242"/>
      <c r="N300" s="243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143</v>
      </c>
      <c r="AU300" s="17" t="s">
        <v>86</v>
      </c>
    </row>
    <row r="301" spans="1:51" s="13" customFormat="1" ht="12">
      <c r="A301" s="13"/>
      <c r="B301" s="244"/>
      <c r="C301" s="245"/>
      <c r="D301" s="239" t="s">
        <v>145</v>
      </c>
      <c r="E301" s="246" t="s">
        <v>1</v>
      </c>
      <c r="F301" s="247" t="s">
        <v>749</v>
      </c>
      <c r="G301" s="245"/>
      <c r="H301" s="248">
        <v>2.02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145</v>
      </c>
      <c r="AU301" s="254" t="s">
        <v>86</v>
      </c>
      <c r="AV301" s="13" t="s">
        <v>86</v>
      </c>
      <c r="AW301" s="13" t="s">
        <v>32</v>
      </c>
      <c r="AX301" s="13" t="s">
        <v>82</v>
      </c>
      <c r="AY301" s="254" t="s">
        <v>134</v>
      </c>
    </row>
    <row r="302" spans="1:65" s="2" customFormat="1" ht="19.8" customHeight="1">
      <c r="A302" s="38"/>
      <c r="B302" s="39"/>
      <c r="C302" s="267" t="s">
        <v>422</v>
      </c>
      <c r="D302" s="267" t="s">
        <v>277</v>
      </c>
      <c r="E302" s="268" t="s">
        <v>829</v>
      </c>
      <c r="F302" s="269" t="s">
        <v>830</v>
      </c>
      <c r="G302" s="270" t="s">
        <v>388</v>
      </c>
      <c r="H302" s="271">
        <v>2.02</v>
      </c>
      <c r="I302" s="272"/>
      <c r="J302" s="273">
        <f>ROUND(I302*H302,2)</f>
        <v>0</v>
      </c>
      <c r="K302" s="269" t="s">
        <v>1</v>
      </c>
      <c r="L302" s="274"/>
      <c r="M302" s="275" t="s">
        <v>1</v>
      </c>
      <c r="N302" s="276" t="s">
        <v>42</v>
      </c>
      <c r="O302" s="91"/>
      <c r="P302" s="235">
        <f>O302*H302</f>
        <v>0</v>
      </c>
      <c r="Q302" s="235">
        <v>0.0068</v>
      </c>
      <c r="R302" s="235">
        <f>Q302*H302</f>
        <v>0.013736</v>
      </c>
      <c r="S302" s="235">
        <v>0</v>
      </c>
      <c r="T302" s="23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7" t="s">
        <v>196</v>
      </c>
      <c r="AT302" s="237" t="s">
        <v>277</v>
      </c>
      <c r="AU302" s="237" t="s">
        <v>86</v>
      </c>
      <c r="AY302" s="17" t="s">
        <v>134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7" t="s">
        <v>82</v>
      </c>
      <c r="BK302" s="238">
        <f>ROUND(I302*H302,2)</f>
        <v>0</v>
      </c>
      <c r="BL302" s="17" t="s">
        <v>141</v>
      </c>
      <c r="BM302" s="237" t="s">
        <v>831</v>
      </c>
    </row>
    <row r="303" spans="1:47" s="2" customFormat="1" ht="12">
      <c r="A303" s="38"/>
      <c r="B303" s="39"/>
      <c r="C303" s="40"/>
      <c r="D303" s="239" t="s">
        <v>143</v>
      </c>
      <c r="E303" s="40"/>
      <c r="F303" s="240" t="s">
        <v>830</v>
      </c>
      <c r="G303" s="40"/>
      <c r="H303" s="40"/>
      <c r="I303" s="241"/>
      <c r="J303" s="40"/>
      <c r="K303" s="40"/>
      <c r="L303" s="44"/>
      <c r="M303" s="242"/>
      <c r="N303" s="243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143</v>
      </c>
      <c r="AU303" s="17" t="s">
        <v>86</v>
      </c>
    </row>
    <row r="304" spans="1:51" s="13" customFormat="1" ht="12">
      <c r="A304" s="13"/>
      <c r="B304" s="244"/>
      <c r="C304" s="245"/>
      <c r="D304" s="239" t="s">
        <v>145</v>
      </c>
      <c r="E304" s="246" t="s">
        <v>1</v>
      </c>
      <c r="F304" s="247" t="s">
        <v>749</v>
      </c>
      <c r="G304" s="245"/>
      <c r="H304" s="248">
        <v>2.02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145</v>
      </c>
      <c r="AU304" s="254" t="s">
        <v>86</v>
      </c>
      <c r="AV304" s="13" t="s">
        <v>86</v>
      </c>
      <c r="AW304" s="13" t="s">
        <v>32</v>
      </c>
      <c r="AX304" s="13" t="s">
        <v>82</v>
      </c>
      <c r="AY304" s="254" t="s">
        <v>134</v>
      </c>
    </row>
    <row r="305" spans="1:65" s="2" customFormat="1" ht="14.4" customHeight="1">
      <c r="A305" s="38"/>
      <c r="B305" s="39"/>
      <c r="C305" s="226" t="s">
        <v>428</v>
      </c>
      <c r="D305" s="226" t="s">
        <v>136</v>
      </c>
      <c r="E305" s="227" t="s">
        <v>832</v>
      </c>
      <c r="F305" s="228" t="s">
        <v>833</v>
      </c>
      <c r="G305" s="229" t="s">
        <v>388</v>
      </c>
      <c r="H305" s="230">
        <v>1</v>
      </c>
      <c r="I305" s="231"/>
      <c r="J305" s="232">
        <f>ROUND(I305*H305,2)</f>
        <v>0</v>
      </c>
      <c r="K305" s="228" t="s">
        <v>140</v>
      </c>
      <c r="L305" s="44"/>
      <c r="M305" s="233" t="s">
        <v>1</v>
      </c>
      <c r="N305" s="234" t="s">
        <v>42</v>
      </c>
      <c r="O305" s="91"/>
      <c r="P305" s="235">
        <f>O305*H305</f>
        <v>0</v>
      </c>
      <c r="Q305" s="235">
        <v>0.00036</v>
      </c>
      <c r="R305" s="235">
        <f>Q305*H305</f>
        <v>0.00036</v>
      </c>
      <c r="S305" s="235">
        <v>0</v>
      </c>
      <c r="T305" s="23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7" t="s">
        <v>141</v>
      </c>
      <c r="AT305" s="237" t="s">
        <v>136</v>
      </c>
      <c r="AU305" s="237" t="s">
        <v>86</v>
      </c>
      <c r="AY305" s="17" t="s">
        <v>134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7" t="s">
        <v>82</v>
      </c>
      <c r="BK305" s="238">
        <f>ROUND(I305*H305,2)</f>
        <v>0</v>
      </c>
      <c r="BL305" s="17" t="s">
        <v>141</v>
      </c>
      <c r="BM305" s="237" t="s">
        <v>834</v>
      </c>
    </row>
    <row r="306" spans="1:47" s="2" customFormat="1" ht="12">
      <c r="A306" s="38"/>
      <c r="B306" s="39"/>
      <c r="C306" s="40"/>
      <c r="D306" s="239" t="s">
        <v>143</v>
      </c>
      <c r="E306" s="40"/>
      <c r="F306" s="240" t="s">
        <v>835</v>
      </c>
      <c r="G306" s="40"/>
      <c r="H306" s="40"/>
      <c r="I306" s="241"/>
      <c r="J306" s="40"/>
      <c r="K306" s="40"/>
      <c r="L306" s="44"/>
      <c r="M306" s="242"/>
      <c r="N306" s="243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143</v>
      </c>
      <c r="AU306" s="17" t="s">
        <v>86</v>
      </c>
    </row>
    <row r="307" spans="1:51" s="13" customFormat="1" ht="12">
      <c r="A307" s="13"/>
      <c r="B307" s="244"/>
      <c r="C307" s="245"/>
      <c r="D307" s="239" t="s">
        <v>145</v>
      </c>
      <c r="E307" s="246" t="s">
        <v>1</v>
      </c>
      <c r="F307" s="247" t="s">
        <v>82</v>
      </c>
      <c r="G307" s="245"/>
      <c r="H307" s="248">
        <v>1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145</v>
      </c>
      <c r="AU307" s="254" t="s">
        <v>86</v>
      </c>
      <c r="AV307" s="13" t="s">
        <v>86</v>
      </c>
      <c r="AW307" s="13" t="s">
        <v>32</v>
      </c>
      <c r="AX307" s="13" t="s">
        <v>82</v>
      </c>
      <c r="AY307" s="254" t="s">
        <v>134</v>
      </c>
    </row>
    <row r="308" spans="1:65" s="2" customFormat="1" ht="12">
      <c r="A308" s="38"/>
      <c r="B308" s="39"/>
      <c r="C308" s="267" t="s">
        <v>434</v>
      </c>
      <c r="D308" s="267" t="s">
        <v>277</v>
      </c>
      <c r="E308" s="268" t="s">
        <v>836</v>
      </c>
      <c r="F308" s="269" t="s">
        <v>837</v>
      </c>
      <c r="G308" s="270" t="s">
        <v>388</v>
      </c>
      <c r="H308" s="271">
        <v>1.01</v>
      </c>
      <c r="I308" s="272"/>
      <c r="J308" s="273">
        <f>ROUND(I308*H308,2)</f>
        <v>0</v>
      </c>
      <c r="K308" s="269" t="s">
        <v>1</v>
      </c>
      <c r="L308" s="274"/>
      <c r="M308" s="275" t="s">
        <v>1</v>
      </c>
      <c r="N308" s="276" t="s">
        <v>42</v>
      </c>
      <c r="O308" s="91"/>
      <c r="P308" s="235">
        <f>O308*H308</f>
        <v>0</v>
      </c>
      <c r="Q308" s="235">
        <v>0.045</v>
      </c>
      <c r="R308" s="235">
        <f>Q308*H308</f>
        <v>0.04545</v>
      </c>
      <c r="S308" s="235">
        <v>0</v>
      </c>
      <c r="T308" s="23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7" t="s">
        <v>196</v>
      </c>
      <c r="AT308" s="237" t="s">
        <v>277</v>
      </c>
      <c r="AU308" s="237" t="s">
        <v>86</v>
      </c>
      <c r="AY308" s="17" t="s">
        <v>134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7" t="s">
        <v>82</v>
      </c>
      <c r="BK308" s="238">
        <f>ROUND(I308*H308,2)</f>
        <v>0</v>
      </c>
      <c r="BL308" s="17" t="s">
        <v>141</v>
      </c>
      <c r="BM308" s="237" t="s">
        <v>838</v>
      </c>
    </row>
    <row r="309" spans="1:47" s="2" customFormat="1" ht="12">
      <c r="A309" s="38"/>
      <c r="B309" s="39"/>
      <c r="C309" s="40"/>
      <c r="D309" s="239" t="s">
        <v>143</v>
      </c>
      <c r="E309" s="40"/>
      <c r="F309" s="240" t="s">
        <v>837</v>
      </c>
      <c r="G309" s="40"/>
      <c r="H309" s="40"/>
      <c r="I309" s="241"/>
      <c r="J309" s="40"/>
      <c r="K309" s="40"/>
      <c r="L309" s="44"/>
      <c r="M309" s="242"/>
      <c r="N309" s="24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143</v>
      </c>
      <c r="AU309" s="17" t="s">
        <v>86</v>
      </c>
    </row>
    <row r="310" spans="1:51" s="13" customFormat="1" ht="12">
      <c r="A310" s="13"/>
      <c r="B310" s="244"/>
      <c r="C310" s="245"/>
      <c r="D310" s="239" t="s">
        <v>145</v>
      </c>
      <c r="E310" s="246" t="s">
        <v>1</v>
      </c>
      <c r="F310" s="247" t="s">
        <v>753</v>
      </c>
      <c r="G310" s="245"/>
      <c r="H310" s="248">
        <v>1.01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145</v>
      </c>
      <c r="AU310" s="254" t="s">
        <v>86</v>
      </c>
      <c r="AV310" s="13" t="s">
        <v>86</v>
      </c>
      <c r="AW310" s="13" t="s">
        <v>32</v>
      </c>
      <c r="AX310" s="13" t="s">
        <v>82</v>
      </c>
      <c r="AY310" s="254" t="s">
        <v>134</v>
      </c>
    </row>
    <row r="311" spans="1:65" s="2" customFormat="1" ht="12">
      <c r="A311" s="38"/>
      <c r="B311" s="39"/>
      <c r="C311" s="226" t="s">
        <v>443</v>
      </c>
      <c r="D311" s="226" t="s">
        <v>136</v>
      </c>
      <c r="E311" s="227" t="s">
        <v>839</v>
      </c>
      <c r="F311" s="228" t="s">
        <v>840</v>
      </c>
      <c r="G311" s="229" t="s">
        <v>431</v>
      </c>
      <c r="H311" s="230">
        <v>1</v>
      </c>
      <c r="I311" s="231"/>
      <c r="J311" s="232">
        <f>ROUND(I311*H311,2)</f>
        <v>0</v>
      </c>
      <c r="K311" s="228" t="s">
        <v>1</v>
      </c>
      <c r="L311" s="44"/>
      <c r="M311" s="233" t="s">
        <v>1</v>
      </c>
      <c r="N311" s="234" t="s">
        <v>42</v>
      </c>
      <c r="O311" s="91"/>
      <c r="P311" s="235">
        <f>O311*H311</f>
        <v>0</v>
      </c>
      <c r="Q311" s="235">
        <v>0</v>
      </c>
      <c r="R311" s="235">
        <f>Q311*H311</f>
        <v>0</v>
      </c>
      <c r="S311" s="235">
        <v>0</v>
      </c>
      <c r="T311" s="23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7" t="s">
        <v>141</v>
      </c>
      <c r="AT311" s="237" t="s">
        <v>136</v>
      </c>
      <c r="AU311" s="237" t="s">
        <v>86</v>
      </c>
      <c r="AY311" s="17" t="s">
        <v>134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7" t="s">
        <v>82</v>
      </c>
      <c r="BK311" s="238">
        <f>ROUND(I311*H311,2)</f>
        <v>0</v>
      </c>
      <c r="BL311" s="17" t="s">
        <v>141</v>
      </c>
      <c r="BM311" s="237" t="s">
        <v>841</v>
      </c>
    </row>
    <row r="312" spans="1:47" s="2" customFormat="1" ht="12">
      <c r="A312" s="38"/>
      <c r="B312" s="39"/>
      <c r="C312" s="40"/>
      <c r="D312" s="239" t="s">
        <v>143</v>
      </c>
      <c r="E312" s="40"/>
      <c r="F312" s="240" t="s">
        <v>840</v>
      </c>
      <c r="G312" s="40"/>
      <c r="H312" s="40"/>
      <c r="I312" s="241"/>
      <c r="J312" s="40"/>
      <c r="K312" s="40"/>
      <c r="L312" s="44"/>
      <c r="M312" s="242"/>
      <c r="N312" s="243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143</v>
      </c>
      <c r="AU312" s="17" t="s">
        <v>86</v>
      </c>
    </row>
    <row r="313" spans="1:51" s="13" customFormat="1" ht="12">
      <c r="A313" s="13"/>
      <c r="B313" s="244"/>
      <c r="C313" s="245"/>
      <c r="D313" s="239" t="s">
        <v>145</v>
      </c>
      <c r="E313" s="246" t="s">
        <v>1</v>
      </c>
      <c r="F313" s="247" t="s">
        <v>82</v>
      </c>
      <c r="G313" s="245"/>
      <c r="H313" s="248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145</v>
      </c>
      <c r="AU313" s="254" t="s">
        <v>86</v>
      </c>
      <c r="AV313" s="13" t="s">
        <v>86</v>
      </c>
      <c r="AW313" s="13" t="s">
        <v>32</v>
      </c>
      <c r="AX313" s="13" t="s">
        <v>82</v>
      </c>
      <c r="AY313" s="254" t="s">
        <v>134</v>
      </c>
    </row>
    <row r="314" spans="1:65" s="2" customFormat="1" ht="14.4" customHeight="1">
      <c r="A314" s="38"/>
      <c r="B314" s="39"/>
      <c r="C314" s="226" t="s">
        <v>448</v>
      </c>
      <c r="D314" s="226" t="s">
        <v>136</v>
      </c>
      <c r="E314" s="227" t="s">
        <v>842</v>
      </c>
      <c r="F314" s="228" t="s">
        <v>843</v>
      </c>
      <c r="G314" s="229" t="s">
        <v>326</v>
      </c>
      <c r="H314" s="230">
        <v>60</v>
      </c>
      <c r="I314" s="231"/>
      <c r="J314" s="232">
        <f>ROUND(I314*H314,2)</f>
        <v>0</v>
      </c>
      <c r="K314" s="228" t="s">
        <v>140</v>
      </c>
      <c r="L314" s="44"/>
      <c r="M314" s="233" t="s">
        <v>1</v>
      </c>
      <c r="N314" s="234" t="s">
        <v>42</v>
      </c>
      <c r="O314" s="91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7" t="s">
        <v>141</v>
      </c>
      <c r="AT314" s="237" t="s">
        <v>136</v>
      </c>
      <c r="AU314" s="237" t="s">
        <v>86</v>
      </c>
      <c r="AY314" s="17" t="s">
        <v>134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7" t="s">
        <v>82</v>
      </c>
      <c r="BK314" s="238">
        <f>ROUND(I314*H314,2)</f>
        <v>0</v>
      </c>
      <c r="BL314" s="17" t="s">
        <v>141</v>
      </c>
      <c r="BM314" s="237" t="s">
        <v>844</v>
      </c>
    </row>
    <row r="315" spans="1:47" s="2" customFormat="1" ht="12">
      <c r="A315" s="38"/>
      <c r="B315" s="39"/>
      <c r="C315" s="40"/>
      <c r="D315" s="239" t="s">
        <v>143</v>
      </c>
      <c r="E315" s="40"/>
      <c r="F315" s="240" t="s">
        <v>845</v>
      </c>
      <c r="G315" s="40"/>
      <c r="H315" s="40"/>
      <c r="I315" s="241"/>
      <c r="J315" s="40"/>
      <c r="K315" s="40"/>
      <c r="L315" s="44"/>
      <c r="M315" s="242"/>
      <c r="N315" s="243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143</v>
      </c>
      <c r="AU315" s="17" t="s">
        <v>86</v>
      </c>
    </row>
    <row r="316" spans="1:51" s="13" customFormat="1" ht="12">
      <c r="A316" s="13"/>
      <c r="B316" s="244"/>
      <c r="C316" s="245"/>
      <c r="D316" s="239" t="s">
        <v>145</v>
      </c>
      <c r="E316" s="246" t="s">
        <v>1</v>
      </c>
      <c r="F316" s="247" t="s">
        <v>676</v>
      </c>
      <c r="G316" s="245"/>
      <c r="H316" s="248">
        <v>60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145</v>
      </c>
      <c r="AU316" s="254" t="s">
        <v>86</v>
      </c>
      <c r="AV316" s="13" t="s">
        <v>86</v>
      </c>
      <c r="AW316" s="13" t="s">
        <v>32</v>
      </c>
      <c r="AX316" s="13" t="s">
        <v>82</v>
      </c>
      <c r="AY316" s="254" t="s">
        <v>134</v>
      </c>
    </row>
    <row r="317" spans="1:65" s="2" customFormat="1" ht="12">
      <c r="A317" s="38"/>
      <c r="B317" s="39"/>
      <c r="C317" s="226" t="s">
        <v>454</v>
      </c>
      <c r="D317" s="226" t="s">
        <v>136</v>
      </c>
      <c r="E317" s="227" t="s">
        <v>846</v>
      </c>
      <c r="F317" s="228" t="s">
        <v>847</v>
      </c>
      <c r="G317" s="229" t="s">
        <v>326</v>
      </c>
      <c r="H317" s="230">
        <v>60</v>
      </c>
      <c r="I317" s="231"/>
      <c r="J317" s="232">
        <f>ROUND(I317*H317,2)</f>
        <v>0</v>
      </c>
      <c r="K317" s="228" t="s">
        <v>140</v>
      </c>
      <c r="L317" s="44"/>
      <c r="M317" s="233" t="s">
        <v>1</v>
      </c>
      <c r="N317" s="234" t="s">
        <v>42</v>
      </c>
      <c r="O317" s="91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7" t="s">
        <v>141</v>
      </c>
      <c r="AT317" s="237" t="s">
        <v>136</v>
      </c>
      <c r="AU317" s="237" t="s">
        <v>86</v>
      </c>
      <c r="AY317" s="17" t="s">
        <v>134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7" t="s">
        <v>82</v>
      </c>
      <c r="BK317" s="238">
        <f>ROUND(I317*H317,2)</f>
        <v>0</v>
      </c>
      <c r="BL317" s="17" t="s">
        <v>141</v>
      </c>
      <c r="BM317" s="237" t="s">
        <v>848</v>
      </c>
    </row>
    <row r="318" spans="1:47" s="2" customFormat="1" ht="12">
      <c r="A318" s="38"/>
      <c r="B318" s="39"/>
      <c r="C318" s="40"/>
      <c r="D318" s="239" t="s">
        <v>143</v>
      </c>
      <c r="E318" s="40"/>
      <c r="F318" s="240" t="s">
        <v>847</v>
      </c>
      <c r="G318" s="40"/>
      <c r="H318" s="40"/>
      <c r="I318" s="241"/>
      <c r="J318" s="40"/>
      <c r="K318" s="40"/>
      <c r="L318" s="44"/>
      <c r="M318" s="242"/>
      <c r="N318" s="243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143</v>
      </c>
      <c r="AU318" s="17" t="s">
        <v>86</v>
      </c>
    </row>
    <row r="319" spans="1:51" s="13" customFormat="1" ht="12">
      <c r="A319" s="13"/>
      <c r="B319" s="244"/>
      <c r="C319" s="245"/>
      <c r="D319" s="239" t="s">
        <v>145</v>
      </c>
      <c r="E319" s="246" t="s">
        <v>1</v>
      </c>
      <c r="F319" s="247" t="s">
        <v>676</v>
      </c>
      <c r="G319" s="245"/>
      <c r="H319" s="248">
        <v>60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145</v>
      </c>
      <c r="AU319" s="254" t="s">
        <v>86</v>
      </c>
      <c r="AV319" s="13" t="s">
        <v>86</v>
      </c>
      <c r="AW319" s="13" t="s">
        <v>32</v>
      </c>
      <c r="AX319" s="13" t="s">
        <v>82</v>
      </c>
      <c r="AY319" s="254" t="s">
        <v>134</v>
      </c>
    </row>
    <row r="320" spans="1:65" s="2" customFormat="1" ht="12">
      <c r="A320" s="38"/>
      <c r="B320" s="39"/>
      <c r="C320" s="226" t="s">
        <v>460</v>
      </c>
      <c r="D320" s="226" t="s">
        <v>136</v>
      </c>
      <c r="E320" s="227" t="s">
        <v>849</v>
      </c>
      <c r="F320" s="228" t="s">
        <v>850</v>
      </c>
      <c r="G320" s="229" t="s">
        <v>388</v>
      </c>
      <c r="H320" s="230">
        <v>2</v>
      </c>
      <c r="I320" s="231"/>
      <c r="J320" s="232">
        <f>ROUND(I320*H320,2)</f>
        <v>0</v>
      </c>
      <c r="K320" s="228" t="s">
        <v>140</v>
      </c>
      <c r="L320" s="44"/>
      <c r="M320" s="233" t="s">
        <v>1</v>
      </c>
      <c r="N320" s="234" t="s">
        <v>42</v>
      </c>
      <c r="O320" s="91"/>
      <c r="P320" s="235">
        <f>O320*H320</f>
        <v>0</v>
      </c>
      <c r="Q320" s="235">
        <v>0.45937</v>
      </c>
      <c r="R320" s="235">
        <f>Q320*H320</f>
        <v>0.91874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141</v>
      </c>
      <c r="AT320" s="237" t="s">
        <v>136</v>
      </c>
      <c r="AU320" s="237" t="s">
        <v>86</v>
      </c>
      <c r="AY320" s="17" t="s">
        <v>134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82</v>
      </c>
      <c r="BK320" s="238">
        <f>ROUND(I320*H320,2)</f>
        <v>0</v>
      </c>
      <c r="BL320" s="17" t="s">
        <v>141</v>
      </c>
      <c r="BM320" s="237" t="s">
        <v>851</v>
      </c>
    </row>
    <row r="321" spans="1:47" s="2" customFormat="1" ht="12">
      <c r="A321" s="38"/>
      <c r="B321" s="39"/>
      <c r="C321" s="40"/>
      <c r="D321" s="239" t="s">
        <v>143</v>
      </c>
      <c r="E321" s="40"/>
      <c r="F321" s="240" t="s">
        <v>852</v>
      </c>
      <c r="G321" s="40"/>
      <c r="H321" s="40"/>
      <c r="I321" s="241"/>
      <c r="J321" s="40"/>
      <c r="K321" s="40"/>
      <c r="L321" s="44"/>
      <c r="M321" s="242"/>
      <c r="N321" s="243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143</v>
      </c>
      <c r="AU321" s="17" t="s">
        <v>86</v>
      </c>
    </row>
    <row r="322" spans="1:51" s="13" customFormat="1" ht="12">
      <c r="A322" s="13"/>
      <c r="B322" s="244"/>
      <c r="C322" s="245"/>
      <c r="D322" s="239" t="s">
        <v>145</v>
      </c>
      <c r="E322" s="246" t="s">
        <v>1</v>
      </c>
      <c r="F322" s="247" t="s">
        <v>86</v>
      </c>
      <c r="G322" s="245"/>
      <c r="H322" s="248">
        <v>2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4" t="s">
        <v>145</v>
      </c>
      <c r="AU322" s="254" t="s">
        <v>86</v>
      </c>
      <c r="AV322" s="13" t="s">
        <v>86</v>
      </c>
      <c r="AW322" s="13" t="s">
        <v>32</v>
      </c>
      <c r="AX322" s="13" t="s">
        <v>82</v>
      </c>
      <c r="AY322" s="254" t="s">
        <v>134</v>
      </c>
    </row>
    <row r="323" spans="1:65" s="2" customFormat="1" ht="14.4" customHeight="1">
      <c r="A323" s="38"/>
      <c r="B323" s="39"/>
      <c r="C323" s="226" t="s">
        <v>465</v>
      </c>
      <c r="D323" s="226" t="s">
        <v>136</v>
      </c>
      <c r="E323" s="227" t="s">
        <v>853</v>
      </c>
      <c r="F323" s="228" t="s">
        <v>854</v>
      </c>
      <c r="G323" s="229" t="s">
        <v>388</v>
      </c>
      <c r="H323" s="230">
        <v>2</v>
      </c>
      <c r="I323" s="231"/>
      <c r="J323" s="232">
        <f>ROUND(I323*H323,2)</f>
        <v>0</v>
      </c>
      <c r="K323" s="228" t="s">
        <v>140</v>
      </c>
      <c r="L323" s="44"/>
      <c r="M323" s="233" t="s">
        <v>1</v>
      </c>
      <c r="N323" s="234" t="s">
        <v>42</v>
      </c>
      <c r="O323" s="91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7" t="s">
        <v>141</v>
      </c>
      <c r="AT323" s="237" t="s">
        <v>136</v>
      </c>
      <c r="AU323" s="237" t="s">
        <v>86</v>
      </c>
      <c r="AY323" s="17" t="s">
        <v>134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7" t="s">
        <v>82</v>
      </c>
      <c r="BK323" s="238">
        <f>ROUND(I323*H323,2)</f>
        <v>0</v>
      </c>
      <c r="BL323" s="17" t="s">
        <v>141</v>
      </c>
      <c r="BM323" s="237" t="s">
        <v>855</v>
      </c>
    </row>
    <row r="324" spans="1:47" s="2" customFormat="1" ht="12">
      <c r="A324" s="38"/>
      <c r="B324" s="39"/>
      <c r="C324" s="40"/>
      <c r="D324" s="239" t="s">
        <v>143</v>
      </c>
      <c r="E324" s="40"/>
      <c r="F324" s="240" t="s">
        <v>854</v>
      </c>
      <c r="G324" s="40"/>
      <c r="H324" s="40"/>
      <c r="I324" s="241"/>
      <c r="J324" s="40"/>
      <c r="K324" s="40"/>
      <c r="L324" s="44"/>
      <c r="M324" s="242"/>
      <c r="N324" s="243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143</v>
      </c>
      <c r="AU324" s="17" t="s">
        <v>86</v>
      </c>
    </row>
    <row r="325" spans="1:51" s="13" customFormat="1" ht="12">
      <c r="A325" s="13"/>
      <c r="B325" s="244"/>
      <c r="C325" s="245"/>
      <c r="D325" s="239" t="s">
        <v>145</v>
      </c>
      <c r="E325" s="246" t="s">
        <v>1</v>
      </c>
      <c r="F325" s="247" t="s">
        <v>86</v>
      </c>
      <c r="G325" s="245"/>
      <c r="H325" s="248">
        <v>2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145</v>
      </c>
      <c r="AU325" s="254" t="s">
        <v>86</v>
      </c>
      <c r="AV325" s="13" t="s">
        <v>86</v>
      </c>
      <c r="AW325" s="13" t="s">
        <v>32</v>
      </c>
      <c r="AX325" s="13" t="s">
        <v>82</v>
      </c>
      <c r="AY325" s="254" t="s">
        <v>134</v>
      </c>
    </row>
    <row r="326" spans="1:65" s="2" customFormat="1" ht="14.4" customHeight="1">
      <c r="A326" s="38"/>
      <c r="B326" s="39"/>
      <c r="C326" s="267" t="s">
        <v>646</v>
      </c>
      <c r="D326" s="267" t="s">
        <v>277</v>
      </c>
      <c r="E326" s="268" t="s">
        <v>856</v>
      </c>
      <c r="F326" s="269" t="s">
        <v>857</v>
      </c>
      <c r="G326" s="270" t="s">
        <v>388</v>
      </c>
      <c r="H326" s="271">
        <v>2</v>
      </c>
      <c r="I326" s="272"/>
      <c r="J326" s="273">
        <f>ROUND(I326*H326,2)</f>
        <v>0</v>
      </c>
      <c r="K326" s="269" t="s">
        <v>1</v>
      </c>
      <c r="L326" s="274"/>
      <c r="M326" s="275" t="s">
        <v>1</v>
      </c>
      <c r="N326" s="276" t="s">
        <v>42</v>
      </c>
      <c r="O326" s="91"/>
      <c r="P326" s="235">
        <f>O326*H326</f>
        <v>0</v>
      </c>
      <c r="Q326" s="235">
        <v>0.0069</v>
      </c>
      <c r="R326" s="235">
        <f>Q326*H326</f>
        <v>0.0138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196</v>
      </c>
      <c r="AT326" s="237" t="s">
        <v>277</v>
      </c>
      <c r="AU326" s="237" t="s">
        <v>86</v>
      </c>
      <c r="AY326" s="17" t="s">
        <v>134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82</v>
      </c>
      <c r="BK326" s="238">
        <f>ROUND(I326*H326,2)</f>
        <v>0</v>
      </c>
      <c r="BL326" s="17" t="s">
        <v>141</v>
      </c>
      <c r="BM326" s="237" t="s">
        <v>858</v>
      </c>
    </row>
    <row r="327" spans="1:47" s="2" customFormat="1" ht="12">
      <c r="A327" s="38"/>
      <c r="B327" s="39"/>
      <c r="C327" s="40"/>
      <c r="D327" s="239" t="s">
        <v>143</v>
      </c>
      <c r="E327" s="40"/>
      <c r="F327" s="240" t="s">
        <v>859</v>
      </c>
      <c r="G327" s="40"/>
      <c r="H327" s="40"/>
      <c r="I327" s="241"/>
      <c r="J327" s="40"/>
      <c r="K327" s="40"/>
      <c r="L327" s="44"/>
      <c r="M327" s="242"/>
      <c r="N327" s="24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143</v>
      </c>
      <c r="AU327" s="17" t="s">
        <v>86</v>
      </c>
    </row>
    <row r="328" spans="1:51" s="13" customFormat="1" ht="12">
      <c r="A328" s="13"/>
      <c r="B328" s="244"/>
      <c r="C328" s="245"/>
      <c r="D328" s="239" t="s">
        <v>145</v>
      </c>
      <c r="E328" s="246" t="s">
        <v>1</v>
      </c>
      <c r="F328" s="247" t="s">
        <v>86</v>
      </c>
      <c r="G328" s="245"/>
      <c r="H328" s="248">
        <v>2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4" t="s">
        <v>145</v>
      </c>
      <c r="AU328" s="254" t="s">
        <v>86</v>
      </c>
      <c r="AV328" s="13" t="s">
        <v>86</v>
      </c>
      <c r="AW328" s="13" t="s">
        <v>32</v>
      </c>
      <c r="AX328" s="13" t="s">
        <v>82</v>
      </c>
      <c r="AY328" s="254" t="s">
        <v>134</v>
      </c>
    </row>
    <row r="329" spans="1:65" s="2" customFormat="1" ht="14.4" customHeight="1">
      <c r="A329" s="38"/>
      <c r="B329" s="39"/>
      <c r="C329" s="226" t="s">
        <v>652</v>
      </c>
      <c r="D329" s="226" t="s">
        <v>136</v>
      </c>
      <c r="E329" s="227" t="s">
        <v>860</v>
      </c>
      <c r="F329" s="228" t="s">
        <v>861</v>
      </c>
      <c r="G329" s="229" t="s">
        <v>388</v>
      </c>
      <c r="H329" s="230">
        <v>1</v>
      </c>
      <c r="I329" s="231"/>
      <c r="J329" s="232">
        <f>ROUND(I329*H329,2)</f>
        <v>0</v>
      </c>
      <c r="K329" s="228" t="s">
        <v>140</v>
      </c>
      <c r="L329" s="44"/>
      <c r="M329" s="233" t="s">
        <v>1</v>
      </c>
      <c r="N329" s="234" t="s">
        <v>42</v>
      </c>
      <c r="O329" s="91"/>
      <c r="P329" s="235">
        <f>O329*H329</f>
        <v>0</v>
      </c>
      <c r="Q329" s="235">
        <v>0</v>
      </c>
      <c r="R329" s="235">
        <f>Q329*H329</f>
        <v>0</v>
      </c>
      <c r="S329" s="235">
        <v>0</v>
      </c>
      <c r="T329" s="23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7" t="s">
        <v>141</v>
      </c>
      <c r="AT329" s="237" t="s">
        <v>136</v>
      </c>
      <c r="AU329" s="237" t="s">
        <v>86</v>
      </c>
      <c r="AY329" s="17" t="s">
        <v>134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7" t="s">
        <v>82</v>
      </c>
      <c r="BK329" s="238">
        <f>ROUND(I329*H329,2)</f>
        <v>0</v>
      </c>
      <c r="BL329" s="17" t="s">
        <v>141</v>
      </c>
      <c r="BM329" s="237" t="s">
        <v>862</v>
      </c>
    </row>
    <row r="330" spans="1:47" s="2" customFormat="1" ht="12">
      <c r="A330" s="38"/>
      <c r="B330" s="39"/>
      <c r="C330" s="40"/>
      <c r="D330" s="239" t="s">
        <v>143</v>
      </c>
      <c r="E330" s="40"/>
      <c r="F330" s="240" t="s">
        <v>861</v>
      </c>
      <c r="G330" s="40"/>
      <c r="H330" s="40"/>
      <c r="I330" s="241"/>
      <c r="J330" s="40"/>
      <c r="K330" s="40"/>
      <c r="L330" s="44"/>
      <c r="M330" s="242"/>
      <c r="N330" s="243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143</v>
      </c>
      <c r="AU330" s="17" t="s">
        <v>86</v>
      </c>
    </row>
    <row r="331" spans="1:51" s="13" customFormat="1" ht="12">
      <c r="A331" s="13"/>
      <c r="B331" s="244"/>
      <c r="C331" s="245"/>
      <c r="D331" s="239" t="s">
        <v>145</v>
      </c>
      <c r="E331" s="246" t="s">
        <v>1</v>
      </c>
      <c r="F331" s="247" t="s">
        <v>82</v>
      </c>
      <c r="G331" s="245"/>
      <c r="H331" s="248">
        <v>1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145</v>
      </c>
      <c r="AU331" s="254" t="s">
        <v>86</v>
      </c>
      <c r="AV331" s="13" t="s">
        <v>86</v>
      </c>
      <c r="AW331" s="13" t="s">
        <v>32</v>
      </c>
      <c r="AX331" s="13" t="s">
        <v>82</v>
      </c>
      <c r="AY331" s="254" t="s">
        <v>134</v>
      </c>
    </row>
    <row r="332" spans="1:65" s="2" customFormat="1" ht="14.4" customHeight="1">
      <c r="A332" s="38"/>
      <c r="B332" s="39"/>
      <c r="C332" s="267" t="s">
        <v>655</v>
      </c>
      <c r="D332" s="267" t="s">
        <v>277</v>
      </c>
      <c r="E332" s="268" t="s">
        <v>863</v>
      </c>
      <c r="F332" s="269" t="s">
        <v>864</v>
      </c>
      <c r="G332" s="270" t="s">
        <v>388</v>
      </c>
      <c r="H332" s="271">
        <v>1</v>
      </c>
      <c r="I332" s="272"/>
      <c r="J332" s="273">
        <f>ROUND(I332*H332,2)</f>
        <v>0</v>
      </c>
      <c r="K332" s="269" t="s">
        <v>140</v>
      </c>
      <c r="L332" s="274"/>
      <c r="M332" s="275" t="s">
        <v>1</v>
      </c>
      <c r="N332" s="276" t="s">
        <v>42</v>
      </c>
      <c r="O332" s="91"/>
      <c r="P332" s="235">
        <f>O332*H332</f>
        <v>0</v>
      </c>
      <c r="Q332" s="235">
        <v>0.0295</v>
      </c>
      <c r="R332" s="235">
        <f>Q332*H332</f>
        <v>0.0295</v>
      </c>
      <c r="S332" s="235">
        <v>0</v>
      </c>
      <c r="T332" s="23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7" t="s">
        <v>196</v>
      </c>
      <c r="AT332" s="237" t="s">
        <v>277</v>
      </c>
      <c r="AU332" s="237" t="s">
        <v>86</v>
      </c>
      <c r="AY332" s="17" t="s">
        <v>134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7" t="s">
        <v>82</v>
      </c>
      <c r="BK332" s="238">
        <f>ROUND(I332*H332,2)</f>
        <v>0</v>
      </c>
      <c r="BL332" s="17" t="s">
        <v>141</v>
      </c>
      <c r="BM332" s="237" t="s">
        <v>865</v>
      </c>
    </row>
    <row r="333" spans="1:47" s="2" customFormat="1" ht="12">
      <c r="A333" s="38"/>
      <c r="B333" s="39"/>
      <c r="C333" s="40"/>
      <c r="D333" s="239" t="s">
        <v>143</v>
      </c>
      <c r="E333" s="40"/>
      <c r="F333" s="240" t="s">
        <v>864</v>
      </c>
      <c r="G333" s="40"/>
      <c r="H333" s="40"/>
      <c r="I333" s="241"/>
      <c r="J333" s="40"/>
      <c r="K333" s="40"/>
      <c r="L333" s="44"/>
      <c r="M333" s="242"/>
      <c r="N333" s="243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143</v>
      </c>
      <c r="AU333" s="17" t="s">
        <v>86</v>
      </c>
    </row>
    <row r="334" spans="1:51" s="13" customFormat="1" ht="12">
      <c r="A334" s="13"/>
      <c r="B334" s="244"/>
      <c r="C334" s="245"/>
      <c r="D334" s="239" t="s">
        <v>145</v>
      </c>
      <c r="E334" s="246" t="s">
        <v>1</v>
      </c>
      <c r="F334" s="247" t="s">
        <v>82</v>
      </c>
      <c r="G334" s="245"/>
      <c r="H334" s="248">
        <v>1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4" t="s">
        <v>145</v>
      </c>
      <c r="AU334" s="254" t="s">
        <v>86</v>
      </c>
      <c r="AV334" s="13" t="s">
        <v>86</v>
      </c>
      <c r="AW334" s="13" t="s">
        <v>32</v>
      </c>
      <c r="AX334" s="13" t="s">
        <v>82</v>
      </c>
      <c r="AY334" s="254" t="s">
        <v>134</v>
      </c>
    </row>
    <row r="335" spans="1:65" s="2" customFormat="1" ht="14.4" customHeight="1">
      <c r="A335" s="38"/>
      <c r="B335" s="39"/>
      <c r="C335" s="226" t="s">
        <v>658</v>
      </c>
      <c r="D335" s="226" t="s">
        <v>136</v>
      </c>
      <c r="E335" s="227" t="s">
        <v>866</v>
      </c>
      <c r="F335" s="228" t="s">
        <v>867</v>
      </c>
      <c r="G335" s="229" t="s">
        <v>388</v>
      </c>
      <c r="H335" s="230">
        <v>5</v>
      </c>
      <c r="I335" s="231"/>
      <c r="J335" s="232">
        <f>ROUND(I335*H335,2)</f>
        <v>0</v>
      </c>
      <c r="K335" s="228" t="s">
        <v>1</v>
      </c>
      <c r="L335" s="44"/>
      <c r="M335" s="233" t="s">
        <v>1</v>
      </c>
      <c r="N335" s="234" t="s">
        <v>42</v>
      </c>
      <c r="O335" s="91"/>
      <c r="P335" s="235">
        <f>O335*H335</f>
        <v>0</v>
      </c>
      <c r="Q335" s="235">
        <v>0.00016</v>
      </c>
      <c r="R335" s="235">
        <f>Q335*H335</f>
        <v>0.0008</v>
      </c>
      <c r="S335" s="235">
        <v>0</v>
      </c>
      <c r="T335" s="236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7" t="s">
        <v>141</v>
      </c>
      <c r="AT335" s="237" t="s">
        <v>136</v>
      </c>
      <c r="AU335" s="237" t="s">
        <v>86</v>
      </c>
      <c r="AY335" s="17" t="s">
        <v>134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7" t="s">
        <v>82</v>
      </c>
      <c r="BK335" s="238">
        <f>ROUND(I335*H335,2)</f>
        <v>0</v>
      </c>
      <c r="BL335" s="17" t="s">
        <v>141</v>
      </c>
      <c r="BM335" s="237" t="s">
        <v>868</v>
      </c>
    </row>
    <row r="336" spans="1:47" s="2" customFormat="1" ht="12">
      <c r="A336" s="38"/>
      <c r="B336" s="39"/>
      <c r="C336" s="40"/>
      <c r="D336" s="239" t="s">
        <v>143</v>
      </c>
      <c r="E336" s="40"/>
      <c r="F336" s="240" t="s">
        <v>867</v>
      </c>
      <c r="G336" s="40"/>
      <c r="H336" s="40"/>
      <c r="I336" s="241"/>
      <c r="J336" s="40"/>
      <c r="K336" s="40"/>
      <c r="L336" s="44"/>
      <c r="M336" s="242"/>
      <c r="N336" s="243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143</v>
      </c>
      <c r="AU336" s="17" t="s">
        <v>86</v>
      </c>
    </row>
    <row r="337" spans="1:51" s="13" customFormat="1" ht="12">
      <c r="A337" s="13"/>
      <c r="B337" s="244"/>
      <c r="C337" s="245"/>
      <c r="D337" s="239" t="s">
        <v>145</v>
      </c>
      <c r="E337" s="246" t="s">
        <v>1</v>
      </c>
      <c r="F337" s="247" t="s">
        <v>167</v>
      </c>
      <c r="G337" s="245"/>
      <c r="H337" s="248">
        <v>5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4" t="s">
        <v>145</v>
      </c>
      <c r="AU337" s="254" t="s">
        <v>86</v>
      </c>
      <c r="AV337" s="13" t="s">
        <v>86</v>
      </c>
      <c r="AW337" s="13" t="s">
        <v>32</v>
      </c>
      <c r="AX337" s="13" t="s">
        <v>82</v>
      </c>
      <c r="AY337" s="254" t="s">
        <v>134</v>
      </c>
    </row>
    <row r="338" spans="1:65" s="2" customFormat="1" ht="14.4" customHeight="1">
      <c r="A338" s="38"/>
      <c r="B338" s="39"/>
      <c r="C338" s="226" t="s">
        <v>660</v>
      </c>
      <c r="D338" s="226" t="s">
        <v>136</v>
      </c>
      <c r="E338" s="227" t="s">
        <v>869</v>
      </c>
      <c r="F338" s="228" t="s">
        <v>870</v>
      </c>
      <c r="G338" s="229" t="s">
        <v>326</v>
      </c>
      <c r="H338" s="230">
        <v>62</v>
      </c>
      <c r="I338" s="231"/>
      <c r="J338" s="232">
        <f>ROUND(I338*H338,2)</f>
        <v>0</v>
      </c>
      <c r="K338" s="228" t="s">
        <v>140</v>
      </c>
      <c r="L338" s="44"/>
      <c r="M338" s="233" t="s">
        <v>1</v>
      </c>
      <c r="N338" s="234" t="s">
        <v>42</v>
      </c>
      <c r="O338" s="91"/>
      <c r="P338" s="235">
        <f>O338*H338</f>
        <v>0</v>
      </c>
      <c r="Q338" s="235">
        <v>0.00019</v>
      </c>
      <c r="R338" s="235">
        <f>Q338*H338</f>
        <v>0.01178</v>
      </c>
      <c r="S338" s="235">
        <v>0</v>
      </c>
      <c r="T338" s="23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7" t="s">
        <v>141</v>
      </c>
      <c r="AT338" s="237" t="s">
        <v>136</v>
      </c>
      <c r="AU338" s="237" t="s">
        <v>86</v>
      </c>
      <c r="AY338" s="17" t="s">
        <v>134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7" t="s">
        <v>82</v>
      </c>
      <c r="BK338" s="238">
        <f>ROUND(I338*H338,2)</f>
        <v>0</v>
      </c>
      <c r="BL338" s="17" t="s">
        <v>141</v>
      </c>
      <c r="BM338" s="237" t="s">
        <v>871</v>
      </c>
    </row>
    <row r="339" spans="1:47" s="2" customFormat="1" ht="12">
      <c r="A339" s="38"/>
      <c r="B339" s="39"/>
      <c r="C339" s="40"/>
      <c r="D339" s="239" t="s">
        <v>143</v>
      </c>
      <c r="E339" s="40"/>
      <c r="F339" s="240" t="s">
        <v>872</v>
      </c>
      <c r="G339" s="40"/>
      <c r="H339" s="40"/>
      <c r="I339" s="241"/>
      <c r="J339" s="40"/>
      <c r="K339" s="40"/>
      <c r="L339" s="44"/>
      <c r="M339" s="242"/>
      <c r="N339" s="243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143</v>
      </c>
      <c r="AU339" s="17" t="s">
        <v>86</v>
      </c>
    </row>
    <row r="340" spans="1:51" s="13" customFormat="1" ht="12">
      <c r="A340" s="13"/>
      <c r="B340" s="244"/>
      <c r="C340" s="245"/>
      <c r="D340" s="239" t="s">
        <v>145</v>
      </c>
      <c r="E340" s="246" t="s">
        <v>1</v>
      </c>
      <c r="F340" s="247" t="s">
        <v>873</v>
      </c>
      <c r="G340" s="245"/>
      <c r="H340" s="248">
        <v>61.8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145</v>
      </c>
      <c r="AU340" s="254" t="s">
        <v>86</v>
      </c>
      <c r="AV340" s="13" t="s">
        <v>86</v>
      </c>
      <c r="AW340" s="13" t="s">
        <v>32</v>
      </c>
      <c r="AX340" s="13" t="s">
        <v>77</v>
      </c>
      <c r="AY340" s="254" t="s">
        <v>134</v>
      </c>
    </row>
    <row r="341" spans="1:51" s="14" customFormat="1" ht="12">
      <c r="A341" s="14"/>
      <c r="B341" s="255"/>
      <c r="C341" s="256"/>
      <c r="D341" s="239" t="s">
        <v>145</v>
      </c>
      <c r="E341" s="257" t="s">
        <v>1</v>
      </c>
      <c r="F341" s="258" t="s">
        <v>147</v>
      </c>
      <c r="G341" s="256"/>
      <c r="H341" s="259">
        <v>61.8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5" t="s">
        <v>145</v>
      </c>
      <c r="AU341" s="265" t="s">
        <v>86</v>
      </c>
      <c r="AV341" s="14" t="s">
        <v>141</v>
      </c>
      <c r="AW341" s="14" t="s">
        <v>32</v>
      </c>
      <c r="AX341" s="14" t="s">
        <v>77</v>
      </c>
      <c r="AY341" s="265" t="s">
        <v>134</v>
      </c>
    </row>
    <row r="342" spans="1:51" s="13" customFormat="1" ht="12">
      <c r="A342" s="13"/>
      <c r="B342" s="244"/>
      <c r="C342" s="245"/>
      <c r="D342" s="239" t="s">
        <v>145</v>
      </c>
      <c r="E342" s="246" t="s">
        <v>1</v>
      </c>
      <c r="F342" s="247" t="s">
        <v>762</v>
      </c>
      <c r="G342" s="245"/>
      <c r="H342" s="248">
        <v>62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145</v>
      </c>
      <c r="AU342" s="254" t="s">
        <v>86</v>
      </c>
      <c r="AV342" s="13" t="s">
        <v>86</v>
      </c>
      <c r="AW342" s="13" t="s">
        <v>32</v>
      </c>
      <c r="AX342" s="13" t="s">
        <v>82</v>
      </c>
      <c r="AY342" s="254" t="s">
        <v>134</v>
      </c>
    </row>
    <row r="343" spans="1:65" s="2" customFormat="1" ht="12">
      <c r="A343" s="38"/>
      <c r="B343" s="39"/>
      <c r="C343" s="226" t="s">
        <v>662</v>
      </c>
      <c r="D343" s="226" t="s">
        <v>136</v>
      </c>
      <c r="E343" s="227" t="s">
        <v>429</v>
      </c>
      <c r="F343" s="228" t="s">
        <v>874</v>
      </c>
      <c r="G343" s="229" t="s">
        <v>326</v>
      </c>
      <c r="H343" s="230">
        <v>62</v>
      </c>
      <c r="I343" s="231"/>
      <c r="J343" s="232">
        <f>ROUND(I343*H343,2)</f>
        <v>0</v>
      </c>
      <c r="K343" s="228" t="s">
        <v>1</v>
      </c>
      <c r="L343" s="44"/>
      <c r="M343" s="233" t="s">
        <v>1</v>
      </c>
      <c r="N343" s="234" t="s">
        <v>42</v>
      </c>
      <c r="O343" s="91"/>
      <c r="P343" s="235">
        <f>O343*H343</f>
        <v>0</v>
      </c>
      <c r="Q343" s="235">
        <v>6E-05</v>
      </c>
      <c r="R343" s="235">
        <f>Q343*H343</f>
        <v>0.00372</v>
      </c>
      <c r="S343" s="235">
        <v>0</v>
      </c>
      <c r="T343" s="23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7" t="s">
        <v>141</v>
      </c>
      <c r="AT343" s="237" t="s">
        <v>136</v>
      </c>
      <c r="AU343" s="237" t="s">
        <v>86</v>
      </c>
      <c r="AY343" s="17" t="s">
        <v>134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7" t="s">
        <v>82</v>
      </c>
      <c r="BK343" s="238">
        <f>ROUND(I343*H343,2)</f>
        <v>0</v>
      </c>
      <c r="BL343" s="17" t="s">
        <v>141</v>
      </c>
      <c r="BM343" s="237" t="s">
        <v>875</v>
      </c>
    </row>
    <row r="344" spans="1:47" s="2" customFormat="1" ht="12">
      <c r="A344" s="38"/>
      <c r="B344" s="39"/>
      <c r="C344" s="40"/>
      <c r="D344" s="239" t="s">
        <v>143</v>
      </c>
      <c r="E344" s="40"/>
      <c r="F344" s="240" t="s">
        <v>874</v>
      </c>
      <c r="G344" s="40"/>
      <c r="H344" s="40"/>
      <c r="I344" s="241"/>
      <c r="J344" s="40"/>
      <c r="K344" s="40"/>
      <c r="L344" s="44"/>
      <c r="M344" s="242"/>
      <c r="N344" s="243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143</v>
      </c>
      <c r="AU344" s="17" t="s">
        <v>86</v>
      </c>
    </row>
    <row r="345" spans="1:51" s="13" customFormat="1" ht="12">
      <c r="A345" s="13"/>
      <c r="B345" s="244"/>
      <c r="C345" s="245"/>
      <c r="D345" s="239" t="s">
        <v>145</v>
      </c>
      <c r="E345" s="246" t="s">
        <v>1</v>
      </c>
      <c r="F345" s="247" t="s">
        <v>762</v>
      </c>
      <c r="G345" s="245"/>
      <c r="H345" s="248">
        <v>62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145</v>
      </c>
      <c r="AU345" s="254" t="s">
        <v>86</v>
      </c>
      <c r="AV345" s="13" t="s">
        <v>86</v>
      </c>
      <c r="AW345" s="13" t="s">
        <v>32</v>
      </c>
      <c r="AX345" s="13" t="s">
        <v>82</v>
      </c>
      <c r="AY345" s="254" t="s">
        <v>134</v>
      </c>
    </row>
    <row r="346" spans="1:63" s="12" customFormat="1" ht="22.8" customHeight="1">
      <c r="A346" s="12"/>
      <c r="B346" s="210"/>
      <c r="C346" s="211"/>
      <c r="D346" s="212" t="s">
        <v>76</v>
      </c>
      <c r="E346" s="224" t="s">
        <v>441</v>
      </c>
      <c r="F346" s="224" t="s">
        <v>442</v>
      </c>
      <c r="G346" s="211"/>
      <c r="H346" s="211"/>
      <c r="I346" s="214"/>
      <c r="J346" s="225">
        <f>BK346</f>
        <v>0</v>
      </c>
      <c r="K346" s="211"/>
      <c r="L346" s="216"/>
      <c r="M346" s="217"/>
      <c r="N346" s="218"/>
      <c r="O346" s="218"/>
      <c r="P346" s="219">
        <f>SUM(P347:P354)</f>
        <v>0</v>
      </c>
      <c r="Q346" s="218"/>
      <c r="R346" s="219">
        <f>SUM(R347:R354)</f>
        <v>0</v>
      </c>
      <c r="S346" s="218"/>
      <c r="T346" s="220">
        <f>SUM(T347:T354)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1" t="s">
        <v>82</v>
      </c>
      <c r="AT346" s="222" t="s">
        <v>76</v>
      </c>
      <c r="AU346" s="222" t="s">
        <v>82</v>
      </c>
      <c r="AY346" s="221" t="s">
        <v>134</v>
      </c>
      <c r="BK346" s="223">
        <f>SUM(BK347:BK354)</f>
        <v>0</v>
      </c>
    </row>
    <row r="347" spans="1:65" s="2" customFormat="1" ht="19.8" customHeight="1">
      <c r="A347" s="38"/>
      <c r="B347" s="39"/>
      <c r="C347" s="226" t="s">
        <v>665</v>
      </c>
      <c r="D347" s="226" t="s">
        <v>136</v>
      </c>
      <c r="E347" s="227" t="s">
        <v>444</v>
      </c>
      <c r="F347" s="228" t="s">
        <v>445</v>
      </c>
      <c r="G347" s="229" t="s">
        <v>261</v>
      </c>
      <c r="H347" s="230">
        <v>26.4</v>
      </c>
      <c r="I347" s="231"/>
      <c r="J347" s="232">
        <f>ROUND(I347*H347,2)</f>
        <v>0</v>
      </c>
      <c r="K347" s="228" t="s">
        <v>140</v>
      </c>
      <c r="L347" s="44"/>
      <c r="M347" s="233" t="s">
        <v>1</v>
      </c>
      <c r="N347" s="234" t="s">
        <v>42</v>
      </c>
      <c r="O347" s="91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141</v>
      </c>
      <c r="AT347" s="237" t="s">
        <v>136</v>
      </c>
      <c r="AU347" s="237" t="s">
        <v>86</v>
      </c>
      <c r="AY347" s="17" t="s">
        <v>134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82</v>
      </c>
      <c r="BK347" s="238">
        <f>ROUND(I347*H347,2)</f>
        <v>0</v>
      </c>
      <c r="BL347" s="17" t="s">
        <v>141</v>
      </c>
      <c r="BM347" s="237" t="s">
        <v>876</v>
      </c>
    </row>
    <row r="348" spans="1:47" s="2" customFormat="1" ht="12">
      <c r="A348" s="38"/>
      <c r="B348" s="39"/>
      <c r="C348" s="40"/>
      <c r="D348" s="239" t="s">
        <v>143</v>
      </c>
      <c r="E348" s="40"/>
      <c r="F348" s="240" t="s">
        <v>447</v>
      </c>
      <c r="G348" s="40"/>
      <c r="H348" s="40"/>
      <c r="I348" s="241"/>
      <c r="J348" s="40"/>
      <c r="K348" s="40"/>
      <c r="L348" s="44"/>
      <c r="M348" s="242"/>
      <c r="N348" s="24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143</v>
      </c>
      <c r="AU348" s="17" t="s">
        <v>86</v>
      </c>
    </row>
    <row r="349" spans="1:65" s="2" customFormat="1" ht="12">
      <c r="A349" s="38"/>
      <c r="B349" s="39"/>
      <c r="C349" s="226" t="s">
        <v>668</v>
      </c>
      <c r="D349" s="226" t="s">
        <v>136</v>
      </c>
      <c r="E349" s="227" t="s">
        <v>449</v>
      </c>
      <c r="F349" s="228" t="s">
        <v>450</v>
      </c>
      <c r="G349" s="229" t="s">
        <v>261</v>
      </c>
      <c r="H349" s="230">
        <v>501.6</v>
      </c>
      <c r="I349" s="231"/>
      <c r="J349" s="232">
        <f>ROUND(I349*H349,2)</f>
        <v>0</v>
      </c>
      <c r="K349" s="228" t="s">
        <v>140</v>
      </c>
      <c r="L349" s="44"/>
      <c r="M349" s="233" t="s">
        <v>1</v>
      </c>
      <c r="N349" s="234" t="s">
        <v>42</v>
      </c>
      <c r="O349" s="91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7" t="s">
        <v>141</v>
      </c>
      <c r="AT349" s="237" t="s">
        <v>136</v>
      </c>
      <c r="AU349" s="237" t="s">
        <v>86</v>
      </c>
      <c r="AY349" s="17" t="s">
        <v>134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7" t="s">
        <v>82</v>
      </c>
      <c r="BK349" s="238">
        <f>ROUND(I349*H349,2)</f>
        <v>0</v>
      </c>
      <c r="BL349" s="17" t="s">
        <v>141</v>
      </c>
      <c r="BM349" s="237" t="s">
        <v>877</v>
      </c>
    </row>
    <row r="350" spans="1:47" s="2" customFormat="1" ht="12">
      <c r="A350" s="38"/>
      <c r="B350" s="39"/>
      <c r="C350" s="40"/>
      <c r="D350" s="239" t="s">
        <v>143</v>
      </c>
      <c r="E350" s="40"/>
      <c r="F350" s="240" t="s">
        <v>452</v>
      </c>
      <c r="G350" s="40"/>
      <c r="H350" s="40"/>
      <c r="I350" s="241"/>
      <c r="J350" s="40"/>
      <c r="K350" s="40"/>
      <c r="L350" s="44"/>
      <c r="M350" s="242"/>
      <c r="N350" s="243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143</v>
      </c>
      <c r="AU350" s="17" t="s">
        <v>86</v>
      </c>
    </row>
    <row r="351" spans="1:51" s="13" customFormat="1" ht="12">
      <c r="A351" s="13"/>
      <c r="B351" s="244"/>
      <c r="C351" s="245"/>
      <c r="D351" s="239" t="s">
        <v>145</v>
      </c>
      <c r="E351" s="246" t="s">
        <v>1</v>
      </c>
      <c r="F351" s="247" t="s">
        <v>878</v>
      </c>
      <c r="G351" s="245"/>
      <c r="H351" s="248">
        <v>501.6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4" t="s">
        <v>145</v>
      </c>
      <c r="AU351" s="254" t="s">
        <v>86</v>
      </c>
      <c r="AV351" s="13" t="s">
        <v>86</v>
      </c>
      <c r="AW351" s="13" t="s">
        <v>32</v>
      </c>
      <c r="AX351" s="13" t="s">
        <v>77</v>
      </c>
      <c r="AY351" s="254" t="s">
        <v>134</v>
      </c>
    </row>
    <row r="352" spans="1:51" s="14" customFormat="1" ht="12">
      <c r="A352" s="14"/>
      <c r="B352" s="255"/>
      <c r="C352" s="256"/>
      <c r="D352" s="239" t="s">
        <v>145</v>
      </c>
      <c r="E352" s="257" t="s">
        <v>1</v>
      </c>
      <c r="F352" s="258" t="s">
        <v>147</v>
      </c>
      <c r="G352" s="256"/>
      <c r="H352" s="259">
        <v>501.6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5" t="s">
        <v>145</v>
      </c>
      <c r="AU352" s="265" t="s">
        <v>86</v>
      </c>
      <c r="AV352" s="14" t="s">
        <v>141</v>
      </c>
      <c r="AW352" s="14" t="s">
        <v>32</v>
      </c>
      <c r="AX352" s="14" t="s">
        <v>82</v>
      </c>
      <c r="AY352" s="265" t="s">
        <v>134</v>
      </c>
    </row>
    <row r="353" spans="1:65" s="2" customFormat="1" ht="12">
      <c r="A353" s="38"/>
      <c r="B353" s="39"/>
      <c r="C353" s="226" t="s">
        <v>670</v>
      </c>
      <c r="D353" s="226" t="s">
        <v>136</v>
      </c>
      <c r="E353" s="227" t="s">
        <v>455</v>
      </c>
      <c r="F353" s="228" t="s">
        <v>260</v>
      </c>
      <c r="G353" s="229" t="s">
        <v>261</v>
      </c>
      <c r="H353" s="230">
        <v>26.4</v>
      </c>
      <c r="I353" s="231"/>
      <c r="J353" s="232">
        <f>ROUND(I353*H353,2)</f>
        <v>0</v>
      </c>
      <c r="K353" s="228" t="s">
        <v>140</v>
      </c>
      <c r="L353" s="44"/>
      <c r="M353" s="233" t="s">
        <v>1</v>
      </c>
      <c r="N353" s="234" t="s">
        <v>42</v>
      </c>
      <c r="O353" s="91"/>
      <c r="P353" s="235">
        <f>O353*H353</f>
        <v>0</v>
      </c>
      <c r="Q353" s="235">
        <v>0</v>
      </c>
      <c r="R353" s="235">
        <f>Q353*H353</f>
        <v>0</v>
      </c>
      <c r="S353" s="235">
        <v>0</v>
      </c>
      <c r="T353" s="236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7" t="s">
        <v>141</v>
      </c>
      <c r="AT353" s="237" t="s">
        <v>136</v>
      </c>
      <c r="AU353" s="237" t="s">
        <v>86</v>
      </c>
      <c r="AY353" s="17" t="s">
        <v>134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7" t="s">
        <v>82</v>
      </c>
      <c r="BK353" s="238">
        <f>ROUND(I353*H353,2)</f>
        <v>0</v>
      </c>
      <c r="BL353" s="17" t="s">
        <v>141</v>
      </c>
      <c r="BM353" s="237" t="s">
        <v>879</v>
      </c>
    </row>
    <row r="354" spans="1:47" s="2" customFormat="1" ht="12">
      <c r="A354" s="38"/>
      <c r="B354" s="39"/>
      <c r="C354" s="40"/>
      <c r="D354" s="239" t="s">
        <v>143</v>
      </c>
      <c r="E354" s="40"/>
      <c r="F354" s="240" t="s">
        <v>263</v>
      </c>
      <c r="G354" s="40"/>
      <c r="H354" s="40"/>
      <c r="I354" s="241"/>
      <c r="J354" s="40"/>
      <c r="K354" s="40"/>
      <c r="L354" s="44"/>
      <c r="M354" s="242"/>
      <c r="N354" s="243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143</v>
      </c>
      <c r="AU354" s="17" t="s">
        <v>86</v>
      </c>
    </row>
    <row r="355" spans="1:63" s="12" customFormat="1" ht="22.8" customHeight="1">
      <c r="A355" s="12"/>
      <c r="B355" s="210"/>
      <c r="C355" s="211"/>
      <c r="D355" s="212" t="s">
        <v>76</v>
      </c>
      <c r="E355" s="224" t="s">
        <v>458</v>
      </c>
      <c r="F355" s="224" t="s">
        <v>459</v>
      </c>
      <c r="G355" s="211"/>
      <c r="H355" s="211"/>
      <c r="I355" s="214"/>
      <c r="J355" s="225">
        <f>BK355</f>
        <v>0</v>
      </c>
      <c r="K355" s="211"/>
      <c r="L355" s="216"/>
      <c r="M355" s="217"/>
      <c r="N355" s="218"/>
      <c r="O355" s="218"/>
      <c r="P355" s="219">
        <f>SUM(P356:P359)</f>
        <v>0</v>
      </c>
      <c r="Q355" s="218"/>
      <c r="R355" s="219">
        <f>SUM(R356:R359)</f>
        <v>0</v>
      </c>
      <c r="S355" s="218"/>
      <c r="T355" s="220">
        <f>SUM(T356:T359)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21" t="s">
        <v>82</v>
      </c>
      <c r="AT355" s="222" t="s">
        <v>76</v>
      </c>
      <c r="AU355" s="222" t="s">
        <v>82</v>
      </c>
      <c r="AY355" s="221" t="s">
        <v>134</v>
      </c>
      <c r="BK355" s="223">
        <f>SUM(BK356:BK359)</f>
        <v>0</v>
      </c>
    </row>
    <row r="356" spans="1:65" s="2" customFormat="1" ht="12">
      <c r="A356" s="38"/>
      <c r="B356" s="39"/>
      <c r="C356" s="226" t="s">
        <v>880</v>
      </c>
      <c r="D356" s="226" t="s">
        <v>136</v>
      </c>
      <c r="E356" s="227" t="s">
        <v>461</v>
      </c>
      <c r="F356" s="228" t="s">
        <v>462</v>
      </c>
      <c r="G356" s="229" t="s">
        <v>261</v>
      </c>
      <c r="H356" s="230">
        <v>72.573</v>
      </c>
      <c r="I356" s="231"/>
      <c r="J356" s="232">
        <f>ROUND(I356*H356,2)</f>
        <v>0</v>
      </c>
      <c r="K356" s="228" t="s">
        <v>140</v>
      </c>
      <c r="L356" s="44"/>
      <c r="M356" s="233" t="s">
        <v>1</v>
      </c>
      <c r="N356" s="234" t="s">
        <v>42</v>
      </c>
      <c r="O356" s="91"/>
      <c r="P356" s="235">
        <f>O356*H356</f>
        <v>0</v>
      </c>
      <c r="Q356" s="235">
        <v>0</v>
      </c>
      <c r="R356" s="235">
        <f>Q356*H356</f>
        <v>0</v>
      </c>
      <c r="S356" s="235">
        <v>0</v>
      </c>
      <c r="T356" s="23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7" t="s">
        <v>141</v>
      </c>
      <c r="AT356" s="237" t="s">
        <v>136</v>
      </c>
      <c r="AU356" s="237" t="s">
        <v>86</v>
      </c>
      <c r="AY356" s="17" t="s">
        <v>134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7" t="s">
        <v>82</v>
      </c>
      <c r="BK356" s="238">
        <f>ROUND(I356*H356,2)</f>
        <v>0</v>
      </c>
      <c r="BL356" s="17" t="s">
        <v>141</v>
      </c>
      <c r="BM356" s="237" t="s">
        <v>881</v>
      </c>
    </row>
    <row r="357" spans="1:47" s="2" customFormat="1" ht="12">
      <c r="A357" s="38"/>
      <c r="B357" s="39"/>
      <c r="C357" s="40"/>
      <c r="D357" s="239" t="s">
        <v>143</v>
      </c>
      <c r="E357" s="40"/>
      <c r="F357" s="240" t="s">
        <v>464</v>
      </c>
      <c r="G357" s="40"/>
      <c r="H357" s="40"/>
      <c r="I357" s="241"/>
      <c r="J357" s="40"/>
      <c r="K357" s="40"/>
      <c r="L357" s="44"/>
      <c r="M357" s="242"/>
      <c r="N357" s="243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143</v>
      </c>
      <c r="AU357" s="17" t="s">
        <v>86</v>
      </c>
    </row>
    <row r="358" spans="1:65" s="2" customFormat="1" ht="30" customHeight="1">
      <c r="A358" s="38"/>
      <c r="B358" s="39"/>
      <c r="C358" s="226" t="s">
        <v>676</v>
      </c>
      <c r="D358" s="226" t="s">
        <v>136</v>
      </c>
      <c r="E358" s="227" t="s">
        <v>466</v>
      </c>
      <c r="F358" s="228" t="s">
        <v>467</v>
      </c>
      <c r="G358" s="229" t="s">
        <v>261</v>
      </c>
      <c r="H358" s="230">
        <v>72.573</v>
      </c>
      <c r="I358" s="231"/>
      <c r="J358" s="232">
        <f>ROUND(I358*H358,2)</f>
        <v>0</v>
      </c>
      <c r="K358" s="228" t="s">
        <v>140</v>
      </c>
      <c r="L358" s="44"/>
      <c r="M358" s="233" t="s">
        <v>1</v>
      </c>
      <c r="N358" s="234" t="s">
        <v>42</v>
      </c>
      <c r="O358" s="91"/>
      <c r="P358" s="235">
        <f>O358*H358</f>
        <v>0</v>
      </c>
      <c r="Q358" s="235">
        <v>0</v>
      </c>
      <c r="R358" s="235">
        <f>Q358*H358</f>
        <v>0</v>
      </c>
      <c r="S358" s="235">
        <v>0</v>
      </c>
      <c r="T358" s="236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7" t="s">
        <v>141</v>
      </c>
      <c r="AT358" s="237" t="s">
        <v>136</v>
      </c>
      <c r="AU358" s="237" t="s">
        <v>86</v>
      </c>
      <c r="AY358" s="17" t="s">
        <v>134</v>
      </c>
      <c r="BE358" s="238">
        <f>IF(N358="základní",J358,0)</f>
        <v>0</v>
      </c>
      <c r="BF358" s="238">
        <f>IF(N358="snížená",J358,0)</f>
        <v>0</v>
      </c>
      <c r="BG358" s="238">
        <f>IF(N358="zákl. přenesená",J358,0)</f>
        <v>0</v>
      </c>
      <c r="BH358" s="238">
        <f>IF(N358="sníž. přenesená",J358,0)</f>
        <v>0</v>
      </c>
      <c r="BI358" s="238">
        <f>IF(N358="nulová",J358,0)</f>
        <v>0</v>
      </c>
      <c r="BJ358" s="17" t="s">
        <v>82</v>
      </c>
      <c r="BK358" s="238">
        <f>ROUND(I358*H358,2)</f>
        <v>0</v>
      </c>
      <c r="BL358" s="17" t="s">
        <v>141</v>
      </c>
      <c r="BM358" s="237" t="s">
        <v>882</v>
      </c>
    </row>
    <row r="359" spans="1:47" s="2" customFormat="1" ht="12">
      <c r="A359" s="38"/>
      <c r="B359" s="39"/>
      <c r="C359" s="40"/>
      <c r="D359" s="239" t="s">
        <v>143</v>
      </c>
      <c r="E359" s="40"/>
      <c r="F359" s="240" t="s">
        <v>469</v>
      </c>
      <c r="G359" s="40"/>
      <c r="H359" s="40"/>
      <c r="I359" s="241"/>
      <c r="J359" s="40"/>
      <c r="K359" s="40"/>
      <c r="L359" s="44"/>
      <c r="M359" s="288"/>
      <c r="N359" s="289"/>
      <c r="O359" s="290"/>
      <c r="P359" s="290"/>
      <c r="Q359" s="290"/>
      <c r="R359" s="290"/>
      <c r="S359" s="290"/>
      <c r="T359" s="291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143</v>
      </c>
      <c r="AU359" s="17" t="s">
        <v>86</v>
      </c>
    </row>
    <row r="360" spans="1:31" s="2" customFormat="1" ht="6.95" customHeight="1">
      <c r="A360" s="38"/>
      <c r="B360" s="66"/>
      <c r="C360" s="67"/>
      <c r="D360" s="67"/>
      <c r="E360" s="67"/>
      <c r="F360" s="67"/>
      <c r="G360" s="67"/>
      <c r="H360" s="67"/>
      <c r="I360" s="67"/>
      <c r="J360" s="67"/>
      <c r="K360" s="67"/>
      <c r="L360" s="44"/>
      <c r="M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</row>
  </sheetData>
  <sheetProtection password="CC35" sheet="1" objects="1" scenarios="1" formatColumns="0" formatRows="0" autoFilter="0"/>
  <autoFilter ref="C123:K35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101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4.4" customHeight="1">
      <c r="B7" s="20"/>
      <c r="E7" s="151" t="str">
        <f>'Rekapitulace stavby'!K6</f>
        <v>Dýšina -rekonstrukce ulice Ke Strži</v>
      </c>
      <c r="F7" s="150"/>
      <c r="G7" s="150"/>
      <c r="H7" s="150"/>
      <c r="L7" s="20"/>
    </row>
    <row r="8" spans="2:12" s="1" customFormat="1" ht="12" customHeight="1">
      <c r="B8" s="20"/>
      <c r="D8" s="150" t="s">
        <v>102</v>
      </c>
      <c r="L8" s="20"/>
    </row>
    <row r="9" spans="1:31" s="2" customFormat="1" ht="14.4" customHeight="1">
      <c r="A9" s="38"/>
      <c r="B9" s="44"/>
      <c r="C9" s="38"/>
      <c r="D9" s="38"/>
      <c r="E9" s="151" t="s">
        <v>672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883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1.2" customHeight="1">
      <c r="A11" s="38"/>
      <c r="B11" s="44"/>
      <c r="C11" s="38"/>
      <c r="D11" s="38"/>
      <c r="E11" s="152" t="s">
        <v>884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3. 1. 2021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ROUND((SUM(BE128:BE289)),2)</f>
        <v>0</v>
      </c>
      <c r="G35" s="38"/>
      <c r="H35" s="38"/>
      <c r="I35" s="164">
        <v>0.21</v>
      </c>
      <c r="J35" s="163">
        <f>ROUND(((SUM(BE128:BE289))*I35),2)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43</v>
      </c>
      <c r="F36" s="163">
        <f>ROUND((SUM(BF128:BF289)),2)</f>
        <v>0</v>
      </c>
      <c r="G36" s="38"/>
      <c r="H36" s="38"/>
      <c r="I36" s="164">
        <v>0.15</v>
      </c>
      <c r="J36" s="163">
        <f>ROUND(((SUM(BF128:BF289))*I36),2)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44</v>
      </c>
      <c r="F37" s="163">
        <f>ROUND((SUM(BG128:BG289)),2)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45</v>
      </c>
      <c r="F38" s="163">
        <f>ROUND((SUM(BH128:BH289)),2)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46</v>
      </c>
      <c r="F39" s="163">
        <f>ROUND((SUM(BI128:BI289)),2)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3" t="str">
        <f>E7</f>
        <v>Dýšina -rekonstrukce ulice Ke Strži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3" t="s">
        <v>672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883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1.2" customHeight="1">
      <c r="A89" s="38"/>
      <c r="B89" s="39"/>
      <c r="C89" s="40"/>
      <c r="D89" s="40"/>
      <c r="E89" s="76" t="str">
        <f>E11</f>
        <v xml:space="preserve">3a - Výměna v totožné trase -stáv.vodov.přípojky  pro č.p.112+č.p.121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Dýšiná -Plzeňský kraj</v>
      </c>
      <c r="G91" s="40"/>
      <c r="H91" s="40"/>
      <c r="I91" s="32" t="s">
        <v>22</v>
      </c>
      <c r="J91" s="79" t="str">
        <f>IF(J14="","",J14)</f>
        <v>3. 1. 2021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6" customHeight="1">
      <c r="A93" s="38"/>
      <c r="B93" s="39"/>
      <c r="C93" s="32" t="s">
        <v>24</v>
      </c>
      <c r="D93" s="40"/>
      <c r="E93" s="40"/>
      <c r="F93" s="27" t="str">
        <f>E17</f>
        <v>Obec Dýšiná.Náměstí Míru 30-Dýšiná</v>
      </c>
      <c r="G93" s="40"/>
      <c r="H93" s="40"/>
      <c r="I93" s="32" t="s">
        <v>30</v>
      </c>
      <c r="J93" s="36" t="str">
        <f>E23</f>
        <v>Ing.A.Samek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Richtrová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105</v>
      </c>
      <c r="D96" s="185"/>
      <c r="E96" s="185"/>
      <c r="F96" s="185"/>
      <c r="G96" s="185"/>
      <c r="H96" s="185"/>
      <c r="I96" s="185"/>
      <c r="J96" s="186" t="s">
        <v>106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107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108</v>
      </c>
    </row>
    <row r="99" spans="1:31" s="9" customFormat="1" ht="24.95" customHeight="1">
      <c r="A99" s="9"/>
      <c r="B99" s="188"/>
      <c r="C99" s="189"/>
      <c r="D99" s="190" t="s">
        <v>109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110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111</v>
      </c>
      <c r="E101" s="196"/>
      <c r="F101" s="196"/>
      <c r="G101" s="196"/>
      <c r="H101" s="196"/>
      <c r="I101" s="196"/>
      <c r="J101" s="197">
        <f>J194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113</v>
      </c>
      <c r="E102" s="196"/>
      <c r="F102" s="196"/>
      <c r="G102" s="196"/>
      <c r="H102" s="196"/>
      <c r="I102" s="196"/>
      <c r="J102" s="197">
        <f>J200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114</v>
      </c>
      <c r="E103" s="196"/>
      <c r="F103" s="196"/>
      <c r="G103" s="196"/>
      <c r="H103" s="196"/>
      <c r="I103" s="196"/>
      <c r="J103" s="197">
        <f>J212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115</v>
      </c>
      <c r="E104" s="196"/>
      <c r="F104" s="196"/>
      <c r="G104" s="196"/>
      <c r="H104" s="196"/>
      <c r="I104" s="196"/>
      <c r="J104" s="197">
        <f>J217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117</v>
      </c>
      <c r="E105" s="196"/>
      <c r="F105" s="196"/>
      <c r="G105" s="196"/>
      <c r="H105" s="196"/>
      <c r="I105" s="196"/>
      <c r="J105" s="197">
        <f>J275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118</v>
      </c>
      <c r="E106" s="196"/>
      <c r="F106" s="196"/>
      <c r="G106" s="196"/>
      <c r="H106" s="196"/>
      <c r="I106" s="196"/>
      <c r="J106" s="197">
        <f>J285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3" t="str">
        <f>E7</f>
        <v>Dýšina -rekonstrukce ulice Ke Strži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102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8"/>
      <c r="B118" s="39"/>
      <c r="C118" s="40"/>
      <c r="D118" s="40"/>
      <c r="E118" s="183" t="s">
        <v>672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883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31.2" customHeight="1">
      <c r="A120" s="38"/>
      <c r="B120" s="39"/>
      <c r="C120" s="40"/>
      <c r="D120" s="40"/>
      <c r="E120" s="76" t="str">
        <f>E11</f>
        <v xml:space="preserve">3a - Výměna v totožné trase -stáv.vodov.přípojky  pro č.p.112+č.p.121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>Dýšiná -Plzeňský kraj</v>
      </c>
      <c r="G122" s="40"/>
      <c r="H122" s="40"/>
      <c r="I122" s="32" t="s">
        <v>22</v>
      </c>
      <c r="J122" s="79" t="str">
        <f>IF(J14="","",J14)</f>
        <v>3. 1. 2021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24</v>
      </c>
      <c r="D124" s="40"/>
      <c r="E124" s="40"/>
      <c r="F124" s="27" t="str">
        <f>E17</f>
        <v>Obec Dýšiná.Náměstí Míru 30-Dýšiná</v>
      </c>
      <c r="G124" s="40"/>
      <c r="H124" s="40"/>
      <c r="I124" s="32" t="s">
        <v>30</v>
      </c>
      <c r="J124" s="36" t="str">
        <f>E23</f>
        <v>Ing.A.Samek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6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32" t="s">
        <v>33</v>
      </c>
      <c r="J125" s="36" t="str">
        <f>E26</f>
        <v>Richtrová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9"/>
      <c r="B127" s="200"/>
      <c r="C127" s="201" t="s">
        <v>120</v>
      </c>
      <c r="D127" s="202" t="s">
        <v>62</v>
      </c>
      <c r="E127" s="202" t="s">
        <v>58</v>
      </c>
      <c r="F127" s="202" t="s">
        <v>59</v>
      </c>
      <c r="G127" s="202" t="s">
        <v>121</v>
      </c>
      <c r="H127" s="202" t="s">
        <v>122</v>
      </c>
      <c r="I127" s="202" t="s">
        <v>123</v>
      </c>
      <c r="J127" s="202" t="s">
        <v>106</v>
      </c>
      <c r="K127" s="203" t="s">
        <v>124</v>
      </c>
      <c r="L127" s="204"/>
      <c r="M127" s="100" t="s">
        <v>1</v>
      </c>
      <c r="N127" s="101" t="s">
        <v>41</v>
      </c>
      <c r="O127" s="101" t="s">
        <v>125</v>
      </c>
      <c r="P127" s="101" t="s">
        <v>126</v>
      </c>
      <c r="Q127" s="101" t="s">
        <v>127</v>
      </c>
      <c r="R127" s="101" t="s">
        <v>128</v>
      </c>
      <c r="S127" s="101" t="s">
        <v>129</v>
      </c>
      <c r="T127" s="102" t="s">
        <v>130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2" customFormat="1" ht="22.8" customHeight="1">
      <c r="A128" s="38"/>
      <c r="B128" s="39"/>
      <c r="C128" s="107" t="s">
        <v>131</v>
      </c>
      <c r="D128" s="40"/>
      <c r="E128" s="40"/>
      <c r="F128" s="40"/>
      <c r="G128" s="40"/>
      <c r="H128" s="40"/>
      <c r="I128" s="40"/>
      <c r="J128" s="205">
        <f>BK128</f>
        <v>0</v>
      </c>
      <c r="K128" s="40"/>
      <c r="L128" s="44"/>
      <c r="M128" s="103"/>
      <c r="N128" s="206"/>
      <c r="O128" s="104"/>
      <c r="P128" s="207">
        <f>P129</f>
        <v>0</v>
      </c>
      <c r="Q128" s="104"/>
      <c r="R128" s="207">
        <f>R129</f>
        <v>7.2477669</v>
      </c>
      <c r="S128" s="104"/>
      <c r="T128" s="208">
        <f>T129</f>
        <v>2.64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108</v>
      </c>
      <c r="BK128" s="209">
        <f>BK129</f>
        <v>0</v>
      </c>
    </row>
    <row r="129" spans="1:63" s="12" customFormat="1" ht="25.9" customHeight="1">
      <c r="A129" s="12"/>
      <c r="B129" s="210"/>
      <c r="C129" s="211"/>
      <c r="D129" s="212" t="s">
        <v>76</v>
      </c>
      <c r="E129" s="213" t="s">
        <v>132</v>
      </c>
      <c r="F129" s="213" t="s">
        <v>133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P130+P194+P200+P212+P217+P275+P285</f>
        <v>0</v>
      </c>
      <c r="Q129" s="218"/>
      <c r="R129" s="219">
        <f>R130+R194+R200+R212+R217+R275+R285</f>
        <v>7.2477669</v>
      </c>
      <c r="S129" s="218"/>
      <c r="T129" s="220">
        <f>T130+T194+T200+T212+T217+T275+T285</f>
        <v>2.64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82</v>
      </c>
      <c r="AT129" s="222" t="s">
        <v>76</v>
      </c>
      <c r="AU129" s="222" t="s">
        <v>77</v>
      </c>
      <c r="AY129" s="221" t="s">
        <v>134</v>
      </c>
      <c r="BK129" s="223">
        <f>BK130+BK194+BK200+BK212+BK217+BK275+BK285</f>
        <v>0</v>
      </c>
    </row>
    <row r="130" spans="1:63" s="12" customFormat="1" ht="22.8" customHeight="1">
      <c r="A130" s="12"/>
      <c r="B130" s="210"/>
      <c r="C130" s="211"/>
      <c r="D130" s="212" t="s">
        <v>76</v>
      </c>
      <c r="E130" s="224" t="s">
        <v>82</v>
      </c>
      <c r="F130" s="224" t="s">
        <v>135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SUM(P131:P193)</f>
        <v>0</v>
      </c>
      <c r="Q130" s="218"/>
      <c r="R130" s="219">
        <f>SUM(R131:R193)</f>
        <v>0.01764</v>
      </c>
      <c r="S130" s="218"/>
      <c r="T130" s="220">
        <f>SUM(T131:T193)</f>
        <v>2.64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82</v>
      </c>
      <c r="AT130" s="222" t="s">
        <v>76</v>
      </c>
      <c r="AU130" s="222" t="s">
        <v>82</v>
      </c>
      <c r="AY130" s="221" t="s">
        <v>134</v>
      </c>
      <c r="BK130" s="223">
        <f>SUM(BK131:BK193)</f>
        <v>0</v>
      </c>
    </row>
    <row r="131" spans="1:65" s="2" customFormat="1" ht="12">
      <c r="A131" s="38"/>
      <c r="B131" s="39"/>
      <c r="C131" s="226" t="s">
        <v>82</v>
      </c>
      <c r="D131" s="226" t="s">
        <v>136</v>
      </c>
      <c r="E131" s="227" t="s">
        <v>885</v>
      </c>
      <c r="F131" s="228" t="s">
        <v>886</v>
      </c>
      <c r="G131" s="229" t="s">
        <v>139</v>
      </c>
      <c r="H131" s="230">
        <v>6</v>
      </c>
      <c r="I131" s="231"/>
      <c r="J131" s="232">
        <f>ROUND(I131*H131,2)</f>
        <v>0</v>
      </c>
      <c r="K131" s="228" t="s">
        <v>140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0.44</v>
      </c>
      <c r="T131" s="236">
        <f>S131*H131</f>
        <v>2.64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141</v>
      </c>
      <c r="AT131" s="237" t="s">
        <v>136</v>
      </c>
      <c r="AU131" s="237" t="s">
        <v>86</v>
      </c>
      <c r="AY131" s="17" t="s">
        <v>134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82</v>
      </c>
      <c r="BK131" s="238">
        <f>ROUND(I131*H131,2)</f>
        <v>0</v>
      </c>
      <c r="BL131" s="17" t="s">
        <v>141</v>
      </c>
      <c r="BM131" s="237" t="s">
        <v>887</v>
      </c>
    </row>
    <row r="132" spans="1:47" s="2" customFormat="1" ht="12">
      <c r="A132" s="38"/>
      <c r="B132" s="39"/>
      <c r="C132" s="40"/>
      <c r="D132" s="239" t="s">
        <v>143</v>
      </c>
      <c r="E132" s="40"/>
      <c r="F132" s="240" t="s">
        <v>888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86</v>
      </c>
    </row>
    <row r="133" spans="1:51" s="13" customFormat="1" ht="12">
      <c r="A133" s="13"/>
      <c r="B133" s="244"/>
      <c r="C133" s="245"/>
      <c r="D133" s="239" t="s">
        <v>145</v>
      </c>
      <c r="E133" s="246" t="s">
        <v>1</v>
      </c>
      <c r="F133" s="247" t="s">
        <v>889</v>
      </c>
      <c r="G133" s="245"/>
      <c r="H133" s="248">
        <v>3.1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145</v>
      </c>
      <c r="AU133" s="254" t="s">
        <v>86</v>
      </c>
      <c r="AV133" s="13" t="s">
        <v>86</v>
      </c>
      <c r="AW133" s="13" t="s">
        <v>32</v>
      </c>
      <c r="AX133" s="13" t="s">
        <v>77</v>
      </c>
      <c r="AY133" s="254" t="s">
        <v>134</v>
      </c>
    </row>
    <row r="134" spans="1:51" s="13" customFormat="1" ht="12">
      <c r="A134" s="13"/>
      <c r="B134" s="244"/>
      <c r="C134" s="245"/>
      <c r="D134" s="239" t="s">
        <v>145</v>
      </c>
      <c r="E134" s="246" t="s">
        <v>1</v>
      </c>
      <c r="F134" s="247" t="s">
        <v>890</v>
      </c>
      <c r="G134" s="245"/>
      <c r="H134" s="248">
        <v>2.9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145</v>
      </c>
      <c r="AU134" s="254" t="s">
        <v>86</v>
      </c>
      <c r="AV134" s="13" t="s">
        <v>86</v>
      </c>
      <c r="AW134" s="13" t="s">
        <v>32</v>
      </c>
      <c r="AX134" s="13" t="s">
        <v>77</v>
      </c>
      <c r="AY134" s="254" t="s">
        <v>134</v>
      </c>
    </row>
    <row r="135" spans="1:51" s="14" customFormat="1" ht="12">
      <c r="A135" s="14"/>
      <c r="B135" s="255"/>
      <c r="C135" s="256"/>
      <c r="D135" s="239" t="s">
        <v>145</v>
      </c>
      <c r="E135" s="257" t="s">
        <v>1</v>
      </c>
      <c r="F135" s="258" t="s">
        <v>147</v>
      </c>
      <c r="G135" s="256"/>
      <c r="H135" s="259">
        <v>6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145</v>
      </c>
      <c r="AU135" s="265" t="s">
        <v>86</v>
      </c>
      <c r="AV135" s="14" t="s">
        <v>141</v>
      </c>
      <c r="AW135" s="14" t="s">
        <v>32</v>
      </c>
      <c r="AX135" s="14" t="s">
        <v>82</v>
      </c>
      <c r="AY135" s="265" t="s">
        <v>134</v>
      </c>
    </row>
    <row r="136" spans="1:65" s="2" customFormat="1" ht="30" customHeight="1">
      <c r="A136" s="38"/>
      <c r="B136" s="39"/>
      <c r="C136" s="226" t="s">
        <v>86</v>
      </c>
      <c r="D136" s="226" t="s">
        <v>136</v>
      </c>
      <c r="E136" s="227" t="s">
        <v>891</v>
      </c>
      <c r="F136" s="228" t="s">
        <v>892</v>
      </c>
      <c r="G136" s="229" t="s">
        <v>170</v>
      </c>
      <c r="H136" s="230">
        <v>3.48</v>
      </c>
      <c r="I136" s="231"/>
      <c r="J136" s="232">
        <f>ROUND(I136*H136,2)</f>
        <v>0</v>
      </c>
      <c r="K136" s="228" t="s">
        <v>140</v>
      </c>
      <c r="L136" s="44"/>
      <c r="M136" s="233" t="s">
        <v>1</v>
      </c>
      <c r="N136" s="234" t="s">
        <v>42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141</v>
      </c>
      <c r="AT136" s="237" t="s">
        <v>136</v>
      </c>
      <c r="AU136" s="237" t="s">
        <v>86</v>
      </c>
      <c r="AY136" s="17" t="s">
        <v>134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82</v>
      </c>
      <c r="BK136" s="238">
        <f>ROUND(I136*H136,2)</f>
        <v>0</v>
      </c>
      <c r="BL136" s="17" t="s">
        <v>141</v>
      </c>
      <c r="BM136" s="237" t="s">
        <v>893</v>
      </c>
    </row>
    <row r="137" spans="1:47" s="2" customFormat="1" ht="12">
      <c r="A137" s="38"/>
      <c r="B137" s="39"/>
      <c r="C137" s="40"/>
      <c r="D137" s="239" t="s">
        <v>143</v>
      </c>
      <c r="E137" s="40"/>
      <c r="F137" s="240" t="s">
        <v>894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143</v>
      </c>
      <c r="AU137" s="17" t="s">
        <v>86</v>
      </c>
    </row>
    <row r="138" spans="1:51" s="13" customFormat="1" ht="12">
      <c r="A138" s="13"/>
      <c r="B138" s="244"/>
      <c r="C138" s="245"/>
      <c r="D138" s="239" t="s">
        <v>145</v>
      </c>
      <c r="E138" s="246" t="s">
        <v>1</v>
      </c>
      <c r="F138" s="247" t="s">
        <v>895</v>
      </c>
      <c r="G138" s="245"/>
      <c r="H138" s="248">
        <v>5.425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145</v>
      </c>
      <c r="AU138" s="254" t="s">
        <v>86</v>
      </c>
      <c r="AV138" s="13" t="s">
        <v>86</v>
      </c>
      <c r="AW138" s="13" t="s">
        <v>32</v>
      </c>
      <c r="AX138" s="13" t="s">
        <v>77</v>
      </c>
      <c r="AY138" s="254" t="s">
        <v>134</v>
      </c>
    </row>
    <row r="139" spans="1:51" s="13" customFormat="1" ht="12">
      <c r="A139" s="13"/>
      <c r="B139" s="244"/>
      <c r="C139" s="245"/>
      <c r="D139" s="239" t="s">
        <v>145</v>
      </c>
      <c r="E139" s="246" t="s">
        <v>1</v>
      </c>
      <c r="F139" s="247" t="s">
        <v>896</v>
      </c>
      <c r="G139" s="245"/>
      <c r="H139" s="248">
        <v>5.075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145</v>
      </c>
      <c r="AU139" s="254" t="s">
        <v>86</v>
      </c>
      <c r="AV139" s="13" t="s">
        <v>86</v>
      </c>
      <c r="AW139" s="13" t="s">
        <v>32</v>
      </c>
      <c r="AX139" s="13" t="s">
        <v>77</v>
      </c>
      <c r="AY139" s="254" t="s">
        <v>134</v>
      </c>
    </row>
    <row r="140" spans="1:51" s="13" customFormat="1" ht="12">
      <c r="A140" s="13"/>
      <c r="B140" s="244"/>
      <c r="C140" s="245"/>
      <c r="D140" s="239" t="s">
        <v>145</v>
      </c>
      <c r="E140" s="246" t="s">
        <v>1</v>
      </c>
      <c r="F140" s="247" t="s">
        <v>897</v>
      </c>
      <c r="G140" s="245"/>
      <c r="H140" s="248">
        <v>-1.8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145</v>
      </c>
      <c r="AU140" s="254" t="s">
        <v>86</v>
      </c>
      <c r="AV140" s="13" t="s">
        <v>86</v>
      </c>
      <c r="AW140" s="13" t="s">
        <v>32</v>
      </c>
      <c r="AX140" s="13" t="s">
        <v>77</v>
      </c>
      <c r="AY140" s="254" t="s">
        <v>134</v>
      </c>
    </row>
    <row r="141" spans="1:51" s="14" customFormat="1" ht="12">
      <c r="A141" s="14"/>
      <c r="B141" s="255"/>
      <c r="C141" s="256"/>
      <c r="D141" s="239" t="s">
        <v>145</v>
      </c>
      <c r="E141" s="257" t="s">
        <v>1</v>
      </c>
      <c r="F141" s="258" t="s">
        <v>147</v>
      </c>
      <c r="G141" s="256"/>
      <c r="H141" s="259">
        <v>8.7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145</v>
      </c>
      <c r="AU141" s="265" t="s">
        <v>86</v>
      </c>
      <c r="AV141" s="14" t="s">
        <v>141</v>
      </c>
      <c r="AW141" s="14" t="s">
        <v>32</v>
      </c>
      <c r="AX141" s="14" t="s">
        <v>77</v>
      </c>
      <c r="AY141" s="265" t="s">
        <v>134</v>
      </c>
    </row>
    <row r="142" spans="1:51" s="13" customFormat="1" ht="12">
      <c r="A142" s="13"/>
      <c r="B142" s="244"/>
      <c r="C142" s="245"/>
      <c r="D142" s="239" t="s">
        <v>145</v>
      </c>
      <c r="E142" s="246" t="s">
        <v>1</v>
      </c>
      <c r="F142" s="247" t="s">
        <v>898</v>
      </c>
      <c r="G142" s="245"/>
      <c r="H142" s="248">
        <v>3.48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145</v>
      </c>
      <c r="AU142" s="254" t="s">
        <v>86</v>
      </c>
      <c r="AV142" s="13" t="s">
        <v>86</v>
      </c>
      <c r="AW142" s="13" t="s">
        <v>32</v>
      </c>
      <c r="AX142" s="13" t="s">
        <v>82</v>
      </c>
      <c r="AY142" s="254" t="s">
        <v>134</v>
      </c>
    </row>
    <row r="143" spans="1:65" s="2" customFormat="1" ht="30" customHeight="1">
      <c r="A143" s="38"/>
      <c r="B143" s="39"/>
      <c r="C143" s="226" t="s">
        <v>89</v>
      </c>
      <c r="D143" s="226" t="s">
        <v>136</v>
      </c>
      <c r="E143" s="227" t="s">
        <v>899</v>
      </c>
      <c r="F143" s="228" t="s">
        <v>900</v>
      </c>
      <c r="G143" s="229" t="s">
        <v>170</v>
      </c>
      <c r="H143" s="230">
        <v>5.22</v>
      </c>
      <c r="I143" s="231"/>
      <c r="J143" s="232">
        <f>ROUND(I143*H143,2)</f>
        <v>0</v>
      </c>
      <c r="K143" s="228" t="s">
        <v>140</v>
      </c>
      <c r="L143" s="44"/>
      <c r="M143" s="233" t="s">
        <v>1</v>
      </c>
      <c r="N143" s="234" t="s">
        <v>42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141</v>
      </c>
      <c r="AT143" s="237" t="s">
        <v>136</v>
      </c>
      <c r="AU143" s="237" t="s">
        <v>86</v>
      </c>
      <c r="AY143" s="17" t="s">
        <v>134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82</v>
      </c>
      <c r="BK143" s="238">
        <f>ROUND(I143*H143,2)</f>
        <v>0</v>
      </c>
      <c r="BL143" s="17" t="s">
        <v>141</v>
      </c>
      <c r="BM143" s="237" t="s">
        <v>901</v>
      </c>
    </row>
    <row r="144" spans="1:47" s="2" customFormat="1" ht="12">
      <c r="A144" s="38"/>
      <c r="B144" s="39"/>
      <c r="C144" s="40"/>
      <c r="D144" s="239" t="s">
        <v>143</v>
      </c>
      <c r="E144" s="40"/>
      <c r="F144" s="240" t="s">
        <v>902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143</v>
      </c>
      <c r="AU144" s="17" t="s">
        <v>86</v>
      </c>
    </row>
    <row r="145" spans="1:51" s="13" customFormat="1" ht="12">
      <c r="A145" s="13"/>
      <c r="B145" s="244"/>
      <c r="C145" s="245"/>
      <c r="D145" s="239" t="s">
        <v>145</v>
      </c>
      <c r="E145" s="246" t="s">
        <v>1</v>
      </c>
      <c r="F145" s="247" t="s">
        <v>903</v>
      </c>
      <c r="G145" s="245"/>
      <c r="H145" s="248">
        <v>5.22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145</v>
      </c>
      <c r="AU145" s="254" t="s">
        <v>86</v>
      </c>
      <c r="AV145" s="13" t="s">
        <v>86</v>
      </c>
      <c r="AW145" s="13" t="s">
        <v>32</v>
      </c>
      <c r="AX145" s="13" t="s">
        <v>77</v>
      </c>
      <c r="AY145" s="254" t="s">
        <v>134</v>
      </c>
    </row>
    <row r="146" spans="1:51" s="14" customFormat="1" ht="12">
      <c r="A146" s="14"/>
      <c r="B146" s="255"/>
      <c r="C146" s="256"/>
      <c r="D146" s="239" t="s">
        <v>145</v>
      </c>
      <c r="E146" s="257" t="s">
        <v>1</v>
      </c>
      <c r="F146" s="258" t="s">
        <v>147</v>
      </c>
      <c r="G146" s="256"/>
      <c r="H146" s="259">
        <v>5.22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145</v>
      </c>
      <c r="AU146" s="265" t="s">
        <v>86</v>
      </c>
      <c r="AV146" s="14" t="s">
        <v>141</v>
      </c>
      <c r="AW146" s="14" t="s">
        <v>32</v>
      </c>
      <c r="AX146" s="14" t="s">
        <v>82</v>
      </c>
      <c r="AY146" s="265" t="s">
        <v>134</v>
      </c>
    </row>
    <row r="147" spans="1:65" s="2" customFormat="1" ht="19.8" customHeight="1">
      <c r="A147" s="38"/>
      <c r="B147" s="39"/>
      <c r="C147" s="226" t="s">
        <v>141</v>
      </c>
      <c r="D147" s="226" t="s">
        <v>136</v>
      </c>
      <c r="E147" s="227" t="s">
        <v>698</v>
      </c>
      <c r="F147" s="228" t="s">
        <v>699</v>
      </c>
      <c r="G147" s="229" t="s">
        <v>139</v>
      </c>
      <c r="H147" s="230">
        <v>21</v>
      </c>
      <c r="I147" s="231"/>
      <c r="J147" s="232">
        <f>ROUND(I147*H147,2)</f>
        <v>0</v>
      </c>
      <c r="K147" s="228" t="s">
        <v>140</v>
      </c>
      <c r="L147" s="44"/>
      <c r="M147" s="233" t="s">
        <v>1</v>
      </c>
      <c r="N147" s="234" t="s">
        <v>42</v>
      </c>
      <c r="O147" s="91"/>
      <c r="P147" s="235">
        <f>O147*H147</f>
        <v>0</v>
      </c>
      <c r="Q147" s="235">
        <v>0.00084</v>
      </c>
      <c r="R147" s="235">
        <f>Q147*H147</f>
        <v>0.01764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141</v>
      </c>
      <c r="AT147" s="237" t="s">
        <v>136</v>
      </c>
      <c r="AU147" s="237" t="s">
        <v>86</v>
      </c>
      <c r="AY147" s="17" t="s">
        <v>134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82</v>
      </c>
      <c r="BK147" s="238">
        <f>ROUND(I147*H147,2)</f>
        <v>0</v>
      </c>
      <c r="BL147" s="17" t="s">
        <v>141</v>
      </c>
      <c r="BM147" s="237" t="s">
        <v>904</v>
      </c>
    </row>
    <row r="148" spans="1:47" s="2" customFormat="1" ht="12">
      <c r="A148" s="38"/>
      <c r="B148" s="39"/>
      <c r="C148" s="40"/>
      <c r="D148" s="239" t="s">
        <v>143</v>
      </c>
      <c r="E148" s="40"/>
      <c r="F148" s="240" t="s">
        <v>701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143</v>
      </c>
      <c r="AU148" s="17" t="s">
        <v>86</v>
      </c>
    </row>
    <row r="149" spans="1:51" s="13" customFormat="1" ht="12">
      <c r="A149" s="13"/>
      <c r="B149" s="244"/>
      <c r="C149" s="245"/>
      <c r="D149" s="239" t="s">
        <v>145</v>
      </c>
      <c r="E149" s="246" t="s">
        <v>1</v>
      </c>
      <c r="F149" s="247" t="s">
        <v>905</v>
      </c>
      <c r="G149" s="245"/>
      <c r="H149" s="248">
        <v>10.85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145</v>
      </c>
      <c r="AU149" s="254" t="s">
        <v>86</v>
      </c>
      <c r="AV149" s="13" t="s">
        <v>86</v>
      </c>
      <c r="AW149" s="13" t="s">
        <v>32</v>
      </c>
      <c r="AX149" s="13" t="s">
        <v>77</v>
      </c>
      <c r="AY149" s="254" t="s">
        <v>134</v>
      </c>
    </row>
    <row r="150" spans="1:51" s="13" customFormat="1" ht="12">
      <c r="A150" s="13"/>
      <c r="B150" s="244"/>
      <c r="C150" s="245"/>
      <c r="D150" s="239" t="s">
        <v>145</v>
      </c>
      <c r="E150" s="246" t="s">
        <v>1</v>
      </c>
      <c r="F150" s="247" t="s">
        <v>906</v>
      </c>
      <c r="G150" s="245"/>
      <c r="H150" s="248">
        <v>10.15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145</v>
      </c>
      <c r="AU150" s="254" t="s">
        <v>86</v>
      </c>
      <c r="AV150" s="13" t="s">
        <v>86</v>
      </c>
      <c r="AW150" s="13" t="s">
        <v>32</v>
      </c>
      <c r="AX150" s="13" t="s">
        <v>77</v>
      </c>
      <c r="AY150" s="254" t="s">
        <v>134</v>
      </c>
    </row>
    <row r="151" spans="1:51" s="14" customFormat="1" ht="12">
      <c r="A151" s="14"/>
      <c r="B151" s="255"/>
      <c r="C151" s="256"/>
      <c r="D151" s="239" t="s">
        <v>145</v>
      </c>
      <c r="E151" s="257" t="s">
        <v>1</v>
      </c>
      <c r="F151" s="258" t="s">
        <v>147</v>
      </c>
      <c r="G151" s="256"/>
      <c r="H151" s="259">
        <v>21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145</v>
      </c>
      <c r="AU151" s="265" t="s">
        <v>86</v>
      </c>
      <c r="AV151" s="14" t="s">
        <v>141</v>
      </c>
      <c r="AW151" s="14" t="s">
        <v>32</v>
      </c>
      <c r="AX151" s="14" t="s">
        <v>82</v>
      </c>
      <c r="AY151" s="265" t="s">
        <v>134</v>
      </c>
    </row>
    <row r="152" spans="1:65" s="2" customFormat="1" ht="12">
      <c r="A152" s="38"/>
      <c r="B152" s="39"/>
      <c r="C152" s="226" t="s">
        <v>167</v>
      </c>
      <c r="D152" s="226" t="s">
        <v>136</v>
      </c>
      <c r="E152" s="227" t="s">
        <v>710</v>
      </c>
      <c r="F152" s="228" t="s">
        <v>711</v>
      </c>
      <c r="G152" s="229" t="s">
        <v>139</v>
      </c>
      <c r="H152" s="230">
        <v>21</v>
      </c>
      <c r="I152" s="231"/>
      <c r="J152" s="232">
        <f>ROUND(I152*H152,2)</f>
        <v>0</v>
      </c>
      <c r="K152" s="228" t="s">
        <v>140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141</v>
      </c>
      <c r="AT152" s="237" t="s">
        <v>136</v>
      </c>
      <c r="AU152" s="237" t="s">
        <v>86</v>
      </c>
      <c r="AY152" s="17" t="s">
        <v>134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82</v>
      </c>
      <c r="BK152" s="238">
        <f>ROUND(I152*H152,2)</f>
        <v>0</v>
      </c>
      <c r="BL152" s="17" t="s">
        <v>141</v>
      </c>
      <c r="BM152" s="237" t="s">
        <v>907</v>
      </c>
    </row>
    <row r="153" spans="1:47" s="2" customFormat="1" ht="12">
      <c r="A153" s="38"/>
      <c r="B153" s="39"/>
      <c r="C153" s="40"/>
      <c r="D153" s="239" t="s">
        <v>143</v>
      </c>
      <c r="E153" s="40"/>
      <c r="F153" s="240" t="s">
        <v>713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143</v>
      </c>
      <c r="AU153" s="17" t="s">
        <v>86</v>
      </c>
    </row>
    <row r="154" spans="1:51" s="13" customFormat="1" ht="12">
      <c r="A154" s="13"/>
      <c r="B154" s="244"/>
      <c r="C154" s="245"/>
      <c r="D154" s="239" t="s">
        <v>145</v>
      </c>
      <c r="E154" s="246" t="s">
        <v>1</v>
      </c>
      <c r="F154" s="247" t="s">
        <v>7</v>
      </c>
      <c r="G154" s="245"/>
      <c r="H154" s="248">
        <v>21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145</v>
      </c>
      <c r="AU154" s="254" t="s">
        <v>86</v>
      </c>
      <c r="AV154" s="13" t="s">
        <v>86</v>
      </c>
      <c r="AW154" s="13" t="s">
        <v>32</v>
      </c>
      <c r="AX154" s="13" t="s">
        <v>82</v>
      </c>
      <c r="AY154" s="254" t="s">
        <v>134</v>
      </c>
    </row>
    <row r="155" spans="1:65" s="2" customFormat="1" ht="30" customHeight="1">
      <c r="A155" s="38"/>
      <c r="B155" s="39"/>
      <c r="C155" s="226" t="s">
        <v>185</v>
      </c>
      <c r="D155" s="226" t="s">
        <v>136</v>
      </c>
      <c r="E155" s="227" t="s">
        <v>231</v>
      </c>
      <c r="F155" s="228" t="s">
        <v>232</v>
      </c>
      <c r="G155" s="229" t="s">
        <v>170</v>
      </c>
      <c r="H155" s="230">
        <v>3.48</v>
      </c>
      <c r="I155" s="231"/>
      <c r="J155" s="232">
        <f>ROUND(I155*H155,2)</f>
        <v>0</v>
      </c>
      <c r="K155" s="228" t="s">
        <v>140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141</v>
      </c>
      <c r="AT155" s="237" t="s">
        <v>136</v>
      </c>
      <c r="AU155" s="237" t="s">
        <v>86</v>
      </c>
      <c r="AY155" s="17" t="s">
        <v>134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82</v>
      </c>
      <c r="BK155" s="238">
        <f>ROUND(I155*H155,2)</f>
        <v>0</v>
      </c>
      <c r="BL155" s="17" t="s">
        <v>141</v>
      </c>
      <c r="BM155" s="237" t="s">
        <v>908</v>
      </c>
    </row>
    <row r="156" spans="1:47" s="2" customFormat="1" ht="12">
      <c r="A156" s="38"/>
      <c r="B156" s="39"/>
      <c r="C156" s="40"/>
      <c r="D156" s="239" t="s">
        <v>143</v>
      </c>
      <c r="E156" s="40"/>
      <c r="F156" s="240" t="s">
        <v>234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143</v>
      </c>
      <c r="AU156" s="17" t="s">
        <v>86</v>
      </c>
    </row>
    <row r="157" spans="1:51" s="13" customFormat="1" ht="12">
      <c r="A157" s="13"/>
      <c r="B157" s="244"/>
      <c r="C157" s="245"/>
      <c r="D157" s="239" t="s">
        <v>145</v>
      </c>
      <c r="E157" s="246" t="s">
        <v>1</v>
      </c>
      <c r="F157" s="247" t="s">
        <v>909</v>
      </c>
      <c r="G157" s="245"/>
      <c r="H157" s="248">
        <v>3.48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145</v>
      </c>
      <c r="AU157" s="254" t="s">
        <v>86</v>
      </c>
      <c r="AV157" s="13" t="s">
        <v>86</v>
      </c>
      <c r="AW157" s="13" t="s">
        <v>32</v>
      </c>
      <c r="AX157" s="13" t="s">
        <v>82</v>
      </c>
      <c r="AY157" s="254" t="s">
        <v>134</v>
      </c>
    </row>
    <row r="158" spans="1:65" s="2" customFormat="1" ht="12">
      <c r="A158" s="38"/>
      <c r="B158" s="39"/>
      <c r="C158" s="226" t="s">
        <v>160</v>
      </c>
      <c r="D158" s="226" t="s">
        <v>136</v>
      </c>
      <c r="E158" s="227" t="s">
        <v>237</v>
      </c>
      <c r="F158" s="228" t="s">
        <v>238</v>
      </c>
      <c r="G158" s="229" t="s">
        <v>170</v>
      </c>
      <c r="H158" s="230">
        <v>34.8</v>
      </c>
      <c r="I158" s="231"/>
      <c r="J158" s="232">
        <f>ROUND(I158*H158,2)</f>
        <v>0</v>
      </c>
      <c r="K158" s="228" t="s">
        <v>140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141</v>
      </c>
      <c r="AT158" s="237" t="s">
        <v>136</v>
      </c>
      <c r="AU158" s="237" t="s">
        <v>86</v>
      </c>
      <c r="AY158" s="17" t="s">
        <v>134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82</v>
      </c>
      <c r="BK158" s="238">
        <f>ROUND(I158*H158,2)</f>
        <v>0</v>
      </c>
      <c r="BL158" s="17" t="s">
        <v>141</v>
      </c>
      <c r="BM158" s="237" t="s">
        <v>910</v>
      </c>
    </row>
    <row r="159" spans="1:47" s="2" customFormat="1" ht="12">
      <c r="A159" s="38"/>
      <c r="B159" s="39"/>
      <c r="C159" s="40"/>
      <c r="D159" s="239" t="s">
        <v>143</v>
      </c>
      <c r="E159" s="40"/>
      <c r="F159" s="240" t="s">
        <v>240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143</v>
      </c>
      <c r="AU159" s="17" t="s">
        <v>86</v>
      </c>
    </row>
    <row r="160" spans="1:51" s="13" customFormat="1" ht="12">
      <c r="A160" s="13"/>
      <c r="B160" s="244"/>
      <c r="C160" s="245"/>
      <c r="D160" s="239" t="s">
        <v>145</v>
      </c>
      <c r="E160" s="246" t="s">
        <v>1</v>
      </c>
      <c r="F160" s="247" t="s">
        <v>911</v>
      </c>
      <c r="G160" s="245"/>
      <c r="H160" s="248">
        <v>34.8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145</v>
      </c>
      <c r="AU160" s="254" t="s">
        <v>86</v>
      </c>
      <c r="AV160" s="13" t="s">
        <v>86</v>
      </c>
      <c r="AW160" s="13" t="s">
        <v>32</v>
      </c>
      <c r="AX160" s="13" t="s">
        <v>77</v>
      </c>
      <c r="AY160" s="254" t="s">
        <v>134</v>
      </c>
    </row>
    <row r="161" spans="1:51" s="14" customFormat="1" ht="12">
      <c r="A161" s="14"/>
      <c r="B161" s="255"/>
      <c r="C161" s="256"/>
      <c r="D161" s="239" t="s">
        <v>145</v>
      </c>
      <c r="E161" s="257" t="s">
        <v>1</v>
      </c>
      <c r="F161" s="258" t="s">
        <v>147</v>
      </c>
      <c r="G161" s="256"/>
      <c r="H161" s="259">
        <v>34.8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145</v>
      </c>
      <c r="AU161" s="265" t="s">
        <v>86</v>
      </c>
      <c r="AV161" s="14" t="s">
        <v>141</v>
      </c>
      <c r="AW161" s="14" t="s">
        <v>32</v>
      </c>
      <c r="AX161" s="14" t="s">
        <v>82</v>
      </c>
      <c r="AY161" s="265" t="s">
        <v>134</v>
      </c>
    </row>
    <row r="162" spans="1:65" s="2" customFormat="1" ht="30" customHeight="1">
      <c r="A162" s="38"/>
      <c r="B162" s="39"/>
      <c r="C162" s="226" t="s">
        <v>196</v>
      </c>
      <c r="D162" s="226" t="s">
        <v>136</v>
      </c>
      <c r="E162" s="227" t="s">
        <v>243</v>
      </c>
      <c r="F162" s="228" t="s">
        <v>244</v>
      </c>
      <c r="G162" s="229" t="s">
        <v>170</v>
      </c>
      <c r="H162" s="230">
        <v>5.22</v>
      </c>
      <c r="I162" s="231"/>
      <c r="J162" s="232">
        <f>ROUND(I162*H162,2)</f>
        <v>0</v>
      </c>
      <c r="K162" s="228" t="s">
        <v>140</v>
      </c>
      <c r="L162" s="44"/>
      <c r="M162" s="233" t="s">
        <v>1</v>
      </c>
      <c r="N162" s="234" t="s">
        <v>42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141</v>
      </c>
      <c r="AT162" s="237" t="s">
        <v>136</v>
      </c>
      <c r="AU162" s="237" t="s">
        <v>86</v>
      </c>
      <c r="AY162" s="17" t="s">
        <v>134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82</v>
      </c>
      <c r="BK162" s="238">
        <f>ROUND(I162*H162,2)</f>
        <v>0</v>
      </c>
      <c r="BL162" s="17" t="s">
        <v>141</v>
      </c>
      <c r="BM162" s="237" t="s">
        <v>912</v>
      </c>
    </row>
    <row r="163" spans="1:47" s="2" customFormat="1" ht="12">
      <c r="A163" s="38"/>
      <c r="B163" s="39"/>
      <c r="C163" s="40"/>
      <c r="D163" s="239" t="s">
        <v>143</v>
      </c>
      <c r="E163" s="40"/>
      <c r="F163" s="240" t="s">
        <v>246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143</v>
      </c>
      <c r="AU163" s="17" t="s">
        <v>86</v>
      </c>
    </row>
    <row r="164" spans="1:51" s="13" customFormat="1" ht="12">
      <c r="A164" s="13"/>
      <c r="B164" s="244"/>
      <c r="C164" s="245"/>
      <c r="D164" s="239" t="s">
        <v>145</v>
      </c>
      <c r="E164" s="246" t="s">
        <v>1</v>
      </c>
      <c r="F164" s="247" t="s">
        <v>913</v>
      </c>
      <c r="G164" s="245"/>
      <c r="H164" s="248">
        <v>5.22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145</v>
      </c>
      <c r="AU164" s="254" t="s">
        <v>86</v>
      </c>
      <c r="AV164" s="13" t="s">
        <v>86</v>
      </c>
      <c r="AW164" s="13" t="s">
        <v>32</v>
      </c>
      <c r="AX164" s="13" t="s">
        <v>82</v>
      </c>
      <c r="AY164" s="254" t="s">
        <v>134</v>
      </c>
    </row>
    <row r="165" spans="1:65" s="2" customFormat="1" ht="12">
      <c r="A165" s="38"/>
      <c r="B165" s="39"/>
      <c r="C165" s="226" t="s">
        <v>203</v>
      </c>
      <c r="D165" s="226" t="s">
        <v>136</v>
      </c>
      <c r="E165" s="227" t="s">
        <v>247</v>
      </c>
      <c r="F165" s="228" t="s">
        <v>248</v>
      </c>
      <c r="G165" s="229" t="s">
        <v>170</v>
      </c>
      <c r="H165" s="230">
        <v>52.2</v>
      </c>
      <c r="I165" s="231"/>
      <c r="J165" s="232">
        <f>ROUND(I165*H165,2)</f>
        <v>0</v>
      </c>
      <c r="K165" s="228" t="s">
        <v>140</v>
      </c>
      <c r="L165" s="44"/>
      <c r="M165" s="233" t="s">
        <v>1</v>
      </c>
      <c r="N165" s="234" t="s">
        <v>42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141</v>
      </c>
      <c r="AT165" s="237" t="s">
        <v>136</v>
      </c>
      <c r="AU165" s="237" t="s">
        <v>86</v>
      </c>
      <c r="AY165" s="17" t="s">
        <v>134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82</v>
      </c>
      <c r="BK165" s="238">
        <f>ROUND(I165*H165,2)</f>
        <v>0</v>
      </c>
      <c r="BL165" s="17" t="s">
        <v>141</v>
      </c>
      <c r="BM165" s="237" t="s">
        <v>914</v>
      </c>
    </row>
    <row r="166" spans="1:47" s="2" customFormat="1" ht="12">
      <c r="A166" s="38"/>
      <c r="B166" s="39"/>
      <c r="C166" s="40"/>
      <c r="D166" s="239" t="s">
        <v>143</v>
      </c>
      <c r="E166" s="40"/>
      <c r="F166" s="240" t="s">
        <v>250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143</v>
      </c>
      <c r="AU166" s="17" t="s">
        <v>86</v>
      </c>
    </row>
    <row r="167" spans="1:51" s="13" customFormat="1" ht="12">
      <c r="A167" s="13"/>
      <c r="B167" s="244"/>
      <c r="C167" s="245"/>
      <c r="D167" s="239" t="s">
        <v>145</v>
      </c>
      <c r="E167" s="246" t="s">
        <v>1</v>
      </c>
      <c r="F167" s="247" t="s">
        <v>915</v>
      </c>
      <c r="G167" s="245"/>
      <c r="H167" s="248">
        <v>52.2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145</v>
      </c>
      <c r="AU167" s="254" t="s">
        <v>86</v>
      </c>
      <c r="AV167" s="13" t="s">
        <v>86</v>
      </c>
      <c r="AW167" s="13" t="s">
        <v>32</v>
      </c>
      <c r="AX167" s="13" t="s">
        <v>82</v>
      </c>
      <c r="AY167" s="254" t="s">
        <v>134</v>
      </c>
    </row>
    <row r="168" spans="1:65" s="2" customFormat="1" ht="12">
      <c r="A168" s="38"/>
      <c r="B168" s="39"/>
      <c r="C168" s="226" t="s">
        <v>218</v>
      </c>
      <c r="D168" s="226" t="s">
        <v>136</v>
      </c>
      <c r="E168" s="227" t="s">
        <v>259</v>
      </c>
      <c r="F168" s="228" t="s">
        <v>260</v>
      </c>
      <c r="G168" s="229" t="s">
        <v>261</v>
      </c>
      <c r="H168" s="230">
        <v>15.66</v>
      </c>
      <c r="I168" s="231"/>
      <c r="J168" s="232">
        <f>ROUND(I168*H168,2)</f>
        <v>0</v>
      </c>
      <c r="K168" s="228" t="s">
        <v>140</v>
      </c>
      <c r="L168" s="44"/>
      <c r="M168" s="233" t="s">
        <v>1</v>
      </c>
      <c r="N168" s="234" t="s">
        <v>42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141</v>
      </c>
      <c r="AT168" s="237" t="s">
        <v>136</v>
      </c>
      <c r="AU168" s="237" t="s">
        <v>86</v>
      </c>
      <c r="AY168" s="17" t="s">
        <v>134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82</v>
      </c>
      <c r="BK168" s="238">
        <f>ROUND(I168*H168,2)</f>
        <v>0</v>
      </c>
      <c r="BL168" s="17" t="s">
        <v>141</v>
      </c>
      <c r="BM168" s="237" t="s">
        <v>916</v>
      </c>
    </row>
    <row r="169" spans="1:47" s="2" customFormat="1" ht="12">
      <c r="A169" s="38"/>
      <c r="B169" s="39"/>
      <c r="C169" s="40"/>
      <c r="D169" s="239" t="s">
        <v>143</v>
      </c>
      <c r="E169" s="40"/>
      <c r="F169" s="240" t="s">
        <v>263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143</v>
      </c>
      <c r="AU169" s="17" t="s">
        <v>86</v>
      </c>
    </row>
    <row r="170" spans="1:51" s="13" customFormat="1" ht="12">
      <c r="A170" s="13"/>
      <c r="B170" s="244"/>
      <c r="C170" s="245"/>
      <c r="D170" s="239" t="s">
        <v>145</v>
      </c>
      <c r="E170" s="246" t="s">
        <v>1</v>
      </c>
      <c r="F170" s="247" t="s">
        <v>917</v>
      </c>
      <c r="G170" s="245"/>
      <c r="H170" s="248">
        <v>15.66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145</v>
      </c>
      <c r="AU170" s="254" t="s">
        <v>86</v>
      </c>
      <c r="AV170" s="13" t="s">
        <v>86</v>
      </c>
      <c r="AW170" s="13" t="s">
        <v>32</v>
      </c>
      <c r="AX170" s="13" t="s">
        <v>77</v>
      </c>
      <c r="AY170" s="254" t="s">
        <v>134</v>
      </c>
    </row>
    <row r="171" spans="1:51" s="14" customFormat="1" ht="12">
      <c r="A171" s="14"/>
      <c r="B171" s="255"/>
      <c r="C171" s="256"/>
      <c r="D171" s="239" t="s">
        <v>145</v>
      </c>
      <c r="E171" s="257" t="s">
        <v>1</v>
      </c>
      <c r="F171" s="258" t="s">
        <v>147</v>
      </c>
      <c r="G171" s="256"/>
      <c r="H171" s="259">
        <v>15.66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145</v>
      </c>
      <c r="AU171" s="265" t="s">
        <v>86</v>
      </c>
      <c r="AV171" s="14" t="s">
        <v>141</v>
      </c>
      <c r="AW171" s="14" t="s">
        <v>32</v>
      </c>
      <c r="AX171" s="14" t="s">
        <v>82</v>
      </c>
      <c r="AY171" s="265" t="s">
        <v>134</v>
      </c>
    </row>
    <row r="172" spans="1:65" s="2" customFormat="1" ht="12">
      <c r="A172" s="38"/>
      <c r="B172" s="39"/>
      <c r="C172" s="226" t="s">
        <v>223</v>
      </c>
      <c r="D172" s="226" t="s">
        <v>136</v>
      </c>
      <c r="E172" s="227" t="s">
        <v>266</v>
      </c>
      <c r="F172" s="228" t="s">
        <v>267</v>
      </c>
      <c r="G172" s="229" t="s">
        <v>170</v>
      </c>
      <c r="H172" s="230">
        <v>5.21</v>
      </c>
      <c r="I172" s="231"/>
      <c r="J172" s="232">
        <f>ROUND(I172*H172,2)</f>
        <v>0</v>
      </c>
      <c r="K172" s="228" t="s">
        <v>140</v>
      </c>
      <c r="L172" s="44"/>
      <c r="M172" s="233" t="s">
        <v>1</v>
      </c>
      <c r="N172" s="234" t="s">
        <v>42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141</v>
      </c>
      <c r="AT172" s="237" t="s">
        <v>136</v>
      </c>
      <c r="AU172" s="237" t="s">
        <v>86</v>
      </c>
      <c r="AY172" s="17" t="s">
        <v>134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82</v>
      </c>
      <c r="BK172" s="238">
        <f>ROUND(I172*H172,2)</f>
        <v>0</v>
      </c>
      <c r="BL172" s="17" t="s">
        <v>141</v>
      </c>
      <c r="BM172" s="237" t="s">
        <v>918</v>
      </c>
    </row>
    <row r="173" spans="1:47" s="2" customFormat="1" ht="12">
      <c r="A173" s="38"/>
      <c r="B173" s="39"/>
      <c r="C173" s="40"/>
      <c r="D173" s="239" t="s">
        <v>143</v>
      </c>
      <c r="E173" s="40"/>
      <c r="F173" s="240" t="s">
        <v>269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86</v>
      </c>
    </row>
    <row r="174" spans="1:51" s="13" customFormat="1" ht="12">
      <c r="A174" s="13"/>
      <c r="B174" s="244"/>
      <c r="C174" s="245"/>
      <c r="D174" s="239" t="s">
        <v>145</v>
      </c>
      <c r="E174" s="246" t="s">
        <v>1</v>
      </c>
      <c r="F174" s="247" t="s">
        <v>919</v>
      </c>
      <c r="G174" s="245"/>
      <c r="H174" s="248">
        <v>8.7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145</v>
      </c>
      <c r="AU174" s="254" t="s">
        <v>86</v>
      </c>
      <c r="AV174" s="13" t="s">
        <v>86</v>
      </c>
      <c r="AW174" s="13" t="s">
        <v>32</v>
      </c>
      <c r="AX174" s="13" t="s">
        <v>77</v>
      </c>
      <c r="AY174" s="254" t="s">
        <v>134</v>
      </c>
    </row>
    <row r="175" spans="1:51" s="13" customFormat="1" ht="12">
      <c r="A175" s="13"/>
      <c r="B175" s="244"/>
      <c r="C175" s="245"/>
      <c r="D175" s="239" t="s">
        <v>145</v>
      </c>
      <c r="E175" s="246" t="s">
        <v>1</v>
      </c>
      <c r="F175" s="247" t="s">
        <v>920</v>
      </c>
      <c r="G175" s="245"/>
      <c r="H175" s="248">
        <v>-3.492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145</v>
      </c>
      <c r="AU175" s="254" t="s">
        <v>86</v>
      </c>
      <c r="AV175" s="13" t="s">
        <v>86</v>
      </c>
      <c r="AW175" s="13" t="s">
        <v>32</v>
      </c>
      <c r="AX175" s="13" t="s">
        <v>77</v>
      </c>
      <c r="AY175" s="254" t="s">
        <v>134</v>
      </c>
    </row>
    <row r="176" spans="1:51" s="15" customFormat="1" ht="12">
      <c r="A176" s="15"/>
      <c r="B176" s="277"/>
      <c r="C176" s="278"/>
      <c r="D176" s="239" t="s">
        <v>145</v>
      </c>
      <c r="E176" s="279" t="s">
        <v>1</v>
      </c>
      <c r="F176" s="280" t="s">
        <v>561</v>
      </c>
      <c r="G176" s="278"/>
      <c r="H176" s="281">
        <v>5.208</v>
      </c>
      <c r="I176" s="282"/>
      <c r="J176" s="278"/>
      <c r="K176" s="278"/>
      <c r="L176" s="283"/>
      <c r="M176" s="284"/>
      <c r="N176" s="285"/>
      <c r="O176" s="285"/>
      <c r="P176" s="285"/>
      <c r="Q176" s="285"/>
      <c r="R176" s="285"/>
      <c r="S176" s="285"/>
      <c r="T176" s="28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7" t="s">
        <v>145</v>
      </c>
      <c r="AU176" s="287" t="s">
        <v>86</v>
      </c>
      <c r="AV176" s="15" t="s">
        <v>89</v>
      </c>
      <c r="AW176" s="15" t="s">
        <v>32</v>
      </c>
      <c r="AX176" s="15" t="s">
        <v>77</v>
      </c>
      <c r="AY176" s="287" t="s">
        <v>134</v>
      </c>
    </row>
    <row r="177" spans="1:51" s="14" customFormat="1" ht="12">
      <c r="A177" s="14"/>
      <c r="B177" s="255"/>
      <c r="C177" s="256"/>
      <c r="D177" s="239" t="s">
        <v>145</v>
      </c>
      <c r="E177" s="257" t="s">
        <v>1</v>
      </c>
      <c r="F177" s="258" t="s">
        <v>147</v>
      </c>
      <c r="G177" s="256"/>
      <c r="H177" s="259">
        <v>5.208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145</v>
      </c>
      <c r="AU177" s="265" t="s">
        <v>86</v>
      </c>
      <c r="AV177" s="14" t="s">
        <v>141</v>
      </c>
      <c r="AW177" s="14" t="s">
        <v>32</v>
      </c>
      <c r="AX177" s="14" t="s">
        <v>77</v>
      </c>
      <c r="AY177" s="265" t="s">
        <v>134</v>
      </c>
    </row>
    <row r="178" spans="1:51" s="13" customFormat="1" ht="12">
      <c r="A178" s="13"/>
      <c r="B178" s="244"/>
      <c r="C178" s="245"/>
      <c r="D178" s="239" t="s">
        <v>145</v>
      </c>
      <c r="E178" s="246" t="s">
        <v>1</v>
      </c>
      <c r="F178" s="247" t="s">
        <v>921</v>
      </c>
      <c r="G178" s="245"/>
      <c r="H178" s="248">
        <v>5.21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145</v>
      </c>
      <c r="AU178" s="254" t="s">
        <v>86</v>
      </c>
      <c r="AV178" s="13" t="s">
        <v>86</v>
      </c>
      <c r="AW178" s="13" t="s">
        <v>32</v>
      </c>
      <c r="AX178" s="13" t="s">
        <v>82</v>
      </c>
      <c r="AY178" s="254" t="s">
        <v>134</v>
      </c>
    </row>
    <row r="179" spans="1:65" s="2" customFormat="1" ht="14.4" customHeight="1">
      <c r="A179" s="38"/>
      <c r="B179" s="39"/>
      <c r="C179" s="267" t="s">
        <v>230</v>
      </c>
      <c r="D179" s="267" t="s">
        <v>277</v>
      </c>
      <c r="E179" s="268" t="s">
        <v>278</v>
      </c>
      <c r="F179" s="269" t="s">
        <v>922</v>
      </c>
      <c r="G179" s="270" t="s">
        <v>261</v>
      </c>
      <c r="H179" s="271">
        <v>10</v>
      </c>
      <c r="I179" s="272"/>
      <c r="J179" s="273">
        <f>ROUND(I179*H179,2)</f>
        <v>0</v>
      </c>
      <c r="K179" s="269" t="s">
        <v>140</v>
      </c>
      <c r="L179" s="274"/>
      <c r="M179" s="275" t="s">
        <v>1</v>
      </c>
      <c r="N179" s="276" t="s">
        <v>42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196</v>
      </c>
      <c r="AT179" s="237" t="s">
        <v>277</v>
      </c>
      <c r="AU179" s="237" t="s">
        <v>86</v>
      </c>
      <c r="AY179" s="17" t="s">
        <v>134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82</v>
      </c>
      <c r="BK179" s="238">
        <f>ROUND(I179*H179,2)</f>
        <v>0</v>
      </c>
      <c r="BL179" s="17" t="s">
        <v>141</v>
      </c>
      <c r="BM179" s="237" t="s">
        <v>923</v>
      </c>
    </row>
    <row r="180" spans="1:47" s="2" customFormat="1" ht="12">
      <c r="A180" s="38"/>
      <c r="B180" s="39"/>
      <c r="C180" s="40"/>
      <c r="D180" s="239" t="s">
        <v>143</v>
      </c>
      <c r="E180" s="40"/>
      <c r="F180" s="240" t="s">
        <v>922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86</v>
      </c>
    </row>
    <row r="181" spans="1:51" s="13" customFormat="1" ht="12">
      <c r="A181" s="13"/>
      <c r="B181" s="244"/>
      <c r="C181" s="245"/>
      <c r="D181" s="239" t="s">
        <v>145</v>
      </c>
      <c r="E181" s="246" t="s">
        <v>1</v>
      </c>
      <c r="F181" s="247" t="s">
        <v>924</v>
      </c>
      <c r="G181" s="245"/>
      <c r="H181" s="248">
        <v>9.945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145</v>
      </c>
      <c r="AU181" s="254" t="s">
        <v>86</v>
      </c>
      <c r="AV181" s="13" t="s">
        <v>86</v>
      </c>
      <c r="AW181" s="13" t="s">
        <v>32</v>
      </c>
      <c r="AX181" s="13" t="s">
        <v>77</v>
      </c>
      <c r="AY181" s="254" t="s">
        <v>134</v>
      </c>
    </row>
    <row r="182" spans="1:51" s="14" customFormat="1" ht="12">
      <c r="A182" s="14"/>
      <c r="B182" s="255"/>
      <c r="C182" s="256"/>
      <c r="D182" s="239" t="s">
        <v>145</v>
      </c>
      <c r="E182" s="257" t="s">
        <v>1</v>
      </c>
      <c r="F182" s="258" t="s">
        <v>147</v>
      </c>
      <c r="G182" s="256"/>
      <c r="H182" s="259">
        <v>9.945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145</v>
      </c>
      <c r="AU182" s="265" t="s">
        <v>86</v>
      </c>
      <c r="AV182" s="14" t="s">
        <v>141</v>
      </c>
      <c r="AW182" s="14" t="s">
        <v>32</v>
      </c>
      <c r="AX182" s="14" t="s">
        <v>77</v>
      </c>
      <c r="AY182" s="265" t="s">
        <v>134</v>
      </c>
    </row>
    <row r="183" spans="1:51" s="13" customFormat="1" ht="12">
      <c r="A183" s="13"/>
      <c r="B183" s="244"/>
      <c r="C183" s="245"/>
      <c r="D183" s="239" t="s">
        <v>145</v>
      </c>
      <c r="E183" s="246" t="s">
        <v>1</v>
      </c>
      <c r="F183" s="247" t="s">
        <v>218</v>
      </c>
      <c r="G183" s="245"/>
      <c r="H183" s="248">
        <v>10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145</v>
      </c>
      <c r="AU183" s="254" t="s">
        <v>86</v>
      </c>
      <c r="AV183" s="13" t="s">
        <v>86</v>
      </c>
      <c r="AW183" s="13" t="s">
        <v>32</v>
      </c>
      <c r="AX183" s="13" t="s">
        <v>82</v>
      </c>
      <c r="AY183" s="254" t="s">
        <v>134</v>
      </c>
    </row>
    <row r="184" spans="1:65" s="2" customFormat="1" ht="12">
      <c r="A184" s="38"/>
      <c r="B184" s="39"/>
      <c r="C184" s="226" t="s">
        <v>236</v>
      </c>
      <c r="D184" s="226" t="s">
        <v>136</v>
      </c>
      <c r="E184" s="227" t="s">
        <v>288</v>
      </c>
      <c r="F184" s="228" t="s">
        <v>289</v>
      </c>
      <c r="G184" s="229" t="s">
        <v>170</v>
      </c>
      <c r="H184" s="230">
        <v>2</v>
      </c>
      <c r="I184" s="231"/>
      <c r="J184" s="232">
        <f>ROUND(I184*H184,2)</f>
        <v>0</v>
      </c>
      <c r="K184" s="228" t="s">
        <v>140</v>
      </c>
      <c r="L184" s="44"/>
      <c r="M184" s="233" t="s">
        <v>1</v>
      </c>
      <c r="N184" s="234" t="s">
        <v>42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141</v>
      </c>
      <c r="AT184" s="237" t="s">
        <v>136</v>
      </c>
      <c r="AU184" s="237" t="s">
        <v>86</v>
      </c>
      <c r="AY184" s="17" t="s">
        <v>134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82</v>
      </c>
      <c r="BK184" s="238">
        <f>ROUND(I184*H184,2)</f>
        <v>0</v>
      </c>
      <c r="BL184" s="17" t="s">
        <v>141</v>
      </c>
      <c r="BM184" s="237" t="s">
        <v>925</v>
      </c>
    </row>
    <row r="185" spans="1:47" s="2" customFormat="1" ht="12">
      <c r="A185" s="38"/>
      <c r="B185" s="39"/>
      <c r="C185" s="40"/>
      <c r="D185" s="239" t="s">
        <v>143</v>
      </c>
      <c r="E185" s="40"/>
      <c r="F185" s="240" t="s">
        <v>291</v>
      </c>
      <c r="G185" s="40"/>
      <c r="H185" s="40"/>
      <c r="I185" s="241"/>
      <c r="J185" s="40"/>
      <c r="K185" s="40"/>
      <c r="L185" s="44"/>
      <c r="M185" s="242"/>
      <c r="N185" s="24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143</v>
      </c>
      <c r="AU185" s="17" t="s">
        <v>86</v>
      </c>
    </row>
    <row r="186" spans="1:51" s="13" customFormat="1" ht="12">
      <c r="A186" s="13"/>
      <c r="B186" s="244"/>
      <c r="C186" s="245"/>
      <c r="D186" s="239" t="s">
        <v>145</v>
      </c>
      <c r="E186" s="246" t="s">
        <v>1</v>
      </c>
      <c r="F186" s="247" t="s">
        <v>926</v>
      </c>
      <c r="G186" s="245"/>
      <c r="H186" s="248">
        <v>1.029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145</v>
      </c>
      <c r="AU186" s="254" t="s">
        <v>86</v>
      </c>
      <c r="AV186" s="13" t="s">
        <v>86</v>
      </c>
      <c r="AW186" s="13" t="s">
        <v>32</v>
      </c>
      <c r="AX186" s="13" t="s">
        <v>77</v>
      </c>
      <c r="AY186" s="254" t="s">
        <v>134</v>
      </c>
    </row>
    <row r="187" spans="1:51" s="13" customFormat="1" ht="12">
      <c r="A187" s="13"/>
      <c r="B187" s="244"/>
      <c r="C187" s="245"/>
      <c r="D187" s="239" t="s">
        <v>145</v>
      </c>
      <c r="E187" s="246" t="s">
        <v>1</v>
      </c>
      <c r="F187" s="247" t="s">
        <v>927</v>
      </c>
      <c r="G187" s="245"/>
      <c r="H187" s="248">
        <v>0.963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145</v>
      </c>
      <c r="AU187" s="254" t="s">
        <v>86</v>
      </c>
      <c r="AV187" s="13" t="s">
        <v>86</v>
      </c>
      <c r="AW187" s="13" t="s">
        <v>32</v>
      </c>
      <c r="AX187" s="13" t="s">
        <v>77</v>
      </c>
      <c r="AY187" s="254" t="s">
        <v>134</v>
      </c>
    </row>
    <row r="188" spans="1:51" s="14" customFormat="1" ht="12">
      <c r="A188" s="14"/>
      <c r="B188" s="255"/>
      <c r="C188" s="256"/>
      <c r="D188" s="239" t="s">
        <v>145</v>
      </c>
      <c r="E188" s="257" t="s">
        <v>1</v>
      </c>
      <c r="F188" s="258" t="s">
        <v>147</v>
      </c>
      <c r="G188" s="256"/>
      <c r="H188" s="259">
        <v>1.992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145</v>
      </c>
      <c r="AU188" s="265" t="s">
        <v>86</v>
      </c>
      <c r="AV188" s="14" t="s">
        <v>141</v>
      </c>
      <c r="AW188" s="14" t="s">
        <v>32</v>
      </c>
      <c r="AX188" s="14" t="s">
        <v>77</v>
      </c>
      <c r="AY188" s="265" t="s">
        <v>134</v>
      </c>
    </row>
    <row r="189" spans="1:51" s="13" customFormat="1" ht="12">
      <c r="A189" s="13"/>
      <c r="B189" s="244"/>
      <c r="C189" s="245"/>
      <c r="D189" s="239" t="s">
        <v>145</v>
      </c>
      <c r="E189" s="246" t="s">
        <v>1</v>
      </c>
      <c r="F189" s="247" t="s">
        <v>2</v>
      </c>
      <c r="G189" s="245"/>
      <c r="H189" s="248">
        <v>2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145</v>
      </c>
      <c r="AU189" s="254" t="s">
        <v>86</v>
      </c>
      <c r="AV189" s="13" t="s">
        <v>86</v>
      </c>
      <c r="AW189" s="13" t="s">
        <v>32</v>
      </c>
      <c r="AX189" s="13" t="s">
        <v>82</v>
      </c>
      <c r="AY189" s="254" t="s">
        <v>134</v>
      </c>
    </row>
    <row r="190" spans="1:65" s="2" customFormat="1" ht="12">
      <c r="A190" s="38"/>
      <c r="B190" s="39"/>
      <c r="C190" s="267" t="s">
        <v>242</v>
      </c>
      <c r="D190" s="267" t="s">
        <v>277</v>
      </c>
      <c r="E190" s="268" t="s">
        <v>732</v>
      </c>
      <c r="F190" s="269" t="s">
        <v>928</v>
      </c>
      <c r="G190" s="270" t="s">
        <v>261</v>
      </c>
      <c r="H190" s="271">
        <v>3.818</v>
      </c>
      <c r="I190" s="272"/>
      <c r="J190" s="273">
        <f>ROUND(I190*H190,2)</f>
        <v>0</v>
      </c>
      <c r="K190" s="269" t="s">
        <v>140</v>
      </c>
      <c r="L190" s="274"/>
      <c r="M190" s="275" t="s">
        <v>1</v>
      </c>
      <c r="N190" s="276" t="s">
        <v>42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196</v>
      </c>
      <c r="AT190" s="237" t="s">
        <v>277</v>
      </c>
      <c r="AU190" s="237" t="s">
        <v>86</v>
      </c>
      <c r="AY190" s="17" t="s">
        <v>134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82</v>
      </c>
      <c r="BK190" s="238">
        <f>ROUND(I190*H190,2)</f>
        <v>0</v>
      </c>
      <c r="BL190" s="17" t="s">
        <v>141</v>
      </c>
      <c r="BM190" s="237" t="s">
        <v>929</v>
      </c>
    </row>
    <row r="191" spans="1:47" s="2" customFormat="1" ht="12">
      <c r="A191" s="38"/>
      <c r="B191" s="39"/>
      <c r="C191" s="40"/>
      <c r="D191" s="239" t="s">
        <v>143</v>
      </c>
      <c r="E191" s="40"/>
      <c r="F191" s="240" t="s">
        <v>928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143</v>
      </c>
      <c r="AU191" s="17" t="s">
        <v>86</v>
      </c>
    </row>
    <row r="192" spans="1:51" s="13" customFormat="1" ht="12">
      <c r="A192" s="13"/>
      <c r="B192" s="244"/>
      <c r="C192" s="245"/>
      <c r="D192" s="239" t="s">
        <v>145</v>
      </c>
      <c r="E192" s="246" t="s">
        <v>1</v>
      </c>
      <c r="F192" s="247" t="s">
        <v>930</v>
      </c>
      <c r="G192" s="245"/>
      <c r="H192" s="248">
        <v>3.818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145</v>
      </c>
      <c r="AU192" s="254" t="s">
        <v>86</v>
      </c>
      <c r="AV192" s="13" t="s">
        <v>86</v>
      </c>
      <c r="AW192" s="13" t="s">
        <v>32</v>
      </c>
      <c r="AX192" s="13" t="s">
        <v>77</v>
      </c>
      <c r="AY192" s="254" t="s">
        <v>134</v>
      </c>
    </row>
    <row r="193" spans="1:51" s="14" customFormat="1" ht="12">
      <c r="A193" s="14"/>
      <c r="B193" s="255"/>
      <c r="C193" s="256"/>
      <c r="D193" s="239" t="s">
        <v>145</v>
      </c>
      <c r="E193" s="257" t="s">
        <v>1</v>
      </c>
      <c r="F193" s="258" t="s">
        <v>147</v>
      </c>
      <c r="G193" s="256"/>
      <c r="H193" s="259">
        <v>3.818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145</v>
      </c>
      <c r="AU193" s="265" t="s">
        <v>86</v>
      </c>
      <c r="AV193" s="14" t="s">
        <v>141</v>
      </c>
      <c r="AW193" s="14" t="s">
        <v>32</v>
      </c>
      <c r="AX193" s="14" t="s">
        <v>82</v>
      </c>
      <c r="AY193" s="265" t="s">
        <v>134</v>
      </c>
    </row>
    <row r="194" spans="1:63" s="12" customFormat="1" ht="22.8" customHeight="1">
      <c r="A194" s="12"/>
      <c r="B194" s="210"/>
      <c r="C194" s="211"/>
      <c r="D194" s="212" t="s">
        <v>76</v>
      </c>
      <c r="E194" s="224" t="s">
        <v>86</v>
      </c>
      <c r="F194" s="224" t="s">
        <v>322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SUM(P195:P199)</f>
        <v>0</v>
      </c>
      <c r="Q194" s="218"/>
      <c r="R194" s="219">
        <f>SUM(R195:R199)</f>
        <v>1.07958</v>
      </c>
      <c r="S194" s="218"/>
      <c r="T194" s="220">
        <f>SUM(T195:T199)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82</v>
      </c>
      <c r="AT194" s="222" t="s">
        <v>76</v>
      </c>
      <c r="AU194" s="222" t="s">
        <v>82</v>
      </c>
      <c r="AY194" s="221" t="s">
        <v>134</v>
      </c>
      <c r="BK194" s="223">
        <f>SUM(BK195:BK199)</f>
        <v>0</v>
      </c>
    </row>
    <row r="195" spans="1:65" s="2" customFormat="1" ht="12">
      <c r="A195" s="38"/>
      <c r="B195" s="39"/>
      <c r="C195" s="226" t="s">
        <v>8</v>
      </c>
      <c r="D195" s="226" t="s">
        <v>136</v>
      </c>
      <c r="E195" s="227" t="s">
        <v>324</v>
      </c>
      <c r="F195" s="228" t="s">
        <v>325</v>
      </c>
      <c r="G195" s="229" t="s">
        <v>326</v>
      </c>
      <c r="H195" s="230">
        <v>6</v>
      </c>
      <c r="I195" s="231"/>
      <c r="J195" s="232">
        <f>ROUND(I195*H195,2)</f>
        <v>0</v>
      </c>
      <c r="K195" s="228" t="s">
        <v>140</v>
      </c>
      <c r="L195" s="44"/>
      <c r="M195" s="233" t="s">
        <v>1</v>
      </c>
      <c r="N195" s="234" t="s">
        <v>42</v>
      </c>
      <c r="O195" s="91"/>
      <c r="P195" s="235">
        <f>O195*H195</f>
        <v>0</v>
      </c>
      <c r="Q195" s="235">
        <v>0.17993</v>
      </c>
      <c r="R195" s="235">
        <f>Q195*H195</f>
        <v>1.07958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141</v>
      </c>
      <c r="AT195" s="237" t="s">
        <v>136</v>
      </c>
      <c r="AU195" s="237" t="s">
        <v>86</v>
      </c>
      <c r="AY195" s="17" t="s">
        <v>134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82</v>
      </c>
      <c r="BK195" s="238">
        <f>ROUND(I195*H195,2)</f>
        <v>0</v>
      </c>
      <c r="BL195" s="17" t="s">
        <v>141</v>
      </c>
      <c r="BM195" s="237" t="s">
        <v>931</v>
      </c>
    </row>
    <row r="196" spans="1:47" s="2" customFormat="1" ht="12">
      <c r="A196" s="38"/>
      <c r="B196" s="39"/>
      <c r="C196" s="40"/>
      <c r="D196" s="239" t="s">
        <v>143</v>
      </c>
      <c r="E196" s="40"/>
      <c r="F196" s="240" t="s">
        <v>328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143</v>
      </c>
      <c r="AU196" s="17" t="s">
        <v>86</v>
      </c>
    </row>
    <row r="197" spans="1:51" s="13" customFormat="1" ht="12">
      <c r="A197" s="13"/>
      <c r="B197" s="244"/>
      <c r="C197" s="245"/>
      <c r="D197" s="239" t="s">
        <v>145</v>
      </c>
      <c r="E197" s="246" t="s">
        <v>1</v>
      </c>
      <c r="F197" s="247" t="s">
        <v>932</v>
      </c>
      <c r="G197" s="245"/>
      <c r="H197" s="248">
        <v>3.1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145</v>
      </c>
      <c r="AU197" s="254" t="s">
        <v>86</v>
      </c>
      <c r="AV197" s="13" t="s">
        <v>86</v>
      </c>
      <c r="AW197" s="13" t="s">
        <v>32</v>
      </c>
      <c r="AX197" s="13" t="s">
        <v>77</v>
      </c>
      <c r="AY197" s="254" t="s">
        <v>134</v>
      </c>
    </row>
    <row r="198" spans="1:51" s="13" customFormat="1" ht="12">
      <c r="A198" s="13"/>
      <c r="B198" s="244"/>
      <c r="C198" s="245"/>
      <c r="D198" s="239" t="s">
        <v>145</v>
      </c>
      <c r="E198" s="246" t="s">
        <v>1</v>
      </c>
      <c r="F198" s="247" t="s">
        <v>933</v>
      </c>
      <c r="G198" s="245"/>
      <c r="H198" s="248">
        <v>2.9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145</v>
      </c>
      <c r="AU198" s="254" t="s">
        <v>86</v>
      </c>
      <c r="AV198" s="13" t="s">
        <v>86</v>
      </c>
      <c r="AW198" s="13" t="s">
        <v>32</v>
      </c>
      <c r="AX198" s="13" t="s">
        <v>77</v>
      </c>
      <c r="AY198" s="254" t="s">
        <v>134</v>
      </c>
    </row>
    <row r="199" spans="1:51" s="14" customFormat="1" ht="12">
      <c r="A199" s="14"/>
      <c r="B199" s="255"/>
      <c r="C199" s="256"/>
      <c r="D199" s="239" t="s">
        <v>145</v>
      </c>
      <c r="E199" s="257" t="s">
        <v>1</v>
      </c>
      <c r="F199" s="258" t="s">
        <v>147</v>
      </c>
      <c r="G199" s="256"/>
      <c r="H199" s="259">
        <v>6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145</v>
      </c>
      <c r="AU199" s="265" t="s">
        <v>86</v>
      </c>
      <c r="AV199" s="14" t="s">
        <v>141</v>
      </c>
      <c r="AW199" s="14" t="s">
        <v>32</v>
      </c>
      <c r="AX199" s="14" t="s">
        <v>82</v>
      </c>
      <c r="AY199" s="265" t="s">
        <v>134</v>
      </c>
    </row>
    <row r="200" spans="1:63" s="12" customFormat="1" ht="22.8" customHeight="1">
      <c r="A200" s="12"/>
      <c r="B200" s="210"/>
      <c r="C200" s="211"/>
      <c r="D200" s="212" t="s">
        <v>76</v>
      </c>
      <c r="E200" s="224" t="s">
        <v>141</v>
      </c>
      <c r="F200" s="224" t="s">
        <v>336</v>
      </c>
      <c r="G200" s="211"/>
      <c r="H200" s="211"/>
      <c r="I200" s="214"/>
      <c r="J200" s="225">
        <f>BK200</f>
        <v>0</v>
      </c>
      <c r="K200" s="211"/>
      <c r="L200" s="216"/>
      <c r="M200" s="217"/>
      <c r="N200" s="218"/>
      <c r="O200" s="218"/>
      <c r="P200" s="219">
        <f>SUM(P201:P211)</f>
        <v>0</v>
      </c>
      <c r="Q200" s="218"/>
      <c r="R200" s="219">
        <f>SUM(R201:R211)</f>
        <v>1.7167110000000003</v>
      </c>
      <c r="S200" s="218"/>
      <c r="T200" s="220">
        <f>SUM(T201:T211)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1" t="s">
        <v>82</v>
      </c>
      <c r="AT200" s="222" t="s">
        <v>76</v>
      </c>
      <c r="AU200" s="222" t="s">
        <v>82</v>
      </c>
      <c r="AY200" s="221" t="s">
        <v>134</v>
      </c>
      <c r="BK200" s="223">
        <f>SUM(BK201:BK211)</f>
        <v>0</v>
      </c>
    </row>
    <row r="201" spans="1:65" s="2" customFormat="1" ht="12">
      <c r="A201" s="38"/>
      <c r="B201" s="39"/>
      <c r="C201" s="226" t="s">
        <v>252</v>
      </c>
      <c r="D201" s="226" t="s">
        <v>136</v>
      </c>
      <c r="E201" s="227" t="s">
        <v>338</v>
      </c>
      <c r="F201" s="228" t="s">
        <v>339</v>
      </c>
      <c r="G201" s="229" t="s">
        <v>170</v>
      </c>
      <c r="H201" s="230">
        <v>0.9</v>
      </c>
      <c r="I201" s="231"/>
      <c r="J201" s="232">
        <f>ROUND(I201*H201,2)</f>
        <v>0</v>
      </c>
      <c r="K201" s="228" t="s">
        <v>140</v>
      </c>
      <c r="L201" s="44"/>
      <c r="M201" s="233" t="s">
        <v>1</v>
      </c>
      <c r="N201" s="234" t="s">
        <v>42</v>
      </c>
      <c r="O201" s="91"/>
      <c r="P201" s="235">
        <f>O201*H201</f>
        <v>0</v>
      </c>
      <c r="Q201" s="235">
        <v>1.89077</v>
      </c>
      <c r="R201" s="235">
        <f>Q201*H201</f>
        <v>1.7016930000000001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141</v>
      </c>
      <c r="AT201" s="237" t="s">
        <v>136</v>
      </c>
      <c r="AU201" s="237" t="s">
        <v>86</v>
      </c>
      <c r="AY201" s="17" t="s">
        <v>134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82</v>
      </c>
      <c r="BK201" s="238">
        <f>ROUND(I201*H201,2)</f>
        <v>0</v>
      </c>
      <c r="BL201" s="17" t="s">
        <v>141</v>
      </c>
      <c r="BM201" s="237" t="s">
        <v>934</v>
      </c>
    </row>
    <row r="202" spans="1:47" s="2" customFormat="1" ht="12">
      <c r="A202" s="38"/>
      <c r="B202" s="39"/>
      <c r="C202" s="40"/>
      <c r="D202" s="239" t="s">
        <v>143</v>
      </c>
      <c r="E202" s="40"/>
      <c r="F202" s="240" t="s">
        <v>341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143</v>
      </c>
      <c r="AU202" s="17" t="s">
        <v>86</v>
      </c>
    </row>
    <row r="203" spans="1:51" s="13" customFormat="1" ht="12">
      <c r="A203" s="13"/>
      <c r="B203" s="244"/>
      <c r="C203" s="245"/>
      <c r="D203" s="239" t="s">
        <v>145</v>
      </c>
      <c r="E203" s="246" t="s">
        <v>1</v>
      </c>
      <c r="F203" s="247" t="s">
        <v>935</v>
      </c>
      <c r="G203" s="245"/>
      <c r="H203" s="248">
        <v>0.9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145</v>
      </c>
      <c r="AU203" s="254" t="s">
        <v>86</v>
      </c>
      <c r="AV203" s="13" t="s">
        <v>86</v>
      </c>
      <c r="AW203" s="13" t="s">
        <v>32</v>
      </c>
      <c r="AX203" s="13" t="s">
        <v>77</v>
      </c>
      <c r="AY203" s="254" t="s">
        <v>134</v>
      </c>
    </row>
    <row r="204" spans="1:51" s="14" customFormat="1" ht="12">
      <c r="A204" s="14"/>
      <c r="B204" s="255"/>
      <c r="C204" s="256"/>
      <c r="D204" s="239" t="s">
        <v>145</v>
      </c>
      <c r="E204" s="257" t="s">
        <v>1</v>
      </c>
      <c r="F204" s="258" t="s">
        <v>147</v>
      </c>
      <c r="G204" s="256"/>
      <c r="H204" s="259">
        <v>0.9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145</v>
      </c>
      <c r="AU204" s="265" t="s">
        <v>86</v>
      </c>
      <c r="AV204" s="14" t="s">
        <v>141</v>
      </c>
      <c r="AW204" s="14" t="s">
        <v>32</v>
      </c>
      <c r="AX204" s="14" t="s">
        <v>82</v>
      </c>
      <c r="AY204" s="265" t="s">
        <v>134</v>
      </c>
    </row>
    <row r="205" spans="1:65" s="2" customFormat="1" ht="19.8" customHeight="1">
      <c r="A205" s="38"/>
      <c r="B205" s="39"/>
      <c r="C205" s="226" t="s">
        <v>258</v>
      </c>
      <c r="D205" s="226" t="s">
        <v>136</v>
      </c>
      <c r="E205" s="227" t="s">
        <v>741</v>
      </c>
      <c r="F205" s="228" t="s">
        <v>742</v>
      </c>
      <c r="G205" s="229" t="s">
        <v>388</v>
      </c>
      <c r="H205" s="230">
        <v>2</v>
      </c>
      <c r="I205" s="231"/>
      <c r="J205" s="232">
        <f>ROUND(I205*H205,2)</f>
        <v>0</v>
      </c>
      <c r="K205" s="228" t="s">
        <v>140</v>
      </c>
      <c r="L205" s="44"/>
      <c r="M205" s="233" t="s">
        <v>1</v>
      </c>
      <c r="N205" s="234" t="s">
        <v>42</v>
      </c>
      <c r="O205" s="91"/>
      <c r="P205" s="235">
        <f>O205*H205</f>
        <v>0</v>
      </c>
      <c r="Q205" s="235">
        <v>0.0066</v>
      </c>
      <c r="R205" s="235">
        <f>Q205*H205</f>
        <v>0.0132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141</v>
      </c>
      <c r="AT205" s="237" t="s">
        <v>136</v>
      </c>
      <c r="AU205" s="237" t="s">
        <v>86</v>
      </c>
      <c r="AY205" s="17" t="s">
        <v>134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82</v>
      </c>
      <c r="BK205" s="238">
        <f>ROUND(I205*H205,2)</f>
        <v>0</v>
      </c>
      <c r="BL205" s="17" t="s">
        <v>141</v>
      </c>
      <c r="BM205" s="237" t="s">
        <v>936</v>
      </c>
    </row>
    <row r="206" spans="1:47" s="2" customFormat="1" ht="12">
      <c r="A206" s="38"/>
      <c r="B206" s="39"/>
      <c r="C206" s="40"/>
      <c r="D206" s="239" t="s">
        <v>143</v>
      </c>
      <c r="E206" s="40"/>
      <c r="F206" s="240" t="s">
        <v>744</v>
      </c>
      <c r="G206" s="40"/>
      <c r="H206" s="40"/>
      <c r="I206" s="241"/>
      <c r="J206" s="40"/>
      <c r="K206" s="40"/>
      <c r="L206" s="44"/>
      <c r="M206" s="242"/>
      <c r="N206" s="24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143</v>
      </c>
      <c r="AU206" s="17" t="s">
        <v>86</v>
      </c>
    </row>
    <row r="207" spans="1:51" s="13" customFormat="1" ht="12">
      <c r="A207" s="13"/>
      <c r="B207" s="244"/>
      <c r="C207" s="245"/>
      <c r="D207" s="239" t="s">
        <v>145</v>
      </c>
      <c r="E207" s="246" t="s">
        <v>1</v>
      </c>
      <c r="F207" s="247" t="s">
        <v>86</v>
      </c>
      <c r="G207" s="245"/>
      <c r="H207" s="248">
        <v>2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145</v>
      </c>
      <c r="AU207" s="254" t="s">
        <v>86</v>
      </c>
      <c r="AV207" s="13" t="s">
        <v>86</v>
      </c>
      <c r="AW207" s="13" t="s">
        <v>32</v>
      </c>
      <c r="AX207" s="13" t="s">
        <v>82</v>
      </c>
      <c r="AY207" s="254" t="s">
        <v>134</v>
      </c>
    </row>
    <row r="208" spans="1:65" s="2" customFormat="1" ht="14.4" customHeight="1">
      <c r="A208" s="38"/>
      <c r="B208" s="39"/>
      <c r="C208" s="267" t="s">
        <v>265</v>
      </c>
      <c r="D208" s="267" t="s">
        <v>277</v>
      </c>
      <c r="E208" s="268" t="s">
        <v>746</v>
      </c>
      <c r="F208" s="269" t="s">
        <v>747</v>
      </c>
      <c r="G208" s="270" t="s">
        <v>388</v>
      </c>
      <c r="H208" s="271">
        <v>2.02</v>
      </c>
      <c r="I208" s="272"/>
      <c r="J208" s="273">
        <f>ROUND(I208*H208,2)</f>
        <v>0</v>
      </c>
      <c r="K208" s="269" t="s">
        <v>1</v>
      </c>
      <c r="L208" s="274"/>
      <c r="M208" s="275" t="s">
        <v>1</v>
      </c>
      <c r="N208" s="276" t="s">
        <v>42</v>
      </c>
      <c r="O208" s="91"/>
      <c r="P208" s="235">
        <f>O208*H208</f>
        <v>0</v>
      </c>
      <c r="Q208" s="235">
        <v>0.0009</v>
      </c>
      <c r="R208" s="235">
        <f>Q208*H208</f>
        <v>0.001818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196</v>
      </c>
      <c r="AT208" s="237" t="s">
        <v>277</v>
      </c>
      <c r="AU208" s="237" t="s">
        <v>86</v>
      </c>
      <c r="AY208" s="17" t="s">
        <v>134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82</v>
      </c>
      <c r="BK208" s="238">
        <f>ROUND(I208*H208,2)</f>
        <v>0</v>
      </c>
      <c r="BL208" s="17" t="s">
        <v>141</v>
      </c>
      <c r="BM208" s="237" t="s">
        <v>937</v>
      </c>
    </row>
    <row r="209" spans="1:47" s="2" customFormat="1" ht="12">
      <c r="A209" s="38"/>
      <c r="B209" s="39"/>
      <c r="C209" s="40"/>
      <c r="D209" s="239" t="s">
        <v>143</v>
      </c>
      <c r="E209" s="40"/>
      <c r="F209" s="240" t="s">
        <v>747</v>
      </c>
      <c r="G209" s="40"/>
      <c r="H209" s="40"/>
      <c r="I209" s="241"/>
      <c r="J209" s="40"/>
      <c r="K209" s="40"/>
      <c r="L209" s="44"/>
      <c r="M209" s="242"/>
      <c r="N209" s="243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143</v>
      </c>
      <c r="AU209" s="17" t="s">
        <v>86</v>
      </c>
    </row>
    <row r="210" spans="1:51" s="13" customFormat="1" ht="12">
      <c r="A210" s="13"/>
      <c r="B210" s="244"/>
      <c r="C210" s="245"/>
      <c r="D210" s="239" t="s">
        <v>145</v>
      </c>
      <c r="E210" s="246" t="s">
        <v>1</v>
      </c>
      <c r="F210" s="247" t="s">
        <v>749</v>
      </c>
      <c r="G210" s="245"/>
      <c r="H210" s="248">
        <v>2.02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145</v>
      </c>
      <c r="AU210" s="254" t="s">
        <v>86</v>
      </c>
      <c r="AV210" s="13" t="s">
        <v>86</v>
      </c>
      <c r="AW210" s="13" t="s">
        <v>32</v>
      </c>
      <c r="AX210" s="13" t="s">
        <v>77</v>
      </c>
      <c r="AY210" s="254" t="s">
        <v>134</v>
      </c>
    </row>
    <row r="211" spans="1:51" s="14" customFormat="1" ht="12">
      <c r="A211" s="14"/>
      <c r="B211" s="255"/>
      <c r="C211" s="256"/>
      <c r="D211" s="239" t="s">
        <v>145</v>
      </c>
      <c r="E211" s="257" t="s">
        <v>1</v>
      </c>
      <c r="F211" s="258" t="s">
        <v>147</v>
      </c>
      <c r="G211" s="256"/>
      <c r="H211" s="259">
        <v>2.02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145</v>
      </c>
      <c r="AU211" s="265" t="s">
        <v>86</v>
      </c>
      <c r="AV211" s="14" t="s">
        <v>141</v>
      </c>
      <c r="AW211" s="14" t="s">
        <v>32</v>
      </c>
      <c r="AX211" s="14" t="s">
        <v>82</v>
      </c>
      <c r="AY211" s="265" t="s">
        <v>134</v>
      </c>
    </row>
    <row r="212" spans="1:63" s="12" customFormat="1" ht="22.8" customHeight="1">
      <c r="A212" s="12"/>
      <c r="B212" s="210"/>
      <c r="C212" s="211"/>
      <c r="D212" s="212" t="s">
        <v>76</v>
      </c>
      <c r="E212" s="224" t="s">
        <v>167</v>
      </c>
      <c r="F212" s="224" t="s">
        <v>364</v>
      </c>
      <c r="G212" s="211"/>
      <c r="H212" s="211"/>
      <c r="I212" s="214"/>
      <c r="J212" s="225">
        <f>BK212</f>
        <v>0</v>
      </c>
      <c r="K212" s="211"/>
      <c r="L212" s="216"/>
      <c r="M212" s="217"/>
      <c r="N212" s="218"/>
      <c r="O212" s="218"/>
      <c r="P212" s="219">
        <f>SUM(P213:P216)</f>
        <v>0</v>
      </c>
      <c r="Q212" s="218"/>
      <c r="R212" s="219">
        <f>SUM(R213:R216)</f>
        <v>4.14</v>
      </c>
      <c r="S212" s="218"/>
      <c r="T212" s="220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1" t="s">
        <v>82</v>
      </c>
      <c r="AT212" s="222" t="s">
        <v>76</v>
      </c>
      <c r="AU212" s="222" t="s">
        <v>82</v>
      </c>
      <c r="AY212" s="221" t="s">
        <v>134</v>
      </c>
      <c r="BK212" s="223">
        <f>SUM(BK213:BK216)</f>
        <v>0</v>
      </c>
    </row>
    <row r="213" spans="1:65" s="2" customFormat="1" ht="12">
      <c r="A213" s="38"/>
      <c r="B213" s="39"/>
      <c r="C213" s="226" t="s">
        <v>276</v>
      </c>
      <c r="D213" s="226" t="s">
        <v>136</v>
      </c>
      <c r="E213" s="227" t="s">
        <v>366</v>
      </c>
      <c r="F213" s="228" t="s">
        <v>938</v>
      </c>
      <c r="G213" s="229" t="s">
        <v>139</v>
      </c>
      <c r="H213" s="230">
        <v>12</v>
      </c>
      <c r="I213" s="231"/>
      <c r="J213" s="232">
        <f>ROUND(I213*H213,2)</f>
        <v>0</v>
      </c>
      <c r="K213" s="228" t="s">
        <v>140</v>
      </c>
      <c r="L213" s="44"/>
      <c r="M213" s="233" t="s">
        <v>1</v>
      </c>
      <c r="N213" s="234" t="s">
        <v>42</v>
      </c>
      <c r="O213" s="91"/>
      <c r="P213" s="235">
        <f>O213*H213</f>
        <v>0</v>
      </c>
      <c r="Q213" s="235">
        <v>0.345</v>
      </c>
      <c r="R213" s="235">
        <f>Q213*H213</f>
        <v>4.14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141</v>
      </c>
      <c r="AT213" s="237" t="s">
        <v>136</v>
      </c>
      <c r="AU213" s="237" t="s">
        <v>86</v>
      </c>
      <c r="AY213" s="17" t="s">
        <v>134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82</v>
      </c>
      <c r="BK213" s="238">
        <f>ROUND(I213*H213,2)</f>
        <v>0</v>
      </c>
      <c r="BL213" s="17" t="s">
        <v>141</v>
      </c>
      <c r="BM213" s="237" t="s">
        <v>939</v>
      </c>
    </row>
    <row r="214" spans="1:47" s="2" customFormat="1" ht="12">
      <c r="A214" s="38"/>
      <c r="B214" s="39"/>
      <c r="C214" s="40"/>
      <c r="D214" s="239" t="s">
        <v>143</v>
      </c>
      <c r="E214" s="40"/>
      <c r="F214" s="240" t="s">
        <v>369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143</v>
      </c>
      <c r="AU214" s="17" t="s">
        <v>86</v>
      </c>
    </row>
    <row r="215" spans="1:47" s="2" customFormat="1" ht="12">
      <c r="A215" s="38"/>
      <c r="B215" s="39"/>
      <c r="C215" s="40"/>
      <c r="D215" s="239" t="s">
        <v>200</v>
      </c>
      <c r="E215" s="40"/>
      <c r="F215" s="266" t="s">
        <v>370</v>
      </c>
      <c r="G215" s="40"/>
      <c r="H215" s="40"/>
      <c r="I215" s="241"/>
      <c r="J215" s="40"/>
      <c r="K215" s="40"/>
      <c r="L215" s="44"/>
      <c r="M215" s="242"/>
      <c r="N215" s="24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200</v>
      </c>
      <c r="AU215" s="17" t="s">
        <v>86</v>
      </c>
    </row>
    <row r="216" spans="1:51" s="13" customFormat="1" ht="12">
      <c r="A216" s="13"/>
      <c r="B216" s="244"/>
      <c r="C216" s="245"/>
      <c r="D216" s="239" t="s">
        <v>145</v>
      </c>
      <c r="E216" s="246" t="s">
        <v>1</v>
      </c>
      <c r="F216" s="247" t="s">
        <v>940</v>
      </c>
      <c r="G216" s="245"/>
      <c r="H216" s="248">
        <v>12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145</v>
      </c>
      <c r="AU216" s="254" t="s">
        <v>86</v>
      </c>
      <c r="AV216" s="13" t="s">
        <v>86</v>
      </c>
      <c r="AW216" s="13" t="s">
        <v>32</v>
      </c>
      <c r="AX216" s="13" t="s">
        <v>82</v>
      </c>
      <c r="AY216" s="254" t="s">
        <v>134</v>
      </c>
    </row>
    <row r="217" spans="1:63" s="12" customFormat="1" ht="22.8" customHeight="1">
      <c r="A217" s="12"/>
      <c r="B217" s="210"/>
      <c r="C217" s="211"/>
      <c r="D217" s="212" t="s">
        <v>76</v>
      </c>
      <c r="E217" s="224" t="s">
        <v>196</v>
      </c>
      <c r="F217" s="224" t="s">
        <v>372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SUM(P218:P274)</f>
        <v>0</v>
      </c>
      <c r="Q217" s="218"/>
      <c r="R217" s="219">
        <f>SUM(R218:R274)</f>
        <v>0.29383590000000004</v>
      </c>
      <c r="S217" s="218"/>
      <c r="T217" s="220">
        <f>SUM(T218:T274)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82</v>
      </c>
      <c r="AT217" s="222" t="s">
        <v>76</v>
      </c>
      <c r="AU217" s="222" t="s">
        <v>82</v>
      </c>
      <c r="AY217" s="221" t="s">
        <v>134</v>
      </c>
      <c r="BK217" s="223">
        <f>SUM(BK218:BK274)</f>
        <v>0</v>
      </c>
    </row>
    <row r="218" spans="1:65" s="2" customFormat="1" ht="12">
      <c r="A218" s="38"/>
      <c r="B218" s="39"/>
      <c r="C218" s="226" t="s">
        <v>287</v>
      </c>
      <c r="D218" s="226" t="s">
        <v>136</v>
      </c>
      <c r="E218" s="227" t="s">
        <v>941</v>
      </c>
      <c r="F218" s="228" t="s">
        <v>942</v>
      </c>
      <c r="G218" s="229" t="s">
        <v>326</v>
      </c>
      <c r="H218" s="230">
        <v>6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42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141</v>
      </c>
      <c r="AT218" s="237" t="s">
        <v>136</v>
      </c>
      <c r="AU218" s="237" t="s">
        <v>86</v>
      </c>
      <c r="AY218" s="17" t="s">
        <v>134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82</v>
      </c>
      <c r="BK218" s="238">
        <f>ROUND(I218*H218,2)</f>
        <v>0</v>
      </c>
      <c r="BL218" s="17" t="s">
        <v>141</v>
      </c>
      <c r="BM218" s="237" t="s">
        <v>943</v>
      </c>
    </row>
    <row r="219" spans="1:47" s="2" customFormat="1" ht="12">
      <c r="A219" s="38"/>
      <c r="B219" s="39"/>
      <c r="C219" s="40"/>
      <c r="D219" s="239" t="s">
        <v>143</v>
      </c>
      <c r="E219" s="40"/>
      <c r="F219" s="240" t="s">
        <v>944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143</v>
      </c>
      <c r="AU219" s="17" t="s">
        <v>86</v>
      </c>
    </row>
    <row r="220" spans="1:51" s="13" customFormat="1" ht="12">
      <c r="A220" s="13"/>
      <c r="B220" s="244"/>
      <c r="C220" s="245"/>
      <c r="D220" s="239" t="s">
        <v>145</v>
      </c>
      <c r="E220" s="246" t="s">
        <v>1</v>
      </c>
      <c r="F220" s="247" t="s">
        <v>932</v>
      </c>
      <c r="G220" s="245"/>
      <c r="H220" s="248">
        <v>3.1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145</v>
      </c>
      <c r="AU220" s="254" t="s">
        <v>86</v>
      </c>
      <c r="AV220" s="13" t="s">
        <v>86</v>
      </c>
      <c r="AW220" s="13" t="s">
        <v>32</v>
      </c>
      <c r="AX220" s="13" t="s">
        <v>77</v>
      </c>
      <c r="AY220" s="254" t="s">
        <v>134</v>
      </c>
    </row>
    <row r="221" spans="1:51" s="13" customFormat="1" ht="12">
      <c r="A221" s="13"/>
      <c r="B221" s="244"/>
      <c r="C221" s="245"/>
      <c r="D221" s="239" t="s">
        <v>145</v>
      </c>
      <c r="E221" s="246" t="s">
        <v>1</v>
      </c>
      <c r="F221" s="247" t="s">
        <v>933</v>
      </c>
      <c r="G221" s="245"/>
      <c r="H221" s="248">
        <v>2.9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145</v>
      </c>
      <c r="AU221" s="254" t="s">
        <v>86</v>
      </c>
      <c r="AV221" s="13" t="s">
        <v>86</v>
      </c>
      <c r="AW221" s="13" t="s">
        <v>32</v>
      </c>
      <c r="AX221" s="13" t="s">
        <v>77</v>
      </c>
      <c r="AY221" s="254" t="s">
        <v>134</v>
      </c>
    </row>
    <row r="222" spans="1:51" s="14" customFormat="1" ht="12">
      <c r="A222" s="14"/>
      <c r="B222" s="255"/>
      <c r="C222" s="256"/>
      <c r="D222" s="239" t="s">
        <v>145</v>
      </c>
      <c r="E222" s="257" t="s">
        <v>1</v>
      </c>
      <c r="F222" s="258" t="s">
        <v>147</v>
      </c>
      <c r="G222" s="256"/>
      <c r="H222" s="259">
        <v>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145</v>
      </c>
      <c r="AU222" s="265" t="s">
        <v>86</v>
      </c>
      <c r="AV222" s="14" t="s">
        <v>141</v>
      </c>
      <c r="AW222" s="14" t="s">
        <v>32</v>
      </c>
      <c r="AX222" s="14" t="s">
        <v>82</v>
      </c>
      <c r="AY222" s="265" t="s">
        <v>134</v>
      </c>
    </row>
    <row r="223" spans="1:65" s="2" customFormat="1" ht="12">
      <c r="A223" s="38"/>
      <c r="B223" s="39"/>
      <c r="C223" s="267" t="s">
        <v>7</v>
      </c>
      <c r="D223" s="267" t="s">
        <v>277</v>
      </c>
      <c r="E223" s="268" t="s">
        <v>945</v>
      </c>
      <c r="F223" s="269" t="s">
        <v>946</v>
      </c>
      <c r="G223" s="270" t="s">
        <v>326</v>
      </c>
      <c r="H223" s="271">
        <v>6.1</v>
      </c>
      <c r="I223" s="272"/>
      <c r="J223" s="273">
        <f>ROUND(I223*H223,2)</f>
        <v>0</v>
      </c>
      <c r="K223" s="269" t="s">
        <v>1</v>
      </c>
      <c r="L223" s="274"/>
      <c r="M223" s="275" t="s">
        <v>1</v>
      </c>
      <c r="N223" s="276" t="s">
        <v>42</v>
      </c>
      <c r="O223" s="91"/>
      <c r="P223" s="235">
        <f>O223*H223</f>
        <v>0</v>
      </c>
      <c r="Q223" s="235">
        <v>0.00027</v>
      </c>
      <c r="R223" s="235">
        <f>Q223*H223</f>
        <v>0.001647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196</v>
      </c>
      <c r="AT223" s="237" t="s">
        <v>277</v>
      </c>
      <c r="AU223" s="237" t="s">
        <v>86</v>
      </c>
      <c r="AY223" s="17" t="s">
        <v>134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82</v>
      </c>
      <c r="BK223" s="238">
        <f>ROUND(I223*H223,2)</f>
        <v>0</v>
      </c>
      <c r="BL223" s="17" t="s">
        <v>141</v>
      </c>
      <c r="BM223" s="237" t="s">
        <v>947</v>
      </c>
    </row>
    <row r="224" spans="1:47" s="2" customFormat="1" ht="12">
      <c r="A224" s="38"/>
      <c r="B224" s="39"/>
      <c r="C224" s="40"/>
      <c r="D224" s="239" t="s">
        <v>143</v>
      </c>
      <c r="E224" s="40"/>
      <c r="F224" s="240" t="s">
        <v>946</v>
      </c>
      <c r="G224" s="40"/>
      <c r="H224" s="40"/>
      <c r="I224" s="241"/>
      <c r="J224" s="40"/>
      <c r="K224" s="40"/>
      <c r="L224" s="44"/>
      <c r="M224" s="242"/>
      <c r="N224" s="243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143</v>
      </c>
      <c r="AU224" s="17" t="s">
        <v>86</v>
      </c>
    </row>
    <row r="225" spans="1:51" s="13" customFormat="1" ht="12">
      <c r="A225" s="13"/>
      <c r="B225" s="244"/>
      <c r="C225" s="245"/>
      <c r="D225" s="239" t="s">
        <v>145</v>
      </c>
      <c r="E225" s="246" t="s">
        <v>1</v>
      </c>
      <c r="F225" s="247" t="s">
        <v>948</v>
      </c>
      <c r="G225" s="245"/>
      <c r="H225" s="248">
        <v>6.09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145</v>
      </c>
      <c r="AU225" s="254" t="s">
        <v>86</v>
      </c>
      <c r="AV225" s="13" t="s">
        <v>86</v>
      </c>
      <c r="AW225" s="13" t="s">
        <v>32</v>
      </c>
      <c r="AX225" s="13" t="s">
        <v>77</v>
      </c>
      <c r="AY225" s="254" t="s">
        <v>134</v>
      </c>
    </row>
    <row r="226" spans="1:51" s="14" customFormat="1" ht="12">
      <c r="A226" s="14"/>
      <c r="B226" s="255"/>
      <c r="C226" s="256"/>
      <c r="D226" s="239" t="s">
        <v>145</v>
      </c>
      <c r="E226" s="257" t="s">
        <v>1</v>
      </c>
      <c r="F226" s="258" t="s">
        <v>147</v>
      </c>
      <c r="G226" s="256"/>
      <c r="H226" s="259">
        <v>6.09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145</v>
      </c>
      <c r="AU226" s="265" t="s">
        <v>86</v>
      </c>
      <c r="AV226" s="14" t="s">
        <v>141</v>
      </c>
      <c r="AW226" s="14" t="s">
        <v>32</v>
      </c>
      <c r="AX226" s="14" t="s">
        <v>77</v>
      </c>
      <c r="AY226" s="265" t="s">
        <v>134</v>
      </c>
    </row>
    <row r="227" spans="1:51" s="13" customFormat="1" ht="12">
      <c r="A227" s="13"/>
      <c r="B227" s="244"/>
      <c r="C227" s="245"/>
      <c r="D227" s="239" t="s">
        <v>145</v>
      </c>
      <c r="E227" s="246" t="s">
        <v>1</v>
      </c>
      <c r="F227" s="247" t="s">
        <v>949</v>
      </c>
      <c r="G227" s="245"/>
      <c r="H227" s="248">
        <v>6.1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145</v>
      </c>
      <c r="AU227" s="254" t="s">
        <v>86</v>
      </c>
      <c r="AV227" s="13" t="s">
        <v>86</v>
      </c>
      <c r="AW227" s="13" t="s">
        <v>32</v>
      </c>
      <c r="AX227" s="13" t="s">
        <v>82</v>
      </c>
      <c r="AY227" s="254" t="s">
        <v>134</v>
      </c>
    </row>
    <row r="228" spans="1:65" s="2" customFormat="1" ht="14.4" customHeight="1">
      <c r="A228" s="38"/>
      <c r="B228" s="39"/>
      <c r="C228" s="267" t="s">
        <v>298</v>
      </c>
      <c r="D228" s="267" t="s">
        <v>277</v>
      </c>
      <c r="E228" s="268" t="s">
        <v>950</v>
      </c>
      <c r="F228" s="269" t="s">
        <v>951</v>
      </c>
      <c r="G228" s="270" t="s">
        <v>388</v>
      </c>
      <c r="H228" s="271">
        <v>2.03</v>
      </c>
      <c r="I228" s="272"/>
      <c r="J228" s="273">
        <f>ROUND(I228*H228,2)</f>
        <v>0</v>
      </c>
      <c r="K228" s="269" t="s">
        <v>1</v>
      </c>
      <c r="L228" s="274"/>
      <c r="M228" s="275" t="s">
        <v>1</v>
      </c>
      <c r="N228" s="276" t="s">
        <v>42</v>
      </c>
      <c r="O228" s="91"/>
      <c r="P228" s="235">
        <f>O228*H228</f>
        <v>0</v>
      </c>
      <c r="Q228" s="235">
        <v>3E-05</v>
      </c>
      <c r="R228" s="235">
        <f>Q228*H228</f>
        <v>6.0899999999999996E-05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196</v>
      </c>
      <c r="AT228" s="237" t="s">
        <v>277</v>
      </c>
      <c r="AU228" s="237" t="s">
        <v>86</v>
      </c>
      <c r="AY228" s="17" t="s">
        <v>134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82</v>
      </c>
      <c r="BK228" s="238">
        <f>ROUND(I228*H228,2)</f>
        <v>0</v>
      </c>
      <c r="BL228" s="17" t="s">
        <v>141</v>
      </c>
      <c r="BM228" s="237" t="s">
        <v>952</v>
      </c>
    </row>
    <row r="229" spans="1:47" s="2" customFormat="1" ht="12">
      <c r="A229" s="38"/>
      <c r="B229" s="39"/>
      <c r="C229" s="40"/>
      <c r="D229" s="239" t="s">
        <v>143</v>
      </c>
      <c r="E229" s="40"/>
      <c r="F229" s="240" t="s">
        <v>951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143</v>
      </c>
      <c r="AU229" s="17" t="s">
        <v>86</v>
      </c>
    </row>
    <row r="230" spans="1:51" s="13" customFormat="1" ht="12">
      <c r="A230" s="13"/>
      <c r="B230" s="244"/>
      <c r="C230" s="245"/>
      <c r="D230" s="239" t="s">
        <v>145</v>
      </c>
      <c r="E230" s="246" t="s">
        <v>1</v>
      </c>
      <c r="F230" s="247" t="s">
        <v>953</v>
      </c>
      <c r="G230" s="245"/>
      <c r="H230" s="248">
        <v>2.03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145</v>
      </c>
      <c r="AU230" s="254" t="s">
        <v>86</v>
      </c>
      <c r="AV230" s="13" t="s">
        <v>86</v>
      </c>
      <c r="AW230" s="13" t="s">
        <v>32</v>
      </c>
      <c r="AX230" s="13" t="s">
        <v>77</v>
      </c>
      <c r="AY230" s="254" t="s">
        <v>134</v>
      </c>
    </row>
    <row r="231" spans="1:51" s="14" customFormat="1" ht="12">
      <c r="A231" s="14"/>
      <c r="B231" s="255"/>
      <c r="C231" s="256"/>
      <c r="D231" s="239" t="s">
        <v>145</v>
      </c>
      <c r="E231" s="257" t="s">
        <v>1</v>
      </c>
      <c r="F231" s="258" t="s">
        <v>147</v>
      </c>
      <c r="G231" s="256"/>
      <c r="H231" s="259">
        <v>2.03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145</v>
      </c>
      <c r="AU231" s="265" t="s">
        <v>86</v>
      </c>
      <c r="AV231" s="14" t="s">
        <v>141</v>
      </c>
      <c r="AW231" s="14" t="s">
        <v>32</v>
      </c>
      <c r="AX231" s="14" t="s">
        <v>77</v>
      </c>
      <c r="AY231" s="265" t="s">
        <v>134</v>
      </c>
    </row>
    <row r="232" spans="1:51" s="13" customFormat="1" ht="12">
      <c r="A232" s="13"/>
      <c r="B232" s="244"/>
      <c r="C232" s="245"/>
      <c r="D232" s="239" t="s">
        <v>145</v>
      </c>
      <c r="E232" s="246" t="s">
        <v>1</v>
      </c>
      <c r="F232" s="247" t="s">
        <v>954</v>
      </c>
      <c r="G232" s="245"/>
      <c r="H232" s="248">
        <v>2.03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145</v>
      </c>
      <c r="AU232" s="254" t="s">
        <v>86</v>
      </c>
      <c r="AV232" s="13" t="s">
        <v>86</v>
      </c>
      <c r="AW232" s="13" t="s">
        <v>32</v>
      </c>
      <c r="AX232" s="13" t="s">
        <v>82</v>
      </c>
      <c r="AY232" s="254" t="s">
        <v>134</v>
      </c>
    </row>
    <row r="233" spans="1:65" s="2" customFormat="1" ht="14.4" customHeight="1">
      <c r="A233" s="38"/>
      <c r="B233" s="39"/>
      <c r="C233" s="226" t="s">
        <v>303</v>
      </c>
      <c r="D233" s="226" t="s">
        <v>136</v>
      </c>
      <c r="E233" s="227" t="s">
        <v>955</v>
      </c>
      <c r="F233" s="228" t="s">
        <v>956</v>
      </c>
      <c r="G233" s="229" t="s">
        <v>388</v>
      </c>
      <c r="H233" s="230">
        <v>2</v>
      </c>
      <c r="I233" s="231"/>
      <c r="J233" s="232">
        <f>ROUND(I233*H233,2)</f>
        <v>0</v>
      </c>
      <c r="K233" s="228" t="s">
        <v>140</v>
      </c>
      <c r="L233" s="44"/>
      <c r="M233" s="233" t="s">
        <v>1</v>
      </c>
      <c r="N233" s="234" t="s">
        <v>42</v>
      </c>
      <c r="O233" s="91"/>
      <c r="P233" s="235">
        <f>O233*H233</f>
        <v>0</v>
      </c>
      <c r="Q233" s="235">
        <v>0.00024</v>
      </c>
      <c r="R233" s="235">
        <f>Q233*H233</f>
        <v>0.00048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141</v>
      </c>
      <c r="AT233" s="237" t="s">
        <v>136</v>
      </c>
      <c r="AU233" s="237" t="s">
        <v>86</v>
      </c>
      <c r="AY233" s="17" t="s">
        <v>134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82</v>
      </c>
      <c r="BK233" s="238">
        <f>ROUND(I233*H233,2)</f>
        <v>0</v>
      </c>
      <c r="BL233" s="17" t="s">
        <v>141</v>
      </c>
      <c r="BM233" s="237" t="s">
        <v>957</v>
      </c>
    </row>
    <row r="234" spans="1:47" s="2" customFormat="1" ht="12">
      <c r="A234" s="38"/>
      <c r="B234" s="39"/>
      <c r="C234" s="40"/>
      <c r="D234" s="239" t="s">
        <v>143</v>
      </c>
      <c r="E234" s="40"/>
      <c r="F234" s="240" t="s">
        <v>958</v>
      </c>
      <c r="G234" s="40"/>
      <c r="H234" s="40"/>
      <c r="I234" s="241"/>
      <c r="J234" s="40"/>
      <c r="K234" s="40"/>
      <c r="L234" s="44"/>
      <c r="M234" s="242"/>
      <c r="N234" s="24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143</v>
      </c>
      <c r="AU234" s="17" t="s">
        <v>86</v>
      </c>
    </row>
    <row r="235" spans="1:51" s="13" customFormat="1" ht="12">
      <c r="A235" s="13"/>
      <c r="B235" s="244"/>
      <c r="C235" s="245"/>
      <c r="D235" s="239" t="s">
        <v>145</v>
      </c>
      <c r="E235" s="246" t="s">
        <v>1</v>
      </c>
      <c r="F235" s="247" t="s">
        <v>86</v>
      </c>
      <c r="G235" s="245"/>
      <c r="H235" s="248">
        <v>2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145</v>
      </c>
      <c r="AU235" s="254" t="s">
        <v>86</v>
      </c>
      <c r="AV235" s="13" t="s">
        <v>86</v>
      </c>
      <c r="AW235" s="13" t="s">
        <v>32</v>
      </c>
      <c r="AX235" s="13" t="s">
        <v>77</v>
      </c>
      <c r="AY235" s="254" t="s">
        <v>134</v>
      </c>
    </row>
    <row r="236" spans="1:51" s="14" customFormat="1" ht="12">
      <c r="A236" s="14"/>
      <c r="B236" s="255"/>
      <c r="C236" s="256"/>
      <c r="D236" s="239" t="s">
        <v>145</v>
      </c>
      <c r="E236" s="257" t="s">
        <v>1</v>
      </c>
      <c r="F236" s="258" t="s">
        <v>147</v>
      </c>
      <c r="G236" s="256"/>
      <c r="H236" s="259">
        <v>2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145</v>
      </c>
      <c r="AU236" s="265" t="s">
        <v>86</v>
      </c>
      <c r="AV236" s="14" t="s">
        <v>141</v>
      </c>
      <c r="AW236" s="14" t="s">
        <v>32</v>
      </c>
      <c r="AX236" s="14" t="s">
        <v>82</v>
      </c>
      <c r="AY236" s="265" t="s">
        <v>134</v>
      </c>
    </row>
    <row r="237" spans="1:65" s="2" customFormat="1" ht="19.8" customHeight="1">
      <c r="A237" s="38"/>
      <c r="B237" s="39"/>
      <c r="C237" s="226" t="s">
        <v>308</v>
      </c>
      <c r="D237" s="226" t="s">
        <v>136</v>
      </c>
      <c r="E237" s="227" t="s">
        <v>959</v>
      </c>
      <c r="F237" s="228" t="s">
        <v>960</v>
      </c>
      <c r="G237" s="229" t="s">
        <v>388</v>
      </c>
      <c r="H237" s="230">
        <v>2</v>
      </c>
      <c r="I237" s="231"/>
      <c r="J237" s="232">
        <f>ROUND(I237*H237,2)</f>
        <v>0</v>
      </c>
      <c r="K237" s="228" t="s">
        <v>140</v>
      </c>
      <c r="L237" s="44"/>
      <c r="M237" s="233" t="s">
        <v>1</v>
      </c>
      <c r="N237" s="234" t="s">
        <v>42</v>
      </c>
      <c r="O237" s="91"/>
      <c r="P237" s="235">
        <f>O237*H237</f>
        <v>0</v>
      </c>
      <c r="Q237" s="235">
        <v>0.00072</v>
      </c>
      <c r="R237" s="235">
        <f>Q237*H237</f>
        <v>0.00144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141</v>
      </c>
      <c r="AT237" s="237" t="s">
        <v>136</v>
      </c>
      <c r="AU237" s="237" t="s">
        <v>86</v>
      </c>
      <c r="AY237" s="17" t="s">
        <v>134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82</v>
      </c>
      <c r="BK237" s="238">
        <f>ROUND(I237*H237,2)</f>
        <v>0</v>
      </c>
      <c r="BL237" s="17" t="s">
        <v>141</v>
      </c>
      <c r="BM237" s="237" t="s">
        <v>961</v>
      </c>
    </row>
    <row r="238" spans="1:47" s="2" customFormat="1" ht="12">
      <c r="A238" s="38"/>
      <c r="B238" s="39"/>
      <c r="C238" s="40"/>
      <c r="D238" s="239" t="s">
        <v>143</v>
      </c>
      <c r="E238" s="40"/>
      <c r="F238" s="240" t="s">
        <v>962</v>
      </c>
      <c r="G238" s="40"/>
      <c r="H238" s="40"/>
      <c r="I238" s="241"/>
      <c r="J238" s="40"/>
      <c r="K238" s="40"/>
      <c r="L238" s="44"/>
      <c r="M238" s="242"/>
      <c r="N238" s="24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143</v>
      </c>
      <c r="AU238" s="17" t="s">
        <v>86</v>
      </c>
    </row>
    <row r="239" spans="1:51" s="13" customFormat="1" ht="12">
      <c r="A239" s="13"/>
      <c r="B239" s="244"/>
      <c r="C239" s="245"/>
      <c r="D239" s="239" t="s">
        <v>145</v>
      </c>
      <c r="E239" s="246" t="s">
        <v>1</v>
      </c>
      <c r="F239" s="247" t="s">
        <v>86</v>
      </c>
      <c r="G239" s="245"/>
      <c r="H239" s="248">
        <v>2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145</v>
      </c>
      <c r="AU239" s="254" t="s">
        <v>86</v>
      </c>
      <c r="AV239" s="13" t="s">
        <v>86</v>
      </c>
      <c r="AW239" s="13" t="s">
        <v>32</v>
      </c>
      <c r="AX239" s="13" t="s">
        <v>82</v>
      </c>
      <c r="AY239" s="254" t="s">
        <v>134</v>
      </c>
    </row>
    <row r="240" spans="1:65" s="2" customFormat="1" ht="12">
      <c r="A240" s="38"/>
      <c r="B240" s="39"/>
      <c r="C240" s="267" t="s">
        <v>315</v>
      </c>
      <c r="D240" s="267" t="s">
        <v>277</v>
      </c>
      <c r="E240" s="268" t="s">
        <v>963</v>
      </c>
      <c r="F240" s="269" t="s">
        <v>964</v>
      </c>
      <c r="G240" s="270" t="s">
        <v>388</v>
      </c>
      <c r="H240" s="271">
        <v>2.02</v>
      </c>
      <c r="I240" s="272"/>
      <c r="J240" s="273">
        <f>ROUND(I240*H240,2)</f>
        <v>0</v>
      </c>
      <c r="K240" s="269" t="s">
        <v>1</v>
      </c>
      <c r="L240" s="274"/>
      <c r="M240" s="275" t="s">
        <v>1</v>
      </c>
      <c r="N240" s="276" t="s">
        <v>42</v>
      </c>
      <c r="O240" s="91"/>
      <c r="P240" s="235">
        <f>O240*H240</f>
        <v>0</v>
      </c>
      <c r="Q240" s="235">
        <v>0.0028</v>
      </c>
      <c r="R240" s="235">
        <f>Q240*H240</f>
        <v>0.005656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196</v>
      </c>
      <c r="AT240" s="237" t="s">
        <v>277</v>
      </c>
      <c r="AU240" s="237" t="s">
        <v>86</v>
      </c>
      <c r="AY240" s="17" t="s">
        <v>134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82</v>
      </c>
      <c r="BK240" s="238">
        <f>ROUND(I240*H240,2)</f>
        <v>0</v>
      </c>
      <c r="BL240" s="17" t="s">
        <v>141</v>
      </c>
      <c r="BM240" s="237" t="s">
        <v>965</v>
      </c>
    </row>
    <row r="241" spans="1:47" s="2" customFormat="1" ht="12">
      <c r="A241" s="38"/>
      <c r="B241" s="39"/>
      <c r="C241" s="40"/>
      <c r="D241" s="239" t="s">
        <v>143</v>
      </c>
      <c r="E241" s="40"/>
      <c r="F241" s="240" t="s">
        <v>964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143</v>
      </c>
      <c r="AU241" s="17" t="s">
        <v>86</v>
      </c>
    </row>
    <row r="242" spans="1:51" s="13" customFormat="1" ht="12">
      <c r="A242" s="13"/>
      <c r="B242" s="244"/>
      <c r="C242" s="245"/>
      <c r="D242" s="239" t="s">
        <v>145</v>
      </c>
      <c r="E242" s="246" t="s">
        <v>1</v>
      </c>
      <c r="F242" s="247" t="s">
        <v>966</v>
      </c>
      <c r="G242" s="245"/>
      <c r="H242" s="248">
        <v>2.02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145</v>
      </c>
      <c r="AU242" s="254" t="s">
        <v>86</v>
      </c>
      <c r="AV242" s="13" t="s">
        <v>86</v>
      </c>
      <c r="AW242" s="13" t="s">
        <v>32</v>
      </c>
      <c r="AX242" s="13" t="s">
        <v>77</v>
      </c>
      <c r="AY242" s="254" t="s">
        <v>134</v>
      </c>
    </row>
    <row r="243" spans="1:51" s="14" customFormat="1" ht="12">
      <c r="A243" s="14"/>
      <c r="B243" s="255"/>
      <c r="C243" s="256"/>
      <c r="D243" s="239" t="s">
        <v>145</v>
      </c>
      <c r="E243" s="257" t="s">
        <v>1</v>
      </c>
      <c r="F243" s="258" t="s">
        <v>147</v>
      </c>
      <c r="G243" s="256"/>
      <c r="H243" s="259">
        <v>2.02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145</v>
      </c>
      <c r="AU243" s="265" t="s">
        <v>86</v>
      </c>
      <c r="AV243" s="14" t="s">
        <v>141</v>
      </c>
      <c r="AW243" s="14" t="s">
        <v>32</v>
      </c>
      <c r="AX243" s="14" t="s">
        <v>82</v>
      </c>
      <c r="AY243" s="265" t="s">
        <v>134</v>
      </c>
    </row>
    <row r="244" spans="1:65" s="2" customFormat="1" ht="12">
      <c r="A244" s="38"/>
      <c r="B244" s="39"/>
      <c r="C244" s="267" t="s">
        <v>323</v>
      </c>
      <c r="D244" s="267" t="s">
        <v>277</v>
      </c>
      <c r="E244" s="268" t="s">
        <v>967</v>
      </c>
      <c r="F244" s="269" t="s">
        <v>968</v>
      </c>
      <c r="G244" s="270" t="s">
        <v>388</v>
      </c>
      <c r="H244" s="271">
        <v>2.02</v>
      </c>
      <c r="I244" s="272"/>
      <c r="J244" s="273">
        <f>ROUND(I244*H244,2)</f>
        <v>0</v>
      </c>
      <c r="K244" s="269" t="s">
        <v>1</v>
      </c>
      <c r="L244" s="274"/>
      <c r="M244" s="275" t="s">
        <v>1</v>
      </c>
      <c r="N244" s="276" t="s">
        <v>42</v>
      </c>
      <c r="O244" s="91"/>
      <c r="P244" s="235">
        <f>O244*H244</f>
        <v>0</v>
      </c>
      <c r="Q244" s="235">
        <v>0.0035</v>
      </c>
      <c r="R244" s="235">
        <f>Q244*H244</f>
        <v>0.00707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196</v>
      </c>
      <c r="AT244" s="237" t="s">
        <v>277</v>
      </c>
      <c r="AU244" s="237" t="s">
        <v>86</v>
      </c>
      <c r="AY244" s="17" t="s">
        <v>134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82</v>
      </c>
      <c r="BK244" s="238">
        <f>ROUND(I244*H244,2)</f>
        <v>0</v>
      </c>
      <c r="BL244" s="17" t="s">
        <v>141</v>
      </c>
      <c r="BM244" s="237" t="s">
        <v>969</v>
      </c>
    </row>
    <row r="245" spans="1:47" s="2" customFormat="1" ht="12">
      <c r="A245" s="38"/>
      <c r="B245" s="39"/>
      <c r="C245" s="40"/>
      <c r="D245" s="239" t="s">
        <v>143</v>
      </c>
      <c r="E245" s="40"/>
      <c r="F245" s="240" t="s">
        <v>968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143</v>
      </c>
      <c r="AU245" s="17" t="s">
        <v>86</v>
      </c>
    </row>
    <row r="246" spans="1:51" s="13" customFormat="1" ht="12">
      <c r="A246" s="13"/>
      <c r="B246" s="244"/>
      <c r="C246" s="245"/>
      <c r="D246" s="239" t="s">
        <v>145</v>
      </c>
      <c r="E246" s="246" t="s">
        <v>1</v>
      </c>
      <c r="F246" s="247" t="s">
        <v>749</v>
      </c>
      <c r="G246" s="245"/>
      <c r="H246" s="248">
        <v>2.02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145</v>
      </c>
      <c r="AU246" s="254" t="s">
        <v>86</v>
      </c>
      <c r="AV246" s="13" t="s">
        <v>86</v>
      </c>
      <c r="AW246" s="13" t="s">
        <v>32</v>
      </c>
      <c r="AX246" s="13" t="s">
        <v>82</v>
      </c>
      <c r="AY246" s="254" t="s">
        <v>134</v>
      </c>
    </row>
    <row r="247" spans="1:65" s="2" customFormat="1" ht="12">
      <c r="A247" s="38"/>
      <c r="B247" s="39"/>
      <c r="C247" s="226" t="s">
        <v>331</v>
      </c>
      <c r="D247" s="226" t="s">
        <v>136</v>
      </c>
      <c r="E247" s="227" t="s">
        <v>970</v>
      </c>
      <c r="F247" s="228" t="s">
        <v>971</v>
      </c>
      <c r="G247" s="229" t="s">
        <v>388</v>
      </c>
      <c r="H247" s="230">
        <v>2</v>
      </c>
      <c r="I247" s="231"/>
      <c r="J247" s="232">
        <f>ROUND(I247*H247,2)</f>
        <v>0</v>
      </c>
      <c r="K247" s="228" t="s">
        <v>140</v>
      </c>
      <c r="L247" s="44"/>
      <c r="M247" s="233" t="s">
        <v>1</v>
      </c>
      <c r="N247" s="234" t="s">
        <v>42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141</v>
      </c>
      <c r="AT247" s="237" t="s">
        <v>136</v>
      </c>
      <c r="AU247" s="237" t="s">
        <v>86</v>
      </c>
      <c r="AY247" s="17" t="s">
        <v>134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82</v>
      </c>
      <c r="BK247" s="238">
        <f>ROUND(I247*H247,2)</f>
        <v>0</v>
      </c>
      <c r="BL247" s="17" t="s">
        <v>141</v>
      </c>
      <c r="BM247" s="237" t="s">
        <v>972</v>
      </c>
    </row>
    <row r="248" spans="1:47" s="2" customFormat="1" ht="12">
      <c r="A248" s="38"/>
      <c r="B248" s="39"/>
      <c r="C248" s="40"/>
      <c r="D248" s="239" t="s">
        <v>143</v>
      </c>
      <c r="E248" s="40"/>
      <c r="F248" s="240" t="s">
        <v>973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143</v>
      </c>
      <c r="AU248" s="17" t="s">
        <v>86</v>
      </c>
    </row>
    <row r="249" spans="1:51" s="13" customFormat="1" ht="12">
      <c r="A249" s="13"/>
      <c r="B249" s="244"/>
      <c r="C249" s="245"/>
      <c r="D249" s="239" t="s">
        <v>145</v>
      </c>
      <c r="E249" s="246" t="s">
        <v>1</v>
      </c>
      <c r="F249" s="247" t="s">
        <v>86</v>
      </c>
      <c r="G249" s="245"/>
      <c r="H249" s="248">
        <v>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145</v>
      </c>
      <c r="AU249" s="254" t="s">
        <v>86</v>
      </c>
      <c r="AV249" s="13" t="s">
        <v>86</v>
      </c>
      <c r="AW249" s="13" t="s">
        <v>32</v>
      </c>
      <c r="AX249" s="13" t="s">
        <v>82</v>
      </c>
      <c r="AY249" s="254" t="s">
        <v>134</v>
      </c>
    </row>
    <row r="250" spans="1:65" s="2" customFormat="1" ht="12">
      <c r="A250" s="38"/>
      <c r="B250" s="39"/>
      <c r="C250" s="267" t="s">
        <v>337</v>
      </c>
      <c r="D250" s="267" t="s">
        <v>277</v>
      </c>
      <c r="E250" s="268" t="s">
        <v>974</v>
      </c>
      <c r="F250" s="269" t="s">
        <v>975</v>
      </c>
      <c r="G250" s="270" t="s">
        <v>388</v>
      </c>
      <c r="H250" s="271">
        <v>2.02</v>
      </c>
      <c r="I250" s="272"/>
      <c r="J250" s="273">
        <f>ROUND(I250*H250,2)</f>
        <v>0</v>
      </c>
      <c r="K250" s="269" t="s">
        <v>140</v>
      </c>
      <c r="L250" s="274"/>
      <c r="M250" s="275" t="s">
        <v>1</v>
      </c>
      <c r="N250" s="276" t="s">
        <v>42</v>
      </c>
      <c r="O250" s="91"/>
      <c r="P250" s="235">
        <f>O250*H250</f>
        <v>0</v>
      </c>
      <c r="Q250" s="235">
        <v>0.0036</v>
      </c>
      <c r="R250" s="235">
        <f>Q250*H250</f>
        <v>0.007272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196</v>
      </c>
      <c r="AT250" s="237" t="s">
        <v>277</v>
      </c>
      <c r="AU250" s="237" t="s">
        <v>86</v>
      </c>
      <c r="AY250" s="17" t="s">
        <v>134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82</v>
      </c>
      <c r="BK250" s="238">
        <f>ROUND(I250*H250,2)</f>
        <v>0</v>
      </c>
      <c r="BL250" s="17" t="s">
        <v>141</v>
      </c>
      <c r="BM250" s="237" t="s">
        <v>976</v>
      </c>
    </row>
    <row r="251" spans="1:47" s="2" customFormat="1" ht="12">
      <c r="A251" s="38"/>
      <c r="B251" s="39"/>
      <c r="C251" s="40"/>
      <c r="D251" s="239" t="s">
        <v>143</v>
      </c>
      <c r="E251" s="40"/>
      <c r="F251" s="240" t="s">
        <v>975</v>
      </c>
      <c r="G251" s="40"/>
      <c r="H251" s="40"/>
      <c r="I251" s="241"/>
      <c r="J251" s="40"/>
      <c r="K251" s="40"/>
      <c r="L251" s="44"/>
      <c r="M251" s="242"/>
      <c r="N251" s="24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143</v>
      </c>
      <c r="AU251" s="17" t="s">
        <v>86</v>
      </c>
    </row>
    <row r="252" spans="1:51" s="13" customFormat="1" ht="12">
      <c r="A252" s="13"/>
      <c r="B252" s="244"/>
      <c r="C252" s="245"/>
      <c r="D252" s="239" t="s">
        <v>145</v>
      </c>
      <c r="E252" s="246" t="s">
        <v>1</v>
      </c>
      <c r="F252" s="247" t="s">
        <v>966</v>
      </c>
      <c r="G252" s="245"/>
      <c r="H252" s="248">
        <v>2.02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145</v>
      </c>
      <c r="AU252" s="254" t="s">
        <v>86</v>
      </c>
      <c r="AV252" s="13" t="s">
        <v>86</v>
      </c>
      <c r="AW252" s="13" t="s">
        <v>32</v>
      </c>
      <c r="AX252" s="13" t="s">
        <v>77</v>
      </c>
      <c r="AY252" s="254" t="s">
        <v>134</v>
      </c>
    </row>
    <row r="253" spans="1:51" s="14" customFormat="1" ht="12">
      <c r="A253" s="14"/>
      <c r="B253" s="255"/>
      <c r="C253" s="256"/>
      <c r="D253" s="239" t="s">
        <v>145</v>
      </c>
      <c r="E253" s="257" t="s">
        <v>1</v>
      </c>
      <c r="F253" s="258" t="s">
        <v>147</v>
      </c>
      <c r="G253" s="256"/>
      <c r="H253" s="259">
        <v>2.02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145</v>
      </c>
      <c r="AU253" s="265" t="s">
        <v>86</v>
      </c>
      <c r="AV253" s="14" t="s">
        <v>141</v>
      </c>
      <c r="AW253" s="14" t="s">
        <v>32</v>
      </c>
      <c r="AX253" s="14" t="s">
        <v>82</v>
      </c>
      <c r="AY253" s="265" t="s">
        <v>134</v>
      </c>
    </row>
    <row r="254" spans="1:65" s="2" customFormat="1" ht="12">
      <c r="A254" s="38"/>
      <c r="B254" s="39"/>
      <c r="C254" s="226" t="s">
        <v>344</v>
      </c>
      <c r="D254" s="226" t="s">
        <v>136</v>
      </c>
      <c r="E254" s="227" t="s">
        <v>977</v>
      </c>
      <c r="F254" s="228" t="s">
        <v>978</v>
      </c>
      <c r="G254" s="229" t="s">
        <v>326</v>
      </c>
      <c r="H254" s="230">
        <v>6</v>
      </c>
      <c r="I254" s="231"/>
      <c r="J254" s="232">
        <f>ROUND(I254*H254,2)</f>
        <v>0</v>
      </c>
      <c r="K254" s="228" t="s">
        <v>140</v>
      </c>
      <c r="L254" s="44"/>
      <c r="M254" s="233" t="s">
        <v>1</v>
      </c>
      <c r="N254" s="234" t="s">
        <v>42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141</v>
      </c>
      <c r="AT254" s="237" t="s">
        <v>136</v>
      </c>
      <c r="AU254" s="237" t="s">
        <v>86</v>
      </c>
      <c r="AY254" s="17" t="s">
        <v>134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82</v>
      </c>
      <c r="BK254" s="238">
        <f>ROUND(I254*H254,2)</f>
        <v>0</v>
      </c>
      <c r="BL254" s="17" t="s">
        <v>141</v>
      </c>
      <c r="BM254" s="237" t="s">
        <v>979</v>
      </c>
    </row>
    <row r="255" spans="1:47" s="2" customFormat="1" ht="12">
      <c r="A255" s="38"/>
      <c r="B255" s="39"/>
      <c r="C255" s="40"/>
      <c r="D255" s="239" t="s">
        <v>143</v>
      </c>
      <c r="E255" s="40"/>
      <c r="F255" s="240" t="s">
        <v>978</v>
      </c>
      <c r="G255" s="40"/>
      <c r="H255" s="40"/>
      <c r="I255" s="241"/>
      <c r="J255" s="40"/>
      <c r="K255" s="40"/>
      <c r="L255" s="44"/>
      <c r="M255" s="242"/>
      <c r="N255" s="24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143</v>
      </c>
      <c r="AU255" s="17" t="s">
        <v>86</v>
      </c>
    </row>
    <row r="256" spans="1:51" s="13" customFormat="1" ht="12">
      <c r="A256" s="13"/>
      <c r="B256" s="244"/>
      <c r="C256" s="245"/>
      <c r="D256" s="239" t="s">
        <v>145</v>
      </c>
      <c r="E256" s="246" t="s">
        <v>1</v>
      </c>
      <c r="F256" s="247" t="s">
        <v>980</v>
      </c>
      <c r="G256" s="245"/>
      <c r="H256" s="248">
        <v>6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145</v>
      </c>
      <c r="AU256" s="254" t="s">
        <v>86</v>
      </c>
      <c r="AV256" s="13" t="s">
        <v>86</v>
      </c>
      <c r="AW256" s="13" t="s">
        <v>32</v>
      </c>
      <c r="AX256" s="13" t="s">
        <v>77</v>
      </c>
      <c r="AY256" s="254" t="s">
        <v>134</v>
      </c>
    </row>
    <row r="257" spans="1:51" s="14" customFormat="1" ht="12">
      <c r="A257" s="14"/>
      <c r="B257" s="255"/>
      <c r="C257" s="256"/>
      <c r="D257" s="239" t="s">
        <v>145</v>
      </c>
      <c r="E257" s="257" t="s">
        <v>1</v>
      </c>
      <c r="F257" s="258" t="s">
        <v>147</v>
      </c>
      <c r="G257" s="256"/>
      <c r="H257" s="259">
        <v>6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145</v>
      </c>
      <c r="AU257" s="265" t="s">
        <v>86</v>
      </c>
      <c r="AV257" s="14" t="s">
        <v>141</v>
      </c>
      <c r="AW257" s="14" t="s">
        <v>32</v>
      </c>
      <c r="AX257" s="14" t="s">
        <v>82</v>
      </c>
      <c r="AY257" s="265" t="s">
        <v>134</v>
      </c>
    </row>
    <row r="258" spans="1:65" s="2" customFormat="1" ht="12">
      <c r="A258" s="38"/>
      <c r="B258" s="39"/>
      <c r="C258" s="226" t="s">
        <v>351</v>
      </c>
      <c r="D258" s="226" t="s">
        <v>136</v>
      </c>
      <c r="E258" s="227" t="s">
        <v>981</v>
      </c>
      <c r="F258" s="228" t="s">
        <v>982</v>
      </c>
      <c r="G258" s="229" t="s">
        <v>431</v>
      </c>
      <c r="H258" s="230">
        <v>2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42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141</v>
      </c>
      <c r="AT258" s="237" t="s">
        <v>136</v>
      </c>
      <c r="AU258" s="237" t="s">
        <v>86</v>
      </c>
      <c r="AY258" s="17" t="s">
        <v>134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82</v>
      </c>
      <c r="BK258" s="238">
        <f>ROUND(I258*H258,2)</f>
        <v>0</v>
      </c>
      <c r="BL258" s="17" t="s">
        <v>141</v>
      </c>
      <c r="BM258" s="237" t="s">
        <v>983</v>
      </c>
    </row>
    <row r="259" spans="1:47" s="2" customFormat="1" ht="12">
      <c r="A259" s="38"/>
      <c r="B259" s="39"/>
      <c r="C259" s="40"/>
      <c r="D259" s="239" t="s">
        <v>143</v>
      </c>
      <c r="E259" s="40"/>
      <c r="F259" s="240" t="s">
        <v>984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143</v>
      </c>
      <c r="AU259" s="17" t="s">
        <v>86</v>
      </c>
    </row>
    <row r="260" spans="1:51" s="13" customFormat="1" ht="12">
      <c r="A260" s="13"/>
      <c r="B260" s="244"/>
      <c r="C260" s="245"/>
      <c r="D260" s="239" t="s">
        <v>145</v>
      </c>
      <c r="E260" s="246" t="s">
        <v>1</v>
      </c>
      <c r="F260" s="247" t="s">
        <v>86</v>
      </c>
      <c r="G260" s="245"/>
      <c r="H260" s="248">
        <v>2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145</v>
      </c>
      <c r="AU260" s="254" t="s">
        <v>86</v>
      </c>
      <c r="AV260" s="13" t="s">
        <v>86</v>
      </c>
      <c r="AW260" s="13" t="s">
        <v>32</v>
      </c>
      <c r="AX260" s="13" t="s">
        <v>82</v>
      </c>
      <c r="AY260" s="254" t="s">
        <v>134</v>
      </c>
    </row>
    <row r="261" spans="1:65" s="2" customFormat="1" ht="14.4" customHeight="1">
      <c r="A261" s="38"/>
      <c r="B261" s="39"/>
      <c r="C261" s="226" t="s">
        <v>358</v>
      </c>
      <c r="D261" s="226" t="s">
        <v>136</v>
      </c>
      <c r="E261" s="227" t="s">
        <v>985</v>
      </c>
      <c r="F261" s="228" t="s">
        <v>986</v>
      </c>
      <c r="G261" s="229" t="s">
        <v>388</v>
      </c>
      <c r="H261" s="230">
        <v>2</v>
      </c>
      <c r="I261" s="231"/>
      <c r="J261" s="232">
        <f>ROUND(I261*H261,2)</f>
        <v>0</v>
      </c>
      <c r="K261" s="228" t="s">
        <v>140</v>
      </c>
      <c r="L261" s="44"/>
      <c r="M261" s="233" t="s">
        <v>1</v>
      </c>
      <c r="N261" s="234" t="s">
        <v>42</v>
      </c>
      <c r="O261" s="91"/>
      <c r="P261" s="235">
        <f>O261*H261</f>
        <v>0</v>
      </c>
      <c r="Q261" s="235">
        <v>0.12303</v>
      </c>
      <c r="R261" s="235">
        <f>Q261*H261</f>
        <v>0.24606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141</v>
      </c>
      <c r="AT261" s="237" t="s">
        <v>136</v>
      </c>
      <c r="AU261" s="237" t="s">
        <v>86</v>
      </c>
      <c r="AY261" s="17" t="s">
        <v>134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82</v>
      </c>
      <c r="BK261" s="238">
        <f>ROUND(I261*H261,2)</f>
        <v>0</v>
      </c>
      <c r="BL261" s="17" t="s">
        <v>141</v>
      </c>
      <c r="BM261" s="237" t="s">
        <v>987</v>
      </c>
    </row>
    <row r="262" spans="1:47" s="2" customFormat="1" ht="12">
      <c r="A262" s="38"/>
      <c r="B262" s="39"/>
      <c r="C262" s="40"/>
      <c r="D262" s="239" t="s">
        <v>143</v>
      </c>
      <c r="E262" s="40"/>
      <c r="F262" s="240" t="s">
        <v>986</v>
      </c>
      <c r="G262" s="40"/>
      <c r="H262" s="40"/>
      <c r="I262" s="241"/>
      <c r="J262" s="40"/>
      <c r="K262" s="40"/>
      <c r="L262" s="44"/>
      <c r="M262" s="242"/>
      <c r="N262" s="243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143</v>
      </c>
      <c r="AU262" s="17" t="s">
        <v>86</v>
      </c>
    </row>
    <row r="263" spans="1:51" s="13" customFormat="1" ht="12">
      <c r="A263" s="13"/>
      <c r="B263" s="244"/>
      <c r="C263" s="245"/>
      <c r="D263" s="239" t="s">
        <v>145</v>
      </c>
      <c r="E263" s="246" t="s">
        <v>1</v>
      </c>
      <c r="F263" s="247" t="s">
        <v>86</v>
      </c>
      <c r="G263" s="245"/>
      <c r="H263" s="248">
        <v>2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145</v>
      </c>
      <c r="AU263" s="254" t="s">
        <v>86</v>
      </c>
      <c r="AV263" s="13" t="s">
        <v>86</v>
      </c>
      <c r="AW263" s="13" t="s">
        <v>32</v>
      </c>
      <c r="AX263" s="13" t="s">
        <v>82</v>
      </c>
      <c r="AY263" s="254" t="s">
        <v>134</v>
      </c>
    </row>
    <row r="264" spans="1:65" s="2" customFormat="1" ht="14.4" customHeight="1">
      <c r="A264" s="38"/>
      <c r="B264" s="39"/>
      <c r="C264" s="267" t="s">
        <v>365</v>
      </c>
      <c r="D264" s="267" t="s">
        <v>277</v>
      </c>
      <c r="E264" s="268" t="s">
        <v>988</v>
      </c>
      <c r="F264" s="269" t="s">
        <v>989</v>
      </c>
      <c r="G264" s="270" t="s">
        <v>388</v>
      </c>
      <c r="H264" s="271">
        <v>2</v>
      </c>
      <c r="I264" s="272"/>
      <c r="J264" s="273">
        <f>ROUND(I264*H264,2)</f>
        <v>0</v>
      </c>
      <c r="K264" s="269" t="s">
        <v>1</v>
      </c>
      <c r="L264" s="274"/>
      <c r="M264" s="275" t="s">
        <v>1</v>
      </c>
      <c r="N264" s="276" t="s">
        <v>42</v>
      </c>
      <c r="O264" s="91"/>
      <c r="P264" s="235">
        <f>O264*H264</f>
        <v>0</v>
      </c>
      <c r="Q264" s="235">
        <v>0.0113</v>
      </c>
      <c r="R264" s="235">
        <f>Q264*H264</f>
        <v>0.0226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196</v>
      </c>
      <c r="AT264" s="237" t="s">
        <v>277</v>
      </c>
      <c r="AU264" s="237" t="s">
        <v>86</v>
      </c>
      <c r="AY264" s="17" t="s">
        <v>134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82</v>
      </c>
      <c r="BK264" s="238">
        <f>ROUND(I264*H264,2)</f>
        <v>0</v>
      </c>
      <c r="BL264" s="17" t="s">
        <v>141</v>
      </c>
      <c r="BM264" s="237" t="s">
        <v>990</v>
      </c>
    </row>
    <row r="265" spans="1:47" s="2" customFormat="1" ht="12">
      <c r="A265" s="38"/>
      <c r="B265" s="39"/>
      <c r="C265" s="40"/>
      <c r="D265" s="239" t="s">
        <v>143</v>
      </c>
      <c r="E265" s="40"/>
      <c r="F265" s="240" t="s">
        <v>989</v>
      </c>
      <c r="G265" s="40"/>
      <c r="H265" s="40"/>
      <c r="I265" s="241"/>
      <c r="J265" s="40"/>
      <c r="K265" s="40"/>
      <c r="L265" s="44"/>
      <c r="M265" s="242"/>
      <c r="N265" s="243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143</v>
      </c>
      <c r="AU265" s="17" t="s">
        <v>86</v>
      </c>
    </row>
    <row r="266" spans="1:51" s="13" customFormat="1" ht="12">
      <c r="A266" s="13"/>
      <c r="B266" s="244"/>
      <c r="C266" s="245"/>
      <c r="D266" s="239" t="s">
        <v>145</v>
      </c>
      <c r="E266" s="246" t="s">
        <v>1</v>
      </c>
      <c r="F266" s="247" t="s">
        <v>86</v>
      </c>
      <c r="G266" s="245"/>
      <c r="H266" s="248">
        <v>2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145</v>
      </c>
      <c r="AU266" s="254" t="s">
        <v>86</v>
      </c>
      <c r="AV266" s="13" t="s">
        <v>86</v>
      </c>
      <c r="AW266" s="13" t="s">
        <v>32</v>
      </c>
      <c r="AX266" s="13" t="s">
        <v>82</v>
      </c>
      <c r="AY266" s="254" t="s">
        <v>134</v>
      </c>
    </row>
    <row r="267" spans="1:65" s="2" customFormat="1" ht="14.4" customHeight="1">
      <c r="A267" s="38"/>
      <c r="B267" s="39"/>
      <c r="C267" s="226" t="s">
        <v>373</v>
      </c>
      <c r="D267" s="226" t="s">
        <v>136</v>
      </c>
      <c r="E267" s="227" t="s">
        <v>869</v>
      </c>
      <c r="F267" s="228" t="s">
        <v>870</v>
      </c>
      <c r="G267" s="229" t="s">
        <v>326</v>
      </c>
      <c r="H267" s="230">
        <v>6.2</v>
      </c>
      <c r="I267" s="231"/>
      <c r="J267" s="232">
        <f>ROUND(I267*H267,2)</f>
        <v>0</v>
      </c>
      <c r="K267" s="228" t="s">
        <v>140</v>
      </c>
      <c r="L267" s="44"/>
      <c r="M267" s="233" t="s">
        <v>1</v>
      </c>
      <c r="N267" s="234" t="s">
        <v>42</v>
      </c>
      <c r="O267" s="91"/>
      <c r="P267" s="235">
        <f>O267*H267</f>
        <v>0</v>
      </c>
      <c r="Q267" s="235">
        <v>0.00019</v>
      </c>
      <c r="R267" s="235">
        <f>Q267*H267</f>
        <v>0.001178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141</v>
      </c>
      <c r="AT267" s="237" t="s">
        <v>136</v>
      </c>
      <c r="AU267" s="237" t="s">
        <v>86</v>
      </c>
      <c r="AY267" s="17" t="s">
        <v>134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82</v>
      </c>
      <c r="BK267" s="238">
        <f>ROUND(I267*H267,2)</f>
        <v>0</v>
      </c>
      <c r="BL267" s="17" t="s">
        <v>141</v>
      </c>
      <c r="BM267" s="237" t="s">
        <v>991</v>
      </c>
    </row>
    <row r="268" spans="1:47" s="2" customFormat="1" ht="12">
      <c r="A268" s="38"/>
      <c r="B268" s="39"/>
      <c r="C268" s="40"/>
      <c r="D268" s="239" t="s">
        <v>143</v>
      </c>
      <c r="E268" s="40"/>
      <c r="F268" s="240" t="s">
        <v>872</v>
      </c>
      <c r="G268" s="40"/>
      <c r="H268" s="40"/>
      <c r="I268" s="241"/>
      <c r="J268" s="40"/>
      <c r="K268" s="40"/>
      <c r="L268" s="44"/>
      <c r="M268" s="242"/>
      <c r="N268" s="243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143</v>
      </c>
      <c r="AU268" s="17" t="s">
        <v>86</v>
      </c>
    </row>
    <row r="269" spans="1:51" s="13" customFormat="1" ht="12">
      <c r="A269" s="13"/>
      <c r="B269" s="244"/>
      <c r="C269" s="245"/>
      <c r="D269" s="239" t="s">
        <v>145</v>
      </c>
      <c r="E269" s="246" t="s">
        <v>1</v>
      </c>
      <c r="F269" s="247" t="s">
        <v>992</v>
      </c>
      <c r="G269" s="245"/>
      <c r="H269" s="248">
        <v>6.18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145</v>
      </c>
      <c r="AU269" s="254" t="s">
        <v>86</v>
      </c>
      <c r="AV269" s="13" t="s">
        <v>86</v>
      </c>
      <c r="AW269" s="13" t="s">
        <v>32</v>
      </c>
      <c r="AX269" s="13" t="s">
        <v>77</v>
      </c>
      <c r="AY269" s="254" t="s">
        <v>134</v>
      </c>
    </row>
    <row r="270" spans="1:51" s="14" customFormat="1" ht="12">
      <c r="A270" s="14"/>
      <c r="B270" s="255"/>
      <c r="C270" s="256"/>
      <c r="D270" s="239" t="s">
        <v>145</v>
      </c>
      <c r="E270" s="257" t="s">
        <v>1</v>
      </c>
      <c r="F270" s="258" t="s">
        <v>147</v>
      </c>
      <c r="G270" s="256"/>
      <c r="H270" s="259">
        <v>6.18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145</v>
      </c>
      <c r="AU270" s="265" t="s">
        <v>86</v>
      </c>
      <c r="AV270" s="14" t="s">
        <v>141</v>
      </c>
      <c r="AW270" s="14" t="s">
        <v>32</v>
      </c>
      <c r="AX270" s="14" t="s">
        <v>77</v>
      </c>
      <c r="AY270" s="265" t="s">
        <v>134</v>
      </c>
    </row>
    <row r="271" spans="1:51" s="13" customFormat="1" ht="12">
      <c r="A271" s="13"/>
      <c r="B271" s="244"/>
      <c r="C271" s="245"/>
      <c r="D271" s="239" t="s">
        <v>145</v>
      </c>
      <c r="E271" s="246" t="s">
        <v>1</v>
      </c>
      <c r="F271" s="247" t="s">
        <v>993</v>
      </c>
      <c r="G271" s="245"/>
      <c r="H271" s="248">
        <v>6.2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145</v>
      </c>
      <c r="AU271" s="254" t="s">
        <v>86</v>
      </c>
      <c r="AV271" s="13" t="s">
        <v>86</v>
      </c>
      <c r="AW271" s="13" t="s">
        <v>32</v>
      </c>
      <c r="AX271" s="13" t="s">
        <v>82</v>
      </c>
      <c r="AY271" s="254" t="s">
        <v>134</v>
      </c>
    </row>
    <row r="272" spans="1:65" s="2" customFormat="1" ht="12">
      <c r="A272" s="38"/>
      <c r="B272" s="39"/>
      <c r="C272" s="226" t="s">
        <v>379</v>
      </c>
      <c r="D272" s="226" t="s">
        <v>136</v>
      </c>
      <c r="E272" s="227" t="s">
        <v>429</v>
      </c>
      <c r="F272" s="228" t="s">
        <v>874</v>
      </c>
      <c r="G272" s="229" t="s">
        <v>326</v>
      </c>
      <c r="H272" s="230">
        <v>6.2</v>
      </c>
      <c r="I272" s="231"/>
      <c r="J272" s="232">
        <f>ROUND(I272*H272,2)</f>
        <v>0</v>
      </c>
      <c r="K272" s="228" t="s">
        <v>1</v>
      </c>
      <c r="L272" s="44"/>
      <c r="M272" s="233" t="s">
        <v>1</v>
      </c>
      <c r="N272" s="234" t="s">
        <v>42</v>
      </c>
      <c r="O272" s="91"/>
      <c r="P272" s="235">
        <f>O272*H272</f>
        <v>0</v>
      </c>
      <c r="Q272" s="235">
        <v>6E-05</v>
      </c>
      <c r="R272" s="235">
        <f>Q272*H272</f>
        <v>0.00037200000000000004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141</v>
      </c>
      <c r="AT272" s="237" t="s">
        <v>136</v>
      </c>
      <c r="AU272" s="237" t="s">
        <v>86</v>
      </c>
      <c r="AY272" s="17" t="s">
        <v>134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82</v>
      </c>
      <c r="BK272" s="238">
        <f>ROUND(I272*H272,2)</f>
        <v>0</v>
      </c>
      <c r="BL272" s="17" t="s">
        <v>141</v>
      </c>
      <c r="BM272" s="237" t="s">
        <v>994</v>
      </c>
    </row>
    <row r="273" spans="1:47" s="2" customFormat="1" ht="12">
      <c r="A273" s="38"/>
      <c r="B273" s="39"/>
      <c r="C273" s="40"/>
      <c r="D273" s="239" t="s">
        <v>143</v>
      </c>
      <c r="E273" s="40"/>
      <c r="F273" s="240" t="s">
        <v>874</v>
      </c>
      <c r="G273" s="40"/>
      <c r="H273" s="40"/>
      <c r="I273" s="241"/>
      <c r="J273" s="40"/>
      <c r="K273" s="40"/>
      <c r="L273" s="44"/>
      <c r="M273" s="242"/>
      <c r="N273" s="24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143</v>
      </c>
      <c r="AU273" s="17" t="s">
        <v>86</v>
      </c>
    </row>
    <row r="274" spans="1:51" s="13" customFormat="1" ht="12">
      <c r="A274" s="13"/>
      <c r="B274" s="244"/>
      <c r="C274" s="245"/>
      <c r="D274" s="239" t="s">
        <v>145</v>
      </c>
      <c r="E274" s="246" t="s">
        <v>1</v>
      </c>
      <c r="F274" s="247" t="s">
        <v>993</v>
      </c>
      <c r="G274" s="245"/>
      <c r="H274" s="248">
        <v>6.2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145</v>
      </c>
      <c r="AU274" s="254" t="s">
        <v>86</v>
      </c>
      <c r="AV274" s="13" t="s">
        <v>86</v>
      </c>
      <c r="AW274" s="13" t="s">
        <v>32</v>
      </c>
      <c r="AX274" s="13" t="s">
        <v>82</v>
      </c>
      <c r="AY274" s="254" t="s">
        <v>134</v>
      </c>
    </row>
    <row r="275" spans="1:63" s="12" customFormat="1" ht="22.8" customHeight="1">
      <c r="A275" s="12"/>
      <c r="B275" s="210"/>
      <c r="C275" s="211"/>
      <c r="D275" s="212" t="s">
        <v>76</v>
      </c>
      <c r="E275" s="224" t="s">
        <v>441</v>
      </c>
      <c r="F275" s="224" t="s">
        <v>442</v>
      </c>
      <c r="G275" s="211"/>
      <c r="H275" s="211"/>
      <c r="I275" s="214"/>
      <c r="J275" s="225">
        <f>BK275</f>
        <v>0</v>
      </c>
      <c r="K275" s="211"/>
      <c r="L275" s="216"/>
      <c r="M275" s="217"/>
      <c r="N275" s="218"/>
      <c r="O275" s="218"/>
      <c r="P275" s="219">
        <f>SUM(P276:P284)</f>
        <v>0</v>
      </c>
      <c r="Q275" s="218"/>
      <c r="R275" s="219">
        <f>SUM(R276:R284)</f>
        <v>0</v>
      </c>
      <c r="S275" s="218"/>
      <c r="T275" s="220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1" t="s">
        <v>82</v>
      </c>
      <c r="AT275" s="222" t="s">
        <v>76</v>
      </c>
      <c r="AU275" s="222" t="s">
        <v>82</v>
      </c>
      <c r="AY275" s="221" t="s">
        <v>134</v>
      </c>
      <c r="BK275" s="223">
        <f>SUM(BK276:BK284)</f>
        <v>0</v>
      </c>
    </row>
    <row r="276" spans="1:65" s="2" customFormat="1" ht="19.8" customHeight="1">
      <c r="A276" s="38"/>
      <c r="B276" s="39"/>
      <c r="C276" s="226" t="s">
        <v>385</v>
      </c>
      <c r="D276" s="226" t="s">
        <v>136</v>
      </c>
      <c r="E276" s="227" t="s">
        <v>444</v>
      </c>
      <c r="F276" s="228" t="s">
        <v>445</v>
      </c>
      <c r="G276" s="229" t="s">
        <v>261</v>
      </c>
      <c r="H276" s="230">
        <v>2.64</v>
      </c>
      <c r="I276" s="231"/>
      <c r="J276" s="232">
        <f>ROUND(I276*H276,2)</f>
        <v>0</v>
      </c>
      <c r="K276" s="228" t="s">
        <v>140</v>
      </c>
      <c r="L276" s="44"/>
      <c r="M276" s="233" t="s">
        <v>1</v>
      </c>
      <c r="N276" s="234" t="s">
        <v>42</v>
      </c>
      <c r="O276" s="91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141</v>
      </c>
      <c r="AT276" s="237" t="s">
        <v>136</v>
      </c>
      <c r="AU276" s="237" t="s">
        <v>86</v>
      </c>
      <c r="AY276" s="17" t="s">
        <v>134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82</v>
      </c>
      <c r="BK276" s="238">
        <f>ROUND(I276*H276,2)</f>
        <v>0</v>
      </c>
      <c r="BL276" s="17" t="s">
        <v>141</v>
      </c>
      <c r="BM276" s="237" t="s">
        <v>995</v>
      </c>
    </row>
    <row r="277" spans="1:47" s="2" customFormat="1" ht="12">
      <c r="A277" s="38"/>
      <c r="B277" s="39"/>
      <c r="C277" s="40"/>
      <c r="D277" s="239" t="s">
        <v>143</v>
      </c>
      <c r="E277" s="40"/>
      <c r="F277" s="240" t="s">
        <v>447</v>
      </c>
      <c r="G277" s="40"/>
      <c r="H277" s="40"/>
      <c r="I277" s="241"/>
      <c r="J277" s="40"/>
      <c r="K277" s="40"/>
      <c r="L277" s="44"/>
      <c r="M277" s="242"/>
      <c r="N277" s="24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143</v>
      </c>
      <c r="AU277" s="17" t="s">
        <v>86</v>
      </c>
    </row>
    <row r="278" spans="1:65" s="2" customFormat="1" ht="12">
      <c r="A278" s="38"/>
      <c r="B278" s="39"/>
      <c r="C278" s="226" t="s">
        <v>391</v>
      </c>
      <c r="D278" s="226" t="s">
        <v>136</v>
      </c>
      <c r="E278" s="227" t="s">
        <v>449</v>
      </c>
      <c r="F278" s="228" t="s">
        <v>450</v>
      </c>
      <c r="G278" s="229" t="s">
        <v>261</v>
      </c>
      <c r="H278" s="230">
        <v>50.16</v>
      </c>
      <c r="I278" s="231"/>
      <c r="J278" s="232">
        <f>ROUND(I278*H278,2)</f>
        <v>0</v>
      </c>
      <c r="K278" s="228" t="s">
        <v>140</v>
      </c>
      <c r="L278" s="44"/>
      <c r="M278" s="233" t="s">
        <v>1</v>
      </c>
      <c r="N278" s="234" t="s">
        <v>42</v>
      </c>
      <c r="O278" s="91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141</v>
      </c>
      <c r="AT278" s="237" t="s">
        <v>136</v>
      </c>
      <c r="AU278" s="237" t="s">
        <v>86</v>
      </c>
      <c r="AY278" s="17" t="s">
        <v>134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82</v>
      </c>
      <c r="BK278" s="238">
        <f>ROUND(I278*H278,2)</f>
        <v>0</v>
      </c>
      <c r="BL278" s="17" t="s">
        <v>141</v>
      </c>
      <c r="BM278" s="237" t="s">
        <v>996</v>
      </c>
    </row>
    <row r="279" spans="1:47" s="2" customFormat="1" ht="12">
      <c r="A279" s="38"/>
      <c r="B279" s="39"/>
      <c r="C279" s="40"/>
      <c r="D279" s="239" t="s">
        <v>143</v>
      </c>
      <c r="E279" s="40"/>
      <c r="F279" s="240" t="s">
        <v>452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143</v>
      </c>
      <c r="AU279" s="17" t="s">
        <v>86</v>
      </c>
    </row>
    <row r="280" spans="1:51" s="13" customFormat="1" ht="12">
      <c r="A280" s="13"/>
      <c r="B280" s="244"/>
      <c r="C280" s="245"/>
      <c r="D280" s="239" t="s">
        <v>145</v>
      </c>
      <c r="E280" s="246" t="s">
        <v>1</v>
      </c>
      <c r="F280" s="247" t="s">
        <v>997</v>
      </c>
      <c r="G280" s="245"/>
      <c r="H280" s="248">
        <v>50.16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145</v>
      </c>
      <c r="AU280" s="254" t="s">
        <v>86</v>
      </c>
      <c r="AV280" s="13" t="s">
        <v>86</v>
      </c>
      <c r="AW280" s="13" t="s">
        <v>32</v>
      </c>
      <c r="AX280" s="13" t="s">
        <v>77</v>
      </c>
      <c r="AY280" s="254" t="s">
        <v>134</v>
      </c>
    </row>
    <row r="281" spans="1:51" s="14" customFormat="1" ht="12">
      <c r="A281" s="14"/>
      <c r="B281" s="255"/>
      <c r="C281" s="256"/>
      <c r="D281" s="239" t="s">
        <v>145</v>
      </c>
      <c r="E281" s="257" t="s">
        <v>1</v>
      </c>
      <c r="F281" s="258" t="s">
        <v>147</v>
      </c>
      <c r="G281" s="256"/>
      <c r="H281" s="259">
        <v>50.16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145</v>
      </c>
      <c r="AU281" s="265" t="s">
        <v>86</v>
      </c>
      <c r="AV281" s="14" t="s">
        <v>141</v>
      </c>
      <c r="AW281" s="14" t="s">
        <v>32</v>
      </c>
      <c r="AX281" s="14" t="s">
        <v>82</v>
      </c>
      <c r="AY281" s="265" t="s">
        <v>134</v>
      </c>
    </row>
    <row r="282" spans="1:65" s="2" customFormat="1" ht="12">
      <c r="A282" s="38"/>
      <c r="B282" s="39"/>
      <c r="C282" s="226" t="s">
        <v>397</v>
      </c>
      <c r="D282" s="226" t="s">
        <v>136</v>
      </c>
      <c r="E282" s="227" t="s">
        <v>455</v>
      </c>
      <c r="F282" s="228" t="s">
        <v>260</v>
      </c>
      <c r="G282" s="229" t="s">
        <v>261</v>
      </c>
      <c r="H282" s="230">
        <v>2.64</v>
      </c>
      <c r="I282" s="231"/>
      <c r="J282" s="232">
        <f>ROUND(I282*H282,2)</f>
        <v>0</v>
      </c>
      <c r="K282" s="228" t="s">
        <v>140</v>
      </c>
      <c r="L282" s="44"/>
      <c r="M282" s="233" t="s">
        <v>1</v>
      </c>
      <c r="N282" s="234" t="s">
        <v>42</v>
      </c>
      <c r="O282" s="91"/>
      <c r="P282" s="235">
        <f>O282*H282</f>
        <v>0</v>
      </c>
      <c r="Q282" s="235">
        <v>0</v>
      </c>
      <c r="R282" s="235">
        <f>Q282*H282</f>
        <v>0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141</v>
      </c>
      <c r="AT282" s="237" t="s">
        <v>136</v>
      </c>
      <c r="AU282" s="237" t="s">
        <v>86</v>
      </c>
      <c r="AY282" s="17" t="s">
        <v>134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82</v>
      </c>
      <c r="BK282" s="238">
        <f>ROUND(I282*H282,2)</f>
        <v>0</v>
      </c>
      <c r="BL282" s="17" t="s">
        <v>141</v>
      </c>
      <c r="BM282" s="237" t="s">
        <v>998</v>
      </c>
    </row>
    <row r="283" spans="1:47" s="2" customFormat="1" ht="12">
      <c r="A283" s="38"/>
      <c r="B283" s="39"/>
      <c r="C283" s="40"/>
      <c r="D283" s="239" t="s">
        <v>143</v>
      </c>
      <c r="E283" s="40"/>
      <c r="F283" s="240" t="s">
        <v>263</v>
      </c>
      <c r="G283" s="40"/>
      <c r="H283" s="40"/>
      <c r="I283" s="241"/>
      <c r="J283" s="40"/>
      <c r="K283" s="40"/>
      <c r="L283" s="44"/>
      <c r="M283" s="242"/>
      <c r="N283" s="243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143</v>
      </c>
      <c r="AU283" s="17" t="s">
        <v>86</v>
      </c>
    </row>
    <row r="284" spans="1:51" s="13" customFormat="1" ht="12">
      <c r="A284" s="13"/>
      <c r="B284" s="244"/>
      <c r="C284" s="245"/>
      <c r="D284" s="239" t="s">
        <v>145</v>
      </c>
      <c r="E284" s="246" t="s">
        <v>1</v>
      </c>
      <c r="F284" s="247" t="s">
        <v>999</v>
      </c>
      <c r="G284" s="245"/>
      <c r="H284" s="248">
        <v>2.64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4" t="s">
        <v>145</v>
      </c>
      <c r="AU284" s="254" t="s">
        <v>86</v>
      </c>
      <c r="AV284" s="13" t="s">
        <v>86</v>
      </c>
      <c r="AW284" s="13" t="s">
        <v>32</v>
      </c>
      <c r="AX284" s="13" t="s">
        <v>82</v>
      </c>
      <c r="AY284" s="254" t="s">
        <v>134</v>
      </c>
    </row>
    <row r="285" spans="1:63" s="12" customFormat="1" ht="22.8" customHeight="1">
      <c r="A285" s="12"/>
      <c r="B285" s="210"/>
      <c r="C285" s="211"/>
      <c r="D285" s="212" t="s">
        <v>76</v>
      </c>
      <c r="E285" s="224" t="s">
        <v>458</v>
      </c>
      <c r="F285" s="224" t="s">
        <v>459</v>
      </c>
      <c r="G285" s="211"/>
      <c r="H285" s="211"/>
      <c r="I285" s="214"/>
      <c r="J285" s="225">
        <f>BK285</f>
        <v>0</v>
      </c>
      <c r="K285" s="211"/>
      <c r="L285" s="216"/>
      <c r="M285" s="217"/>
      <c r="N285" s="218"/>
      <c r="O285" s="218"/>
      <c r="P285" s="219">
        <f>SUM(P286:P289)</f>
        <v>0</v>
      </c>
      <c r="Q285" s="218"/>
      <c r="R285" s="219">
        <f>SUM(R286:R289)</f>
        <v>0</v>
      </c>
      <c r="S285" s="218"/>
      <c r="T285" s="220">
        <f>SUM(T286:T289)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1" t="s">
        <v>82</v>
      </c>
      <c r="AT285" s="222" t="s">
        <v>76</v>
      </c>
      <c r="AU285" s="222" t="s">
        <v>82</v>
      </c>
      <c r="AY285" s="221" t="s">
        <v>134</v>
      </c>
      <c r="BK285" s="223">
        <f>SUM(BK286:BK289)</f>
        <v>0</v>
      </c>
    </row>
    <row r="286" spans="1:65" s="2" customFormat="1" ht="12">
      <c r="A286" s="38"/>
      <c r="B286" s="39"/>
      <c r="C286" s="226" t="s">
        <v>403</v>
      </c>
      <c r="D286" s="226" t="s">
        <v>136</v>
      </c>
      <c r="E286" s="227" t="s">
        <v>461</v>
      </c>
      <c r="F286" s="228" t="s">
        <v>462</v>
      </c>
      <c r="G286" s="229" t="s">
        <v>261</v>
      </c>
      <c r="H286" s="230">
        <v>7.248</v>
      </c>
      <c r="I286" s="231"/>
      <c r="J286" s="232">
        <f>ROUND(I286*H286,2)</f>
        <v>0</v>
      </c>
      <c r="K286" s="228" t="s">
        <v>140</v>
      </c>
      <c r="L286" s="44"/>
      <c r="M286" s="233" t="s">
        <v>1</v>
      </c>
      <c r="N286" s="234" t="s">
        <v>42</v>
      </c>
      <c r="O286" s="91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141</v>
      </c>
      <c r="AT286" s="237" t="s">
        <v>136</v>
      </c>
      <c r="AU286" s="237" t="s">
        <v>86</v>
      </c>
      <c r="AY286" s="17" t="s">
        <v>134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141</v>
      </c>
      <c r="BM286" s="237" t="s">
        <v>1000</v>
      </c>
    </row>
    <row r="287" spans="1:47" s="2" customFormat="1" ht="12">
      <c r="A287" s="38"/>
      <c r="B287" s="39"/>
      <c r="C287" s="40"/>
      <c r="D287" s="239" t="s">
        <v>143</v>
      </c>
      <c r="E287" s="40"/>
      <c r="F287" s="240" t="s">
        <v>464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86</v>
      </c>
    </row>
    <row r="288" spans="1:65" s="2" customFormat="1" ht="30" customHeight="1">
      <c r="A288" s="38"/>
      <c r="B288" s="39"/>
      <c r="C288" s="226" t="s">
        <v>407</v>
      </c>
      <c r="D288" s="226" t="s">
        <v>136</v>
      </c>
      <c r="E288" s="227" t="s">
        <v>466</v>
      </c>
      <c r="F288" s="228" t="s">
        <v>467</v>
      </c>
      <c r="G288" s="229" t="s">
        <v>261</v>
      </c>
      <c r="H288" s="230">
        <v>7.248</v>
      </c>
      <c r="I288" s="231"/>
      <c r="J288" s="232">
        <f>ROUND(I288*H288,2)</f>
        <v>0</v>
      </c>
      <c r="K288" s="228" t="s">
        <v>140</v>
      </c>
      <c r="L288" s="44"/>
      <c r="M288" s="233" t="s">
        <v>1</v>
      </c>
      <c r="N288" s="234" t="s">
        <v>42</v>
      </c>
      <c r="O288" s="91"/>
      <c r="P288" s="235">
        <f>O288*H288</f>
        <v>0</v>
      </c>
      <c r="Q288" s="235">
        <v>0</v>
      </c>
      <c r="R288" s="235">
        <f>Q288*H288</f>
        <v>0</v>
      </c>
      <c r="S288" s="235">
        <v>0</v>
      </c>
      <c r="T288" s="236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7" t="s">
        <v>141</v>
      </c>
      <c r="AT288" s="237" t="s">
        <v>136</v>
      </c>
      <c r="AU288" s="237" t="s">
        <v>86</v>
      </c>
      <c r="AY288" s="17" t="s">
        <v>134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7" t="s">
        <v>82</v>
      </c>
      <c r="BK288" s="238">
        <f>ROUND(I288*H288,2)</f>
        <v>0</v>
      </c>
      <c r="BL288" s="17" t="s">
        <v>141</v>
      </c>
      <c r="BM288" s="237" t="s">
        <v>1001</v>
      </c>
    </row>
    <row r="289" spans="1:47" s="2" customFormat="1" ht="12">
      <c r="A289" s="38"/>
      <c r="B289" s="39"/>
      <c r="C289" s="40"/>
      <c r="D289" s="239" t="s">
        <v>143</v>
      </c>
      <c r="E289" s="40"/>
      <c r="F289" s="240" t="s">
        <v>469</v>
      </c>
      <c r="G289" s="40"/>
      <c r="H289" s="40"/>
      <c r="I289" s="241"/>
      <c r="J289" s="40"/>
      <c r="K289" s="40"/>
      <c r="L289" s="44"/>
      <c r="M289" s="288"/>
      <c r="N289" s="289"/>
      <c r="O289" s="290"/>
      <c r="P289" s="290"/>
      <c r="Q289" s="290"/>
      <c r="R289" s="290"/>
      <c r="S289" s="290"/>
      <c r="T289" s="291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143</v>
      </c>
      <c r="AU289" s="17" t="s">
        <v>86</v>
      </c>
    </row>
    <row r="290" spans="1:31" s="2" customFormat="1" ht="6.95" customHeight="1">
      <c r="A290" s="38"/>
      <c r="B290" s="66"/>
      <c r="C290" s="67"/>
      <c r="D290" s="67"/>
      <c r="E290" s="67"/>
      <c r="F290" s="67"/>
      <c r="G290" s="67"/>
      <c r="H290" s="67"/>
      <c r="I290" s="67"/>
      <c r="J290" s="67"/>
      <c r="K290" s="67"/>
      <c r="L290" s="44"/>
      <c r="M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</row>
  </sheetData>
  <sheetProtection password="CC35" sheet="1" objects="1" scenarios="1" formatColumns="0" formatRows="0" autoFilter="0"/>
  <autoFilter ref="C127:K2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101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4.4" customHeight="1">
      <c r="B7" s="20"/>
      <c r="E7" s="151" t="str">
        <f>'Rekapitulace stavby'!K6</f>
        <v>Dýšina -rekonstrukce ulice Ke Strži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2" t="s">
        <v>1002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37</v>
      </c>
      <c r="E30" s="38"/>
      <c r="F30" s="38"/>
      <c r="G30" s="38"/>
      <c r="H30" s="38"/>
      <c r="I30" s="38"/>
      <c r="J30" s="160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39</v>
      </c>
      <c r="G32" s="38"/>
      <c r="H32" s="38"/>
      <c r="I32" s="161" t="s">
        <v>38</v>
      </c>
      <c r="J32" s="161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41</v>
      </c>
      <c r="E33" s="150" t="s">
        <v>42</v>
      </c>
      <c r="F33" s="163">
        <f>ROUND((SUM(BE117:BE144)),2)</f>
        <v>0</v>
      </c>
      <c r="G33" s="38"/>
      <c r="H33" s="38"/>
      <c r="I33" s="164">
        <v>0.21</v>
      </c>
      <c r="J33" s="163">
        <f>ROUND(((SUM(BE117:BE144))*I33),2)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43</v>
      </c>
      <c r="F34" s="163">
        <f>ROUND((SUM(BF117:BF144)),2)</f>
        <v>0</v>
      </c>
      <c r="G34" s="38"/>
      <c r="H34" s="38"/>
      <c r="I34" s="164">
        <v>0.15</v>
      </c>
      <c r="J34" s="163">
        <f>ROUND(((SUM(BF117:BF144))*I34),2)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44</v>
      </c>
      <c r="F35" s="163">
        <f>ROUND((SUM(BG117:BG144)),2)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45</v>
      </c>
      <c r="F36" s="163">
        <f>ROUND((SUM(BH117:BH144)),2)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ROUND((SUM(BI117:BI144)),2)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3" t="str">
        <f>E7</f>
        <v>Dýšina -rekonstrukce ulice Ke Strži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Dýšiná -Plzeňský kraj</v>
      </c>
      <c r="G89" s="40"/>
      <c r="H89" s="40"/>
      <c r="I89" s="32" t="s">
        <v>22</v>
      </c>
      <c r="J89" s="79" t="str">
        <f>IF(J12="","",J12)</f>
        <v>3. 1. 2021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24</v>
      </c>
      <c r="D91" s="40"/>
      <c r="E91" s="40"/>
      <c r="F91" s="27" t="str">
        <f>E15</f>
        <v>Obec Dýšiná.Náměstí Míru 30-Dýšiná</v>
      </c>
      <c r="G91" s="40"/>
      <c r="H91" s="40"/>
      <c r="I91" s="32" t="s">
        <v>30</v>
      </c>
      <c r="J91" s="36" t="str">
        <f>E21</f>
        <v>Ing.A.Samek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Richtrová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105</v>
      </c>
      <c r="D94" s="185"/>
      <c r="E94" s="185"/>
      <c r="F94" s="185"/>
      <c r="G94" s="185"/>
      <c r="H94" s="185"/>
      <c r="I94" s="185"/>
      <c r="J94" s="186" t="s">
        <v>106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107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8"/>
      <c r="C97" s="189"/>
      <c r="D97" s="190" t="s">
        <v>1003</v>
      </c>
      <c r="E97" s="191"/>
      <c r="F97" s="191"/>
      <c r="G97" s="191"/>
      <c r="H97" s="191"/>
      <c r="I97" s="191"/>
      <c r="J97" s="192">
        <f>J118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119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4.4" customHeight="1">
      <c r="A107" s="38"/>
      <c r="B107" s="39"/>
      <c r="C107" s="40"/>
      <c r="D107" s="40"/>
      <c r="E107" s="183" t="str">
        <f>E7</f>
        <v>Dýšina -rekonstrukce ulice Ke Strži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102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5.6" customHeight="1">
      <c r="A109" s="38"/>
      <c r="B109" s="39"/>
      <c r="C109" s="40"/>
      <c r="D109" s="40"/>
      <c r="E109" s="76" t="str">
        <f>E9</f>
        <v>von - Vedlejší a ostatní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Dýšiná -Plzeňský kraj</v>
      </c>
      <c r="G111" s="40"/>
      <c r="H111" s="40"/>
      <c r="I111" s="32" t="s">
        <v>22</v>
      </c>
      <c r="J111" s="79" t="str">
        <f>IF(J12="","",J12)</f>
        <v>3. 1. 2021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6" customHeight="1">
      <c r="A113" s="38"/>
      <c r="B113" s="39"/>
      <c r="C113" s="32" t="s">
        <v>24</v>
      </c>
      <c r="D113" s="40"/>
      <c r="E113" s="40"/>
      <c r="F113" s="27" t="str">
        <f>E15</f>
        <v>Obec Dýšiná.Náměstí Míru 30-Dýšiná</v>
      </c>
      <c r="G113" s="40"/>
      <c r="H113" s="40"/>
      <c r="I113" s="32" t="s">
        <v>30</v>
      </c>
      <c r="J113" s="36" t="str">
        <f>E21</f>
        <v>Ing.A.Samek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6" customHeight="1">
      <c r="A114" s="38"/>
      <c r="B114" s="39"/>
      <c r="C114" s="32" t="s">
        <v>28</v>
      </c>
      <c r="D114" s="40"/>
      <c r="E114" s="40"/>
      <c r="F114" s="27" t="str">
        <f>IF(E18="","",E18)</f>
        <v>Vyplň údaj</v>
      </c>
      <c r="G114" s="40"/>
      <c r="H114" s="40"/>
      <c r="I114" s="32" t="s">
        <v>33</v>
      </c>
      <c r="J114" s="36" t="str">
        <f>E24</f>
        <v>Richtrová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9"/>
      <c r="B116" s="200"/>
      <c r="C116" s="201" t="s">
        <v>120</v>
      </c>
      <c r="D116" s="202" t="s">
        <v>62</v>
      </c>
      <c r="E116" s="202" t="s">
        <v>58</v>
      </c>
      <c r="F116" s="202" t="s">
        <v>59</v>
      </c>
      <c r="G116" s="202" t="s">
        <v>121</v>
      </c>
      <c r="H116" s="202" t="s">
        <v>122</v>
      </c>
      <c r="I116" s="202" t="s">
        <v>123</v>
      </c>
      <c r="J116" s="202" t="s">
        <v>106</v>
      </c>
      <c r="K116" s="203" t="s">
        <v>124</v>
      </c>
      <c r="L116" s="204"/>
      <c r="M116" s="100" t="s">
        <v>1</v>
      </c>
      <c r="N116" s="101" t="s">
        <v>41</v>
      </c>
      <c r="O116" s="101" t="s">
        <v>125</v>
      </c>
      <c r="P116" s="101" t="s">
        <v>126</v>
      </c>
      <c r="Q116" s="101" t="s">
        <v>127</v>
      </c>
      <c r="R116" s="101" t="s">
        <v>128</v>
      </c>
      <c r="S116" s="101" t="s">
        <v>129</v>
      </c>
      <c r="T116" s="102" t="s">
        <v>130</v>
      </c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</row>
    <row r="117" spans="1:63" s="2" customFormat="1" ht="22.8" customHeight="1">
      <c r="A117" s="38"/>
      <c r="B117" s="39"/>
      <c r="C117" s="107" t="s">
        <v>131</v>
      </c>
      <c r="D117" s="40"/>
      <c r="E117" s="40"/>
      <c r="F117" s="40"/>
      <c r="G117" s="40"/>
      <c r="H117" s="40"/>
      <c r="I117" s="40"/>
      <c r="J117" s="205">
        <f>BK117</f>
        <v>0</v>
      </c>
      <c r="K117" s="40"/>
      <c r="L117" s="44"/>
      <c r="M117" s="103"/>
      <c r="N117" s="206"/>
      <c r="O117" s="104"/>
      <c r="P117" s="207">
        <f>P118</f>
        <v>0</v>
      </c>
      <c r="Q117" s="104"/>
      <c r="R117" s="207">
        <f>R118</f>
        <v>0</v>
      </c>
      <c r="S117" s="104"/>
      <c r="T117" s="20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76</v>
      </c>
      <c r="AU117" s="17" t="s">
        <v>108</v>
      </c>
      <c r="BK117" s="209">
        <f>BK118</f>
        <v>0</v>
      </c>
    </row>
    <row r="118" spans="1:63" s="12" customFormat="1" ht="25.9" customHeight="1">
      <c r="A118" s="12"/>
      <c r="B118" s="210"/>
      <c r="C118" s="211"/>
      <c r="D118" s="212" t="s">
        <v>76</v>
      </c>
      <c r="E118" s="213" t="s">
        <v>1004</v>
      </c>
      <c r="F118" s="213" t="s">
        <v>1005</v>
      </c>
      <c r="G118" s="211"/>
      <c r="H118" s="211"/>
      <c r="I118" s="214"/>
      <c r="J118" s="215">
        <f>BK118</f>
        <v>0</v>
      </c>
      <c r="K118" s="211"/>
      <c r="L118" s="216"/>
      <c r="M118" s="217"/>
      <c r="N118" s="218"/>
      <c r="O118" s="218"/>
      <c r="P118" s="219">
        <f>SUM(P119:P144)</f>
        <v>0</v>
      </c>
      <c r="Q118" s="218"/>
      <c r="R118" s="219">
        <f>SUM(R119:R144)</f>
        <v>0</v>
      </c>
      <c r="S118" s="218"/>
      <c r="T118" s="220">
        <f>SUM(T119:T144)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1" t="s">
        <v>167</v>
      </c>
      <c r="AT118" s="222" t="s">
        <v>76</v>
      </c>
      <c r="AU118" s="222" t="s">
        <v>77</v>
      </c>
      <c r="AY118" s="221" t="s">
        <v>134</v>
      </c>
      <c r="BK118" s="223">
        <f>SUM(BK119:BK144)</f>
        <v>0</v>
      </c>
    </row>
    <row r="119" spans="1:65" s="2" customFormat="1" ht="14.4" customHeight="1">
      <c r="A119" s="38"/>
      <c r="B119" s="39"/>
      <c r="C119" s="226" t="s">
        <v>82</v>
      </c>
      <c r="D119" s="226" t="s">
        <v>136</v>
      </c>
      <c r="E119" s="227" t="s">
        <v>1006</v>
      </c>
      <c r="F119" s="228" t="s">
        <v>1007</v>
      </c>
      <c r="G119" s="229" t="s">
        <v>1008</v>
      </c>
      <c r="H119" s="230">
        <v>1</v>
      </c>
      <c r="I119" s="231"/>
      <c r="J119" s="232">
        <f>ROUND(I119*H119,2)</f>
        <v>0</v>
      </c>
      <c r="K119" s="228" t="s">
        <v>140</v>
      </c>
      <c r="L119" s="44"/>
      <c r="M119" s="233" t="s">
        <v>1</v>
      </c>
      <c r="N119" s="234" t="s">
        <v>42</v>
      </c>
      <c r="O119" s="91"/>
      <c r="P119" s="235">
        <f>O119*H119</f>
        <v>0</v>
      </c>
      <c r="Q119" s="235">
        <v>0</v>
      </c>
      <c r="R119" s="235">
        <f>Q119*H119</f>
        <v>0</v>
      </c>
      <c r="S119" s="235">
        <v>0</v>
      </c>
      <c r="T119" s="23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7" t="s">
        <v>1009</v>
      </c>
      <c r="AT119" s="237" t="s">
        <v>136</v>
      </c>
      <c r="AU119" s="237" t="s">
        <v>82</v>
      </c>
      <c r="AY119" s="17" t="s">
        <v>134</v>
      </c>
      <c r="BE119" s="238">
        <f>IF(N119="základní",J119,0)</f>
        <v>0</v>
      </c>
      <c r="BF119" s="238">
        <f>IF(N119="snížená",J119,0)</f>
        <v>0</v>
      </c>
      <c r="BG119" s="238">
        <f>IF(N119="zákl. přenesená",J119,0)</f>
        <v>0</v>
      </c>
      <c r="BH119" s="238">
        <f>IF(N119="sníž. přenesená",J119,0)</f>
        <v>0</v>
      </c>
      <c r="BI119" s="238">
        <f>IF(N119="nulová",J119,0)</f>
        <v>0</v>
      </c>
      <c r="BJ119" s="17" t="s">
        <v>82</v>
      </c>
      <c r="BK119" s="238">
        <f>ROUND(I119*H119,2)</f>
        <v>0</v>
      </c>
      <c r="BL119" s="17" t="s">
        <v>1009</v>
      </c>
      <c r="BM119" s="237" t="s">
        <v>1010</v>
      </c>
    </row>
    <row r="120" spans="1:47" s="2" customFormat="1" ht="12">
      <c r="A120" s="38"/>
      <c r="B120" s="39"/>
      <c r="C120" s="40"/>
      <c r="D120" s="239" t="s">
        <v>143</v>
      </c>
      <c r="E120" s="40"/>
      <c r="F120" s="240" t="s">
        <v>1007</v>
      </c>
      <c r="G120" s="40"/>
      <c r="H120" s="40"/>
      <c r="I120" s="241"/>
      <c r="J120" s="40"/>
      <c r="K120" s="40"/>
      <c r="L120" s="44"/>
      <c r="M120" s="242"/>
      <c r="N120" s="243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143</v>
      </c>
      <c r="AU120" s="17" t="s">
        <v>82</v>
      </c>
    </row>
    <row r="121" spans="1:65" s="2" customFormat="1" ht="14.4" customHeight="1">
      <c r="A121" s="38"/>
      <c r="B121" s="39"/>
      <c r="C121" s="226" t="s">
        <v>86</v>
      </c>
      <c r="D121" s="226" t="s">
        <v>136</v>
      </c>
      <c r="E121" s="227" t="s">
        <v>1011</v>
      </c>
      <c r="F121" s="228" t="s">
        <v>1012</v>
      </c>
      <c r="G121" s="229" t="s">
        <v>1008</v>
      </c>
      <c r="H121" s="230">
        <v>1</v>
      </c>
      <c r="I121" s="231"/>
      <c r="J121" s="232">
        <f>ROUND(I121*H121,2)</f>
        <v>0</v>
      </c>
      <c r="K121" s="228" t="s">
        <v>140</v>
      </c>
      <c r="L121" s="44"/>
      <c r="M121" s="233" t="s">
        <v>1</v>
      </c>
      <c r="N121" s="234" t="s">
        <v>42</v>
      </c>
      <c r="O121" s="91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7" t="s">
        <v>1009</v>
      </c>
      <c r="AT121" s="237" t="s">
        <v>136</v>
      </c>
      <c r="AU121" s="237" t="s">
        <v>82</v>
      </c>
      <c r="AY121" s="17" t="s">
        <v>134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7" t="s">
        <v>82</v>
      </c>
      <c r="BK121" s="238">
        <f>ROUND(I121*H121,2)</f>
        <v>0</v>
      </c>
      <c r="BL121" s="17" t="s">
        <v>1009</v>
      </c>
      <c r="BM121" s="237" t="s">
        <v>1013</v>
      </c>
    </row>
    <row r="122" spans="1:47" s="2" customFormat="1" ht="12">
      <c r="A122" s="38"/>
      <c r="B122" s="39"/>
      <c r="C122" s="40"/>
      <c r="D122" s="239" t="s">
        <v>143</v>
      </c>
      <c r="E122" s="40"/>
      <c r="F122" s="240" t="s">
        <v>1012</v>
      </c>
      <c r="G122" s="40"/>
      <c r="H122" s="40"/>
      <c r="I122" s="241"/>
      <c r="J122" s="40"/>
      <c r="K122" s="40"/>
      <c r="L122" s="44"/>
      <c r="M122" s="242"/>
      <c r="N122" s="243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143</v>
      </c>
      <c r="AU122" s="17" t="s">
        <v>82</v>
      </c>
    </row>
    <row r="123" spans="1:65" s="2" customFormat="1" ht="14.4" customHeight="1">
      <c r="A123" s="38"/>
      <c r="B123" s="39"/>
      <c r="C123" s="226" t="s">
        <v>89</v>
      </c>
      <c r="D123" s="226" t="s">
        <v>136</v>
      </c>
      <c r="E123" s="227" t="s">
        <v>1014</v>
      </c>
      <c r="F123" s="228" t="s">
        <v>1015</v>
      </c>
      <c r="G123" s="229" t="s">
        <v>1008</v>
      </c>
      <c r="H123" s="230">
        <v>1</v>
      </c>
      <c r="I123" s="231"/>
      <c r="J123" s="232">
        <f>ROUND(I123*H123,2)</f>
        <v>0</v>
      </c>
      <c r="K123" s="228" t="s">
        <v>140</v>
      </c>
      <c r="L123" s="44"/>
      <c r="M123" s="233" t="s">
        <v>1</v>
      </c>
      <c r="N123" s="234" t="s">
        <v>42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1009</v>
      </c>
      <c r="AT123" s="237" t="s">
        <v>136</v>
      </c>
      <c r="AU123" s="237" t="s">
        <v>82</v>
      </c>
      <c r="AY123" s="17" t="s">
        <v>134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82</v>
      </c>
      <c r="BK123" s="238">
        <f>ROUND(I123*H123,2)</f>
        <v>0</v>
      </c>
      <c r="BL123" s="17" t="s">
        <v>1009</v>
      </c>
      <c r="BM123" s="237" t="s">
        <v>1016</v>
      </c>
    </row>
    <row r="124" spans="1:47" s="2" customFormat="1" ht="12">
      <c r="A124" s="38"/>
      <c r="B124" s="39"/>
      <c r="C124" s="40"/>
      <c r="D124" s="239" t="s">
        <v>143</v>
      </c>
      <c r="E124" s="40"/>
      <c r="F124" s="240" t="s">
        <v>1015</v>
      </c>
      <c r="G124" s="40"/>
      <c r="H124" s="40"/>
      <c r="I124" s="241"/>
      <c r="J124" s="40"/>
      <c r="K124" s="40"/>
      <c r="L124" s="44"/>
      <c r="M124" s="242"/>
      <c r="N124" s="243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143</v>
      </c>
      <c r="AU124" s="17" t="s">
        <v>82</v>
      </c>
    </row>
    <row r="125" spans="1:65" s="2" customFormat="1" ht="12">
      <c r="A125" s="38"/>
      <c r="B125" s="39"/>
      <c r="C125" s="226" t="s">
        <v>141</v>
      </c>
      <c r="D125" s="226" t="s">
        <v>136</v>
      </c>
      <c r="E125" s="227" t="s">
        <v>1017</v>
      </c>
      <c r="F125" s="228" t="s">
        <v>1018</v>
      </c>
      <c r="G125" s="229" t="s">
        <v>1008</v>
      </c>
      <c r="H125" s="230">
        <v>1</v>
      </c>
      <c r="I125" s="231"/>
      <c r="J125" s="232">
        <f>ROUND(I125*H125,2)</f>
        <v>0</v>
      </c>
      <c r="K125" s="228" t="s">
        <v>140</v>
      </c>
      <c r="L125" s="44"/>
      <c r="M125" s="233" t="s">
        <v>1</v>
      </c>
      <c r="N125" s="234" t="s">
        <v>42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1009</v>
      </c>
      <c r="AT125" s="237" t="s">
        <v>136</v>
      </c>
      <c r="AU125" s="237" t="s">
        <v>82</v>
      </c>
      <c r="AY125" s="17" t="s">
        <v>134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82</v>
      </c>
      <c r="BK125" s="238">
        <f>ROUND(I125*H125,2)</f>
        <v>0</v>
      </c>
      <c r="BL125" s="17" t="s">
        <v>1009</v>
      </c>
      <c r="BM125" s="237" t="s">
        <v>1019</v>
      </c>
    </row>
    <row r="126" spans="1:47" s="2" customFormat="1" ht="12">
      <c r="A126" s="38"/>
      <c r="B126" s="39"/>
      <c r="C126" s="40"/>
      <c r="D126" s="239" t="s">
        <v>143</v>
      </c>
      <c r="E126" s="40"/>
      <c r="F126" s="240" t="s">
        <v>1020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143</v>
      </c>
      <c r="AU126" s="17" t="s">
        <v>82</v>
      </c>
    </row>
    <row r="127" spans="1:65" s="2" customFormat="1" ht="14.4" customHeight="1">
      <c r="A127" s="38"/>
      <c r="B127" s="39"/>
      <c r="C127" s="226" t="s">
        <v>167</v>
      </c>
      <c r="D127" s="226" t="s">
        <v>136</v>
      </c>
      <c r="E127" s="227" t="s">
        <v>1021</v>
      </c>
      <c r="F127" s="228" t="s">
        <v>1022</v>
      </c>
      <c r="G127" s="229" t="s">
        <v>1008</v>
      </c>
      <c r="H127" s="230">
        <v>1</v>
      </c>
      <c r="I127" s="231"/>
      <c r="J127" s="232">
        <f>ROUND(I127*H127,2)</f>
        <v>0</v>
      </c>
      <c r="K127" s="228" t="s">
        <v>140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1009</v>
      </c>
      <c r="AT127" s="237" t="s">
        <v>136</v>
      </c>
      <c r="AU127" s="237" t="s">
        <v>82</v>
      </c>
      <c r="AY127" s="17" t="s">
        <v>134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82</v>
      </c>
      <c r="BK127" s="238">
        <f>ROUND(I127*H127,2)</f>
        <v>0</v>
      </c>
      <c r="BL127" s="17" t="s">
        <v>1009</v>
      </c>
      <c r="BM127" s="237" t="s">
        <v>1023</v>
      </c>
    </row>
    <row r="128" spans="1:47" s="2" customFormat="1" ht="12">
      <c r="A128" s="38"/>
      <c r="B128" s="39"/>
      <c r="C128" s="40"/>
      <c r="D128" s="239" t="s">
        <v>143</v>
      </c>
      <c r="E128" s="40"/>
      <c r="F128" s="240" t="s">
        <v>1022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143</v>
      </c>
      <c r="AU128" s="17" t="s">
        <v>82</v>
      </c>
    </row>
    <row r="129" spans="1:65" s="2" customFormat="1" ht="19.8" customHeight="1">
      <c r="A129" s="38"/>
      <c r="B129" s="39"/>
      <c r="C129" s="226" t="s">
        <v>185</v>
      </c>
      <c r="D129" s="226" t="s">
        <v>136</v>
      </c>
      <c r="E129" s="227" t="s">
        <v>1024</v>
      </c>
      <c r="F129" s="228" t="s">
        <v>1025</v>
      </c>
      <c r="G129" s="229" t="s">
        <v>1008</v>
      </c>
      <c r="H129" s="230">
        <v>1</v>
      </c>
      <c r="I129" s="231"/>
      <c r="J129" s="232">
        <f>ROUND(I129*H129,2)</f>
        <v>0</v>
      </c>
      <c r="K129" s="228" t="s">
        <v>140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1009</v>
      </c>
      <c r="AT129" s="237" t="s">
        <v>136</v>
      </c>
      <c r="AU129" s="237" t="s">
        <v>82</v>
      </c>
      <c r="AY129" s="17" t="s">
        <v>134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82</v>
      </c>
      <c r="BK129" s="238">
        <f>ROUND(I129*H129,2)</f>
        <v>0</v>
      </c>
      <c r="BL129" s="17" t="s">
        <v>1009</v>
      </c>
      <c r="BM129" s="237" t="s">
        <v>1026</v>
      </c>
    </row>
    <row r="130" spans="1:47" s="2" customFormat="1" ht="12">
      <c r="A130" s="38"/>
      <c r="B130" s="39"/>
      <c r="C130" s="40"/>
      <c r="D130" s="239" t="s">
        <v>143</v>
      </c>
      <c r="E130" s="40"/>
      <c r="F130" s="240" t="s">
        <v>1025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82</v>
      </c>
    </row>
    <row r="131" spans="1:65" s="2" customFormat="1" ht="14.4" customHeight="1">
      <c r="A131" s="38"/>
      <c r="B131" s="39"/>
      <c r="C131" s="226" t="s">
        <v>160</v>
      </c>
      <c r="D131" s="226" t="s">
        <v>136</v>
      </c>
      <c r="E131" s="227" t="s">
        <v>1027</v>
      </c>
      <c r="F131" s="228" t="s">
        <v>1028</v>
      </c>
      <c r="G131" s="229" t="s">
        <v>1008</v>
      </c>
      <c r="H131" s="230">
        <v>1</v>
      </c>
      <c r="I131" s="231"/>
      <c r="J131" s="232">
        <f>ROUND(I131*H131,2)</f>
        <v>0</v>
      </c>
      <c r="K131" s="228" t="s">
        <v>140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1009</v>
      </c>
      <c r="AT131" s="237" t="s">
        <v>136</v>
      </c>
      <c r="AU131" s="237" t="s">
        <v>82</v>
      </c>
      <c r="AY131" s="17" t="s">
        <v>134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82</v>
      </c>
      <c r="BK131" s="238">
        <f>ROUND(I131*H131,2)</f>
        <v>0</v>
      </c>
      <c r="BL131" s="17" t="s">
        <v>1009</v>
      </c>
      <c r="BM131" s="237" t="s">
        <v>1029</v>
      </c>
    </row>
    <row r="132" spans="1:47" s="2" customFormat="1" ht="12">
      <c r="A132" s="38"/>
      <c r="B132" s="39"/>
      <c r="C132" s="40"/>
      <c r="D132" s="239" t="s">
        <v>143</v>
      </c>
      <c r="E132" s="40"/>
      <c r="F132" s="240" t="s">
        <v>1028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82</v>
      </c>
    </row>
    <row r="133" spans="1:65" s="2" customFormat="1" ht="14.4" customHeight="1">
      <c r="A133" s="38"/>
      <c r="B133" s="39"/>
      <c r="C133" s="226" t="s">
        <v>196</v>
      </c>
      <c r="D133" s="226" t="s">
        <v>136</v>
      </c>
      <c r="E133" s="227" t="s">
        <v>1030</v>
      </c>
      <c r="F133" s="228" t="s">
        <v>1031</v>
      </c>
      <c r="G133" s="229" t="s">
        <v>1032</v>
      </c>
      <c r="H133" s="230">
        <v>1</v>
      </c>
      <c r="I133" s="231"/>
      <c r="J133" s="232">
        <f>ROUND(I133*H133,2)</f>
        <v>0</v>
      </c>
      <c r="K133" s="228" t="s">
        <v>140</v>
      </c>
      <c r="L133" s="44"/>
      <c r="M133" s="233" t="s">
        <v>1</v>
      </c>
      <c r="N133" s="234" t="s">
        <v>42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1009</v>
      </c>
      <c r="AT133" s="237" t="s">
        <v>136</v>
      </c>
      <c r="AU133" s="237" t="s">
        <v>82</v>
      </c>
      <c r="AY133" s="17" t="s">
        <v>134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82</v>
      </c>
      <c r="BK133" s="238">
        <f>ROUND(I133*H133,2)</f>
        <v>0</v>
      </c>
      <c r="BL133" s="17" t="s">
        <v>1009</v>
      </c>
      <c r="BM133" s="237" t="s">
        <v>1033</v>
      </c>
    </row>
    <row r="134" spans="1:47" s="2" customFormat="1" ht="12">
      <c r="A134" s="38"/>
      <c r="B134" s="39"/>
      <c r="C134" s="40"/>
      <c r="D134" s="239" t="s">
        <v>143</v>
      </c>
      <c r="E134" s="40"/>
      <c r="F134" s="240" t="s">
        <v>1031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143</v>
      </c>
      <c r="AU134" s="17" t="s">
        <v>82</v>
      </c>
    </row>
    <row r="135" spans="1:65" s="2" customFormat="1" ht="12">
      <c r="A135" s="38"/>
      <c r="B135" s="39"/>
      <c r="C135" s="226" t="s">
        <v>203</v>
      </c>
      <c r="D135" s="226" t="s">
        <v>136</v>
      </c>
      <c r="E135" s="227" t="s">
        <v>1034</v>
      </c>
      <c r="F135" s="228" t="s">
        <v>1035</v>
      </c>
      <c r="G135" s="229" t="s">
        <v>1008</v>
      </c>
      <c r="H135" s="230">
        <v>1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1009</v>
      </c>
      <c r="AT135" s="237" t="s">
        <v>136</v>
      </c>
      <c r="AU135" s="237" t="s">
        <v>82</v>
      </c>
      <c r="AY135" s="17" t="s">
        <v>134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82</v>
      </c>
      <c r="BK135" s="238">
        <f>ROUND(I135*H135,2)</f>
        <v>0</v>
      </c>
      <c r="BL135" s="17" t="s">
        <v>1009</v>
      </c>
      <c r="BM135" s="237" t="s">
        <v>1036</v>
      </c>
    </row>
    <row r="136" spans="1:47" s="2" customFormat="1" ht="12">
      <c r="A136" s="38"/>
      <c r="B136" s="39"/>
      <c r="C136" s="40"/>
      <c r="D136" s="239" t="s">
        <v>143</v>
      </c>
      <c r="E136" s="40"/>
      <c r="F136" s="240" t="s">
        <v>1035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82</v>
      </c>
    </row>
    <row r="137" spans="1:65" s="2" customFormat="1" ht="60.6" customHeight="1">
      <c r="A137" s="38"/>
      <c r="B137" s="39"/>
      <c r="C137" s="226" t="s">
        <v>218</v>
      </c>
      <c r="D137" s="226" t="s">
        <v>136</v>
      </c>
      <c r="E137" s="227" t="s">
        <v>1037</v>
      </c>
      <c r="F137" s="228" t="s">
        <v>1038</v>
      </c>
      <c r="G137" s="229" t="s">
        <v>1008</v>
      </c>
      <c r="H137" s="230">
        <v>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1009</v>
      </c>
      <c r="AT137" s="237" t="s">
        <v>136</v>
      </c>
      <c r="AU137" s="237" t="s">
        <v>82</v>
      </c>
      <c r="AY137" s="17" t="s">
        <v>134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1009</v>
      </c>
      <c r="BM137" s="237" t="s">
        <v>1039</v>
      </c>
    </row>
    <row r="138" spans="1:47" s="2" customFormat="1" ht="12">
      <c r="A138" s="38"/>
      <c r="B138" s="39"/>
      <c r="C138" s="40"/>
      <c r="D138" s="239" t="s">
        <v>143</v>
      </c>
      <c r="E138" s="40"/>
      <c r="F138" s="240" t="s">
        <v>1040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82</v>
      </c>
    </row>
    <row r="139" spans="1:65" s="2" customFormat="1" ht="12">
      <c r="A139" s="38"/>
      <c r="B139" s="39"/>
      <c r="C139" s="226" t="s">
        <v>223</v>
      </c>
      <c r="D139" s="226" t="s">
        <v>136</v>
      </c>
      <c r="E139" s="227" t="s">
        <v>1041</v>
      </c>
      <c r="F139" s="228" t="s">
        <v>1042</v>
      </c>
      <c r="G139" s="229" t="s">
        <v>1008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42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1009</v>
      </c>
      <c r="AT139" s="237" t="s">
        <v>136</v>
      </c>
      <c r="AU139" s="237" t="s">
        <v>82</v>
      </c>
      <c r="AY139" s="17" t="s">
        <v>134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82</v>
      </c>
      <c r="BK139" s="238">
        <f>ROUND(I139*H139,2)</f>
        <v>0</v>
      </c>
      <c r="BL139" s="17" t="s">
        <v>1009</v>
      </c>
      <c r="BM139" s="237" t="s">
        <v>1043</v>
      </c>
    </row>
    <row r="140" spans="1:47" s="2" customFormat="1" ht="12">
      <c r="A140" s="38"/>
      <c r="B140" s="39"/>
      <c r="C140" s="40"/>
      <c r="D140" s="239" t="s">
        <v>143</v>
      </c>
      <c r="E140" s="40"/>
      <c r="F140" s="240" t="s">
        <v>1042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143</v>
      </c>
      <c r="AU140" s="17" t="s">
        <v>82</v>
      </c>
    </row>
    <row r="141" spans="1:65" s="2" customFormat="1" ht="60.6" customHeight="1">
      <c r="A141" s="38"/>
      <c r="B141" s="39"/>
      <c r="C141" s="226" t="s">
        <v>230</v>
      </c>
      <c r="D141" s="226" t="s">
        <v>136</v>
      </c>
      <c r="E141" s="227" t="s">
        <v>1044</v>
      </c>
      <c r="F141" s="228" t="s">
        <v>1045</v>
      </c>
      <c r="G141" s="229" t="s">
        <v>1008</v>
      </c>
      <c r="H141" s="230">
        <v>1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42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1009</v>
      </c>
      <c r="AT141" s="237" t="s">
        <v>136</v>
      </c>
      <c r="AU141" s="237" t="s">
        <v>82</v>
      </c>
      <c r="AY141" s="17" t="s">
        <v>134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82</v>
      </c>
      <c r="BK141" s="238">
        <f>ROUND(I141*H141,2)</f>
        <v>0</v>
      </c>
      <c r="BL141" s="17" t="s">
        <v>1009</v>
      </c>
      <c r="BM141" s="237" t="s">
        <v>1046</v>
      </c>
    </row>
    <row r="142" spans="1:47" s="2" customFormat="1" ht="12">
      <c r="A142" s="38"/>
      <c r="B142" s="39"/>
      <c r="C142" s="40"/>
      <c r="D142" s="239" t="s">
        <v>143</v>
      </c>
      <c r="E142" s="40"/>
      <c r="F142" s="240" t="s">
        <v>1047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143</v>
      </c>
      <c r="AU142" s="17" t="s">
        <v>82</v>
      </c>
    </row>
    <row r="143" spans="1:65" s="2" customFormat="1" ht="14.4" customHeight="1">
      <c r="A143" s="38"/>
      <c r="B143" s="39"/>
      <c r="C143" s="226" t="s">
        <v>236</v>
      </c>
      <c r="D143" s="226" t="s">
        <v>136</v>
      </c>
      <c r="E143" s="227" t="s">
        <v>1048</v>
      </c>
      <c r="F143" s="228" t="s">
        <v>1049</v>
      </c>
      <c r="G143" s="229" t="s">
        <v>1008</v>
      </c>
      <c r="H143" s="230">
        <v>1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42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1009</v>
      </c>
      <c r="AT143" s="237" t="s">
        <v>136</v>
      </c>
      <c r="AU143" s="237" t="s">
        <v>82</v>
      </c>
      <c r="AY143" s="17" t="s">
        <v>134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82</v>
      </c>
      <c r="BK143" s="238">
        <f>ROUND(I143*H143,2)</f>
        <v>0</v>
      </c>
      <c r="BL143" s="17" t="s">
        <v>1009</v>
      </c>
      <c r="BM143" s="237" t="s">
        <v>1050</v>
      </c>
    </row>
    <row r="144" spans="1:47" s="2" customFormat="1" ht="12">
      <c r="A144" s="38"/>
      <c r="B144" s="39"/>
      <c r="C144" s="40"/>
      <c r="D144" s="239" t="s">
        <v>143</v>
      </c>
      <c r="E144" s="40"/>
      <c r="F144" s="240" t="s">
        <v>1049</v>
      </c>
      <c r="G144" s="40"/>
      <c r="H144" s="40"/>
      <c r="I144" s="241"/>
      <c r="J144" s="40"/>
      <c r="K144" s="40"/>
      <c r="L144" s="44"/>
      <c r="M144" s="288"/>
      <c r="N144" s="289"/>
      <c r="O144" s="290"/>
      <c r="P144" s="290"/>
      <c r="Q144" s="290"/>
      <c r="R144" s="290"/>
      <c r="S144" s="290"/>
      <c r="T144" s="291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143</v>
      </c>
      <c r="AU144" s="17" t="s">
        <v>82</v>
      </c>
    </row>
    <row r="145" spans="1:31" s="2" customFormat="1" ht="6.95" customHeight="1">
      <c r="A145" s="38"/>
      <c r="B145" s="66"/>
      <c r="C145" s="67"/>
      <c r="D145" s="67"/>
      <c r="E145" s="67"/>
      <c r="F145" s="67"/>
      <c r="G145" s="67"/>
      <c r="H145" s="67"/>
      <c r="I145" s="67"/>
      <c r="J145" s="67"/>
      <c r="K145" s="67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password="CC35" sheet="1" objects="1" scenarios="1" formatColumns="0" formatRows="0" autoFilter="0"/>
  <autoFilter ref="C116:K14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Jana-PC\Jana</cp:lastModifiedBy>
  <dcterms:created xsi:type="dcterms:W3CDTF">2021-01-20T08:27:19Z</dcterms:created>
  <dcterms:modified xsi:type="dcterms:W3CDTF">2021-01-20T08:27:29Z</dcterms:modified>
  <cp:category/>
  <cp:version/>
  <cp:contentType/>
  <cp:contentStatus/>
</cp:coreProperties>
</file>