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12_21 IROP Lávka přes Ohři\na profil\"/>
    </mc:Choice>
  </mc:AlternateContent>
  <xr:revisionPtr revIDLastSave="0" documentId="8_{0CF0DC43-C204-4AAB-8F91-61DAA671F5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kapitulace stavby" sheetId="1" r:id="rId1"/>
    <sheet name="01 - Výstavba vodovodu" sheetId="2" r:id="rId2"/>
    <sheet name="02 - Ostatní a vedlejší n..." sheetId="3" r:id="rId3"/>
    <sheet name="Pokyny pro vyplnění" sheetId="4" r:id="rId4"/>
  </sheets>
  <definedNames>
    <definedName name="_xlnm._FilterDatabase" localSheetId="1" hidden="1">'01 - Výstavba vodovodu'!$C$90:$K$366</definedName>
    <definedName name="_xlnm._FilterDatabase" localSheetId="2" hidden="1">'02 - Ostatní a vedlejší n...'!$C$79:$K$90</definedName>
    <definedName name="_xlnm.Print_Titles" localSheetId="1">'01 - Výstavba vodovodu'!$90:$90</definedName>
    <definedName name="_xlnm.Print_Titles" localSheetId="2">'02 - Ostatní a vedlejší n...'!$79:$79</definedName>
    <definedName name="_xlnm.Print_Titles" localSheetId="0">'Rekapitulace stavby'!$52:$52</definedName>
    <definedName name="_xlnm.Print_Area" localSheetId="1">'01 - Výstavba vodovodu'!$C$4:$J$39,'01 - Výstavba vodovodu'!$C$45:$J$72,'01 - Výstavba vodovodu'!$C$78:$K$366</definedName>
    <definedName name="_xlnm.Print_Area" localSheetId="2">'02 - Ostatní a vedlejší n...'!$C$4:$J$39,'02 - Ostatní a vedlejší n...'!$C$45:$J$61,'02 - Ostatní a vedlejší n...'!$C$67:$K$90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</definedNames>
  <calcPr calcId="181029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/>
  <c r="BI90" i="3"/>
  <c r="BH90" i="3"/>
  <c r="BG90" i="3"/>
  <c r="BF90" i="3"/>
  <c r="T90" i="3"/>
  <c r="R90" i="3"/>
  <c r="P90" i="3"/>
  <c r="BI89" i="3"/>
  <c r="BH89" i="3"/>
  <c r="BG89" i="3"/>
  <c r="BF89" i="3"/>
  <c r="T89" i="3"/>
  <c r="R89" i="3"/>
  <c r="P89" i="3"/>
  <c r="BI88" i="3"/>
  <c r="BH88" i="3"/>
  <c r="BG88" i="3"/>
  <c r="BF88" i="3"/>
  <c r="T88" i="3"/>
  <c r="R88" i="3"/>
  <c r="P88" i="3"/>
  <c r="BI87" i="3"/>
  <c r="BH87" i="3"/>
  <c r="BG87" i="3"/>
  <c r="BF87" i="3"/>
  <c r="T87" i="3"/>
  <c r="R87" i="3"/>
  <c r="P87" i="3"/>
  <c r="BI86" i="3"/>
  <c r="BH86" i="3"/>
  <c r="BG86" i="3"/>
  <c r="BF86" i="3"/>
  <c r="T86" i="3"/>
  <c r="R86" i="3"/>
  <c r="P86" i="3"/>
  <c r="BI85" i="3"/>
  <c r="BH85" i="3"/>
  <c r="BG85" i="3"/>
  <c r="BF85" i="3"/>
  <c r="T85" i="3"/>
  <c r="R85" i="3"/>
  <c r="P85" i="3"/>
  <c r="BI84" i="3"/>
  <c r="BH84" i="3"/>
  <c r="BG84" i="3"/>
  <c r="BF84" i="3"/>
  <c r="T84" i="3"/>
  <c r="R84" i="3"/>
  <c r="P84" i="3"/>
  <c r="BI83" i="3"/>
  <c r="BH83" i="3"/>
  <c r="BG83" i="3"/>
  <c r="BF83" i="3"/>
  <c r="T83" i="3"/>
  <c r="R83" i="3"/>
  <c r="P83" i="3"/>
  <c r="BI82" i="3"/>
  <c r="BH82" i="3"/>
  <c r="BG82" i="3"/>
  <c r="BF82" i="3"/>
  <c r="T82" i="3"/>
  <c r="R82" i="3"/>
  <c r="P82" i="3"/>
  <c r="J77" i="3"/>
  <c r="J76" i="3"/>
  <c r="F76" i="3"/>
  <c r="F74" i="3"/>
  <c r="E72" i="3"/>
  <c r="J55" i="3"/>
  <c r="J54" i="3"/>
  <c r="F54" i="3"/>
  <c r="F52" i="3"/>
  <c r="E50" i="3"/>
  <c r="J18" i="3"/>
  <c r="E18" i="3"/>
  <c r="F77" i="3" s="1"/>
  <c r="J17" i="3"/>
  <c r="J12" i="3"/>
  <c r="J74" i="3" s="1"/>
  <c r="E7" i="3"/>
  <c r="E70" i="3"/>
  <c r="J37" i="2"/>
  <c r="J36" i="2"/>
  <c r="AY55" i="1" s="1"/>
  <c r="J35" i="2"/>
  <c r="AX55" i="1" s="1"/>
  <c r="BI366" i="2"/>
  <c r="BH366" i="2"/>
  <c r="BG366" i="2"/>
  <c r="BF366" i="2"/>
  <c r="T366" i="2"/>
  <c r="R366" i="2"/>
  <c r="P366" i="2"/>
  <c r="BI364" i="2"/>
  <c r="BH364" i="2"/>
  <c r="BG364" i="2"/>
  <c r="BF364" i="2"/>
  <c r="T364" i="2"/>
  <c r="R364" i="2"/>
  <c r="P364" i="2"/>
  <c r="BI361" i="2"/>
  <c r="BH361" i="2"/>
  <c r="BG361" i="2"/>
  <c r="BF361" i="2"/>
  <c r="T361" i="2"/>
  <c r="R361" i="2"/>
  <c r="P361" i="2"/>
  <c r="BI358" i="2"/>
  <c r="BH358" i="2"/>
  <c r="BG358" i="2"/>
  <c r="BF358" i="2"/>
  <c r="T358" i="2"/>
  <c r="T357" i="2" s="1"/>
  <c r="R358" i="2"/>
  <c r="R357" i="2" s="1"/>
  <c r="P358" i="2"/>
  <c r="P357" i="2"/>
  <c r="BI356" i="2"/>
  <c r="BH356" i="2"/>
  <c r="BG356" i="2"/>
  <c r="BF356" i="2"/>
  <c r="T356" i="2"/>
  <c r="R356" i="2"/>
  <c r="P356" i="2"/>
  <c r="BI354" i="2"/>
  <c r="BH354" i="2"/>
  <c r="BG354" i="2"/>
  <c r="BF354" i="2"/>
  <c r="T354" i="2"/>
  <c r="R354" i="2"/>
  <c r="P354" i="2"/>
  <c r="BI353" i="2"/>
  <c r="BH353" i="2"/>
  <c r="BG353" i="2"/>
  <c r="BF353" i="2"/>
  <c r="T353" i="2"/>
  <c r="R353" i="2"/>
  <c r="P353" i="2"/>
  <c r="BI352" i="2"/>
  <c r="BH352" i="2"/>
  <c r="BG352" i="2"/>
  <c r="BF352" i="2"/>
  <c r="T352" i="2"/>
  <c r="R352" i="2"/>
  <c r="P352" i="2"/>
  <c r="BI350" i="2"/>
  <c r="BH350" i="2"/>
  <c r="BG350" i="2"/>
  <c r="BF350" i="2"/>
  <c r="T350" i="2"/>
  <c r="R350" i="2"/>
  <c r="P350" i="2"/>
  <c r="BI348" i="2"/>
  <c r="BH348" i="2"/>
  <c r="BG348" i="2"/>
  <c r="BF348" i="2"/>
  <c r="T348" i="2"/>
  <c r="R348" i="2"/>
  <c r="P348" i="2"/>
  <c r="BI345" i="2"/>
  <c r="BH345" i="2"/>
  <c r="BG345" i="2"/>
  <c r="BF345" i="2"/>
  <c r="T345" i="2"/>
  <c r="R345" i="2"/>
  <c r="P345" i="2"/>
  <c r="BI344" i="2"/>
  <c r="BH344" i="2"/>
  <c r="BG344" i="2"/>
  <c r="BF344" i="2"/>
  <c r="T344" i="2"/>
  <c r="R344" i="2"/>
  <c r="P344" i="2"/>
  <c r="BI343" i="2"/>
  <c r="BH343" i="2"/>
  <c r="BG343" i="2"/>
  <c r="BF343" i="2"/>
  <c r="T343" i="2"/>
  <c r="R343" i="2"/>
  <c r="P343" i="2"/>
  <c r="BI342" i="2"/>
  <c r="BH342" i="2"/>
  <c r="BG342" i="2"/>
  <c r="BF342" i="2"/>
  <c r="T342" i="2"/>
  <c r="R342" i="2"/>
  <c r="P342" i="2"/>
  <c r="BI341" i="2"/>
  <c r="BH341" i="2"/>
  <c r="BG341" i="2"/>
  <c r="BF341" i="2"/>
  <c r="T341" i="2"/>
  <c r="R341" i="2"/>
  <c r="P341" i="2"/>
  <c r="BI340" i="2"/>
  <c r="BH340" i="2"/>
  <c r="BG340" i="2"/>
  <c r="BF340" i="2"/>
  <c r="T340" i="2"/>
  <c r="R340" i="2"/>
  <c r="P340" i="2"/>
  <c r="BI339" i="2"/>
  <c r="BH339" i="2"/>
  <c r="BG339" i="2"/>
  <c r="BF339" i="2"/>
  <c r="T339" i="2"/>
  <c r="R339" i="2"/>
  <c r="P339" i="2"/>
  <c r="BI337" i="2"/>
  <c r="BH337" i="2"/>
  <c r="BG337" i="2"/>
  <c r="BF337" i="2"/>
  <c r="T337" i="2"/>
  <c r="R337" i="2"/>
  <c r="P337" i="2"/>
  <c r="BI335" i="2"/>
  <c r="BH335" i="2"/>
  <c r="BG335" i="2"/>
  <c r="BF335" i="2"/>
  <c r="T335" i="2"/>
  <c r="R335" i="2"/>
  <c r="P335" i="2"/>
  <c r="BI334" i="2"/>
  <c r="BH334" i="2"/>
  <c r="BG334" i="2"/>
  <c r="BF334" i="2"/>
  <c r="T334" i="2"/>
  <c r="R334" i="2"/>
  <c r="P334" i="2"/>
  <c r="BI333" i="2"/>
  <c r="BH333" i="2"/>
  <c r="BG333" i="2"/>
  <c r="BF333" i="2"/>
  <c r="T333" i="2"/>
  <c r="R333" i="2"/>
  <c r="P333" i="2"/>
  <c r="BI331" i="2"/>
  <c r="BH331" i="2"/>
  <c r="BG331" i="2"/>
  <c r="BF331" i="2"/>
  <c r="T331" i="2"/>
  <c r="R331" i="2"/>
  <c r="P331" i="2"/>
  <c r="BI329" i="2"/>
  <c r="BH329" i="2"/>
  <c r="BG329" i="2"/>
  <c r="BF329" i="2"/>
  <c r="T329" i="2"/>
  <c r="R329" i="2"/>
  <c r="P329" i="2"/>
  <c r="BI327" i="2"/>
  <c r="BH327" i="2"/>
  <c r="BG327" i="2"/>
  <c r="BF327" i="2"/>
  <c r="T327" i="2"/>
  <c r="R327" i="2"/>
  <c r="P327" i="2"/>
  <c r="BI326" i="2"/>
  <c r="BH326" i="2"/>
  <c r="BG326" i="2"/>
  <c r="BF326" i="2"/>
  <c r="T326" i="2"/>
  <c r="R326" i="2"/>
  <c r="P326" i="2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23" i="2"/>
  <c r="BH323" i="2"/>
  <c r="BG323" i="2"/>
  <c r="BF323" i="2"/>
  <c r="T323" i="2"/>
  <c r="R323" i="2"/>
  <c r="P323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4" i="2"/>
  <c r="BH314" i="2"/>
  <c r="BG314" i="2"/>
  <c r="BF314" i="2"/>
  <c r="T314" i="2"/>
  <c r="R314" i="2"/>
  <c r="P314" i="2"/>
  <c r="BI310" i="2"/>
  <c r="BH310" i="2"/>
  <c r="BG310" i="2"/>
  <c r="BF310" i="2"/>
  <c r="T310" i="2"/>
  <c r="R310" i="2"/>
  <c r="P310" i="2"/>
  <c r="BI309" i="2"/>
  <c r="BH309" i="2"/>
  <c r="BG309" i="2"/>
  <c r="BF309" i="2"/>
  <c r="T309" i="2"/>
  <c r="R309" i="2"/>
  <c r="P309" i="2"/>
  <c r="BI308" i="2"/>
  <c r="BH308" i="2"/>
  <c r="BG308" i="2"/>
  <c r="BF308" i="2"/>
  <c r="T308" i="2"/>
  <c r="R308" i="2"/>
  <c r="P308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5" i="2"/>
  <c r="BH305" i="2"/>
  <c r="BG305" i="2"/>
  <c r="BF305" i="2"/>
  <c r="T305" i="2"/>
  <c r="R305" i="2"/>
  <c r="P305" i="2"/>
  <c r="BI304" i="2"/>
  <c r="BH304" i="2"/>
  <c r="BG304" i="2"/>
  <c r="BF304" i="2"/>
  <c r="T304" i="2"/>
  <c r="R304" i="2"/>
  <c r="P304" i="2"/>
  <c r="BI303" i="2"/>
  <c r="BH303" i="2"/>
  <c r="BG303" i="2"/>
  <c r="BF303" i="2"/>
  <c r="T303" i="2"/>
  <c r="R303" i="2"/>
  <c r="P303" i="2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5" i="2"/>
  <c r="BH295" i="2"/>
  <c r="BG295" i="2"/>
  <c r="BF295" i="2"/>
  <c r="T295" i="2"/>
  <c r="R295" i="2"/>
  <c r="P295" i="2"/>
  <c r="BI294" i="2"/>
  <c r="BH294" i="2"/>
  <c r="BG294" i="2"/>
  <c r="BF294" i="2"/>
  <c r="T294" i="2"/>
  <c r="R294" i="2"/>
  <c r="P294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9" i="2"/>
  <c r="BH289" i="2"/>
  <c r="BG289" i="2"/>
  <c r="BF289" i="2"/>
  <c r="T289" i="2"/>
  <c r="R289" i="2"/>
  <c r="P289" i="2"/>
  <c r="BI287" i="2"/>
  <c r="BH287" i="2"/>
  <c r="BG287" i="2"/>
  <c r="BF287" i="2"/>
  <c r="T287" i="2"/>
  <c r="R287" i="2"/>
  <c r="P287" i="2"/>
  <c r="BI285" i="2"/>
  <c r="BH285" i="2"/>
  <c r="BG285" i="2"/>
  <c r="BF285" i="2"/>
  <c r="T285" i="2"/>
  <c r="R285" i="2"/>
  <c r="P285" i="2"/>
  <c r="BI282" i="2"/>
  <c r="BH282" i="2"/>
  <c r="BG282" i="2"/>
  <c r="BF282" i="2"/>
  <c r="T282" i="2"/>
  <c r="T281" i="2"/>
  <c r="R282" i="2"/>
  <c r="R281" i="2" s="1"/>
  <c r="P282" i="2"/>
  <c r="P281" i="2" s="1"/>
  <c r="BI279" i="2"/>
  <c r="BH279" i="2"/>
  <c r="BG279" i="2"/>
  <c r="BF279" i="2"/>
  <c r="T279" i="2"/>
  <c r="R279" i="2"/>
  <c r="P279" i="2"/>
  <c r="BI278" i="2"/>
  <c r="BH278" i="2"/>
  <c r="BG278" i="2"/>
  <c r="BF278" i="2"/>
  <c r="T278" i="2"/>
  <c r="R278" i="2"/>
  <c r="P278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65" i="2"/>
  <c r="BH265" i="2"/>
  <c r="BG265" i="2"/>
  <c r="BF265" i="2"/>
  <c r="T265" i="2"/>
  <c r="R265" i="2"/>
  <c r="P265" i="2"/>
  <c r="BI256" i="2"/>
  <c r="BH256" i="2"/>
  <c r="BG256" i="2"/>
  <c r="BF256" i="2"/>
  <c r="T256" i="2"/>
  <c r="R256" i="2"/>
  <c r="P256" i="2"/>
  <c r="BI248" i="2"/>
  <c r="BH248" i="2"/>
  <c r="BG248" i="2"/>
  <c r="BF248" i="2"/>
  <c r="T248" i="2"/>
  <c r="R248" i="2"/>
  <c r="P248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2" i="2"/>
  <c r="BH242" i="2"/>
  <c r="BG242" i="2"/>
  <c r="BF242" i="2"/>
  <c r="T242" i="2"/>
  <c r="T241" i="2" s="1"/>
  <c r="R242" i="2"/>
  <c r="R241" i="2" s="1"/>
  <c r="P242" i="2"/>
  <c r="P241" i="2" s="1"/>
  <c r="BI237" i="2"/>
  <c r="BH237" i="2"/>
  <c r="BG237" i="2"/>
  <c r="BF237" i="2"/>
  <c r="T237" i="2"/>
  <c r="R237" i="2"/>
  <c r="P237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3" i="2"/>
  <c r="BH223" i="2"/>
  <c r="BG223" i="2"/>
  <c r="BF223" i="2"/>
  <c r="T223" i="2"/>
  <c r="R223" i="2"/>
  <c r="P223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85" i="2"/>
  <c r="BH185" i="2"/>
  <c r="BG185" i="2"/>
  <c r="BF185" i="2"/>
  <c r="T185" i="2"/>
  <c r="R185" i="2"/>
  <c r="P185" i="2"/>
  <c r="BI167" i="2"/>
  <c r="BH167" i="2"/>
  <c r="BG167" i="2"/>
  <c r="BF167" i="2"/>
  <c r="T167" i="2"/>
  <c r="R167" i="2"/>
  <c r="P167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1" i="2"/>
  <c r="BH151" i="2"/>
  <c r="BG151" i="2"/>
  <c r="BF151" i="2"/>
  <c r="T151" i="2"/>
  <c r="R151" i="2"/>
  <c r="P151" i="2"/>
  <c r="BI143" i="2"/>
  <c r="BH143" i="2"/>
  <c r="BG143" i="2"/>
  <c r="BF143" i="2"/>
  <c r="T143" i="2"/>
  <c r="R143" i="2"/>
  <c r="P143" i="2"/>
  <c r="BI111" i="2"/>
  <c r="BH111" i="2"/>
  <c r="BG111" i="2"/>
  <c r="BF111" i="2"/>
  <c r="T111" i="2"/>
  <c r="R111" i="2"/>
  <c r="P111" i="2"/>
  <c r="BI107" i="2"/>
  <c r="BH107" i="2"/>
  <c r="BG107" i="2"/>
  <c r="BF107" i="2"/>
  <c r="T107" i="2"/>
  <c r="R107" i="2"/>
  <c r="P107" i="2"/>
  <c r="BI105" i="2"/>
  <c r="BH105" i="2"/>
  <c r="BG105" i="2"/>
  <c r="BF105" i="2"/>
  <c r="T105" i="2"/>
  <c r="R105" i="2"/>
  <c r="P105" i="2"/>
  <c r="BI103" i="2"/>
  <c r="BH103" i="2"/>
  <c r="BG103" i="2"/>
  <c r="BF103" i="2"/>
  <c r="T103" i="2"/>
  <c r="R103" i="2"/>
  <c r="P103" i="2"/>
  <c r="BI101" i="2"/>
  <c r="BH101" i="2"/>
  <c r="BG101" i="2"/>
  <c r="BF101" i="2"/>
  <c r="T101" i="2"/>
  <c r="R101" i="2"/>
  <c r="P101" i="2"/>
  <c r="BI100" i="2"/>
  <c r="BH100" i="2"/>
  <c r="BG100" i="2"/>
  <c r="BF100" i="2"/>
  <c r="T100" i="2"/>
  <c r="R100" i="2"/>
  <c r="P100" i="2"/>
  <c r="BI99" i="2"/>
  <c r="BH99" i="2"/>
  <c r="BG99" i="2"/>
  <c r="BF99" i="2"/>
  <c r="T99" i="2"/>
  <c r="R99" i="2"/>
  <c r="P99" i="2"/>
  <c r="BI95" i="2"/>
  <c r="BH95" i="2"/>
  <c r="BG95" i="2"/>
  <c r="BF95" i="2"/>
  <c r="T95" i="2"/>
  <c r="R95" i="2"/>
  <c r="P95" i="2"/>
  <c r="BI94" i="2"/>
  <c r="BH94" i="2"/>
  <c r="BG94" i="2"/>
  <c r="BF94" i="2"/>
  <c r="T94" i="2"/>
  <c r="R94" i="2"/>
  <c r="P94" i="2"/>
  <c r="J88" i="2"/>
  <c r="J87" i="2"/>
  <c r="F87" i="2"/>
  <c r="F85" i="2"/>
  <c r="E83" i="2"/>
  <c r="J55" i="2"/>
  <c r="J54" i="2"/>
  <c r="F54" i="2"/>
  <c r="F52" i="2"/>
  <c r="E50" i="2"/>
  <c r="J18" i="2"/>
  <c r="E18" i="2"/>
  <c r="F88" i="2" s="1"/>
  <c r="J17" i="2"/>
  <c r="J12" i="2"/>
  <c r="J52" i="2"/>
  <c r="E7" i="2"/>
  <c r="E81" i="2" s="1"/>
  <c r="L50" i="1"/>
  <c r="AM50" i="1"/>
  <c r="AM49" i="1"/>
  <c r="L49" i="1"/>
  <c r="AM47" i="1"/>
  <c r="L47" i="1"/>
  <c r="L45" i="1"/>
  <c r="L44" i="1"/>
  <c r="J89" i="3"/>
  <c r="BK87" i="3"/>
  <c r="BK85" i="3"/>
  <c r="J83" i="3"/>
  <c r="J366" i="2"/>
  <c r="J358" i="2"/>
  <c r="J352" i="2"/>
  <c r="BK345" i="2"/>
  <c r="BK342" i="2"/>
  <c r="J337" i="2"/>
  <c r="BK333" i="2"/>
  <c r="J327" i="2"/>
  <c r="BK321" i="2"/>
  <c r="J316" i="2"/>
  <c r="BK308" i="2"/>
  <c r="BK302" i="2"/>
  <c r="J297" i="2"/>
  <c r="J292" i="2"/>
  <c r="BK285" i="2"/>
  <c r="BK256" i="2"/>
  <c r="J228" i="2"/>
  <c r="J207" i="2"/>
  <c r="BK151" i="2"/>
  <c r="J100" i="2"/>
  <c r="BK358" i="2"/>
  <c r="J353" i="2"/>
  <c r="J343" i="2"/>
  <c r="BK337" i="2"/>
  <c r="BK329" i="2"/>
  <c r="J319" i="2"/>
  <c r="J300" i="2"/>
  <c r="BK282" i="2"/>
  <c r="J274" i="2"/>
  <c r="J229" i="2"/>
  <c r="BK216" i="2"/>
  <c r="BK207" i="2"/>
  <c r="BK197" i="2"/>
  <c r="BK111" i="2"/>
  <c r="J99" i="2"/>
  <c r="BK326" i="2"/>
  <c r="BK319" i="2"/>
  <c r="J310" i="2"/>
  <c r="BK306" i="2"/>
  <c r="J302" i="2"/>
  <c r="BK295" i="2"/>
  <c r="J289" i="2"/>
  <c r="BK278" i="2"/>
  <c r="J246" i="2"/>
  <c r="BK229" i="2"/>
  <c r="J214" i="2"/>
  <c r="BK205" i="2"/>
  <c r="BK198" i="2"/>
  <c r="BK157" i="2"/>
  <c r="J105" i="2"/>
  <c r="BK95" i="2"/>
  <c r="BK89" i="3"/>
  <c r="J88" i="3"/>
  <c r="BK86" i="3"/>
  <c r="BK84" i="3"/>
  <c r="BK366" i="2"/>
  <c r="J361" i="2"/>
  <c r="BK353" i="2"/>
  <c r="BK348" i="2"/>
  <c r="BK343" i="2"/>
  <c r="J340" i="2"/>
  <c r="BK334" i="2"/>
  <c r="J329" i="2"/>
  <c r="J324" i="2"/>
  <c r="BK318" i="2"/>
  <c r="BK309" i="2"/>
  <c r="J305" i="2"/>
  <c r="BK301" i="2"/>
  <c r="J296" i="2"/>
  <c r="BK291" i="2"/>
  <c r="BK287" i="2"/>
  <c r="J278" i="2"/>
  <c r="BK246" i="2"/>
  <c r="J223" i="2"/>
  <c r="J201" i="2"/>
  <c r="J157" i="2"/>
  <c r="BK103" i="2"/>
  <c r="BK356" i="2"/>
  <c r="BK352" i="2"/>
  <c r="J342" i="2"/>
  <c r="BK335" i="2"/>
  <c r="J326" i="2"/>
  <c r="J318" i="2"/>
  <c r="BK294" i="2"/>
  <c r="BK279" i="2"/>
  <c r="J248" i="2"/>
  <c r="BK223" i="2"/>
  <c r="BK214" i="2"/>
  <c r="J205" i="2"/>
  <c r="BK155" i="2"/>
  <c r="BK105" i="2"/>
  <c r="J95" i="2"/>
  <c r="BK324" i="2"/>
  <c r="J317" i="2"/>
  <c r="BK307" i="2"/>
  <c r="BK304" i="2"/>
  <c r="BK297" i="2"/>
  <c r="J291" i="2"/>
  <c r="J285" i="2"/>
  <c r="BK274" i="2"/>
  <c r="J242" i="2"/>
  <c r="J217" i="2"/>
  <c r="BK212" i="2"/>
  <c r="BK201" i="2"/>
  <c r="J199" i="2"/>
  <c r="J167" i="2"/>
  <c r="J111" i="2"/>
  <c r="BK99" i="2"/>
  <c r="BK90" i="3"/>
  <c r="J87" i="3"/>
  <c r="J85" i="3"/>
  <c r="BK83" i="3"/>
  <c r="J82" i="3"/>
  <c r="J364" i="2"/>
  <c r="J354" i="2"/>
  <c r="J350" i="2"/>
  <c r="J344" i="2"/>
  <c r="BK340" i="2"/>
  <c r="J335" i="2"/>
  <c r="J331" i="2"/>
  <c r="J325" i="2"/>
  <c r="BK320" i="2"/>
  <c r="J314" i="2"/>
  <c r="J307" i="2"/>
  <c r="J304" i="2"/>
  <c r="BK300" i="2"/>
  <c r="BK293" i="2"/>
  <c r="BK289" i="2"/>
  <c r="BK265" i="2"/>
  <c r="J245" i="2"/>
  <c r="J226" i="2"/>
  <c r="J203" i="2"/>
  <c r="BK185" i="2"/>
  <c r="BK107" i="2"/>
  <c r="BK361" i="2"/>
  <c r="BK354" i="2"/>
  <c r="J348" i="2"/>
  <c r="J339" i="2"/>
  <c r="BK331" i="2"/>
  <c r="BK323" i="2"/>
  <c r="J309" i="2"/>
  <c r="BK292" i="2"/>
  <c r="J276" i="2"/>
  <c r="BK237" i="2"/>
  <c r="BK217" i="2"/>
  <c r="BK209" i="2"/>
  <c r="BK167" i="2"/>
  <c r="J107" i="2"/>
  <c r="BK101" i="2"/>
  <c r="BK344" i="2"/>
  <c r="J320" i="2"/>
  <c r="BK314" i="2"/>
  <c r="BK305" i="2"/>
  <c r="BK298" i="2"/>
  <c r="J294" i="2"/>
  <c r="J287" i="2"/>
  <c r="BK276" i="2"/>
  <c r="J256" i="2"/>
  <c r="J216" i="2"/>
  <c r="BK210" i="2"/>
  <c r="BK200" i="2"/>
  <c r="J197" i="2"/>
  <c r="J155" i="2"/>
  <c r="J101" i="2"/>
  <c r="J90" i="3"/>
  <c r="BK88" i="3"/>
  <c r="J86" i="3"/>
  <c r="J84" i="3"/>
  <c r="BK82" i="3"/>
  <c r="BK364" i="2"/>
  <c r="J356" i="2"/>
  <c r="BK350" i="2"/>
  <c r="J345" i="2"/>
  <c r="J341" i="2"/>
  <c r="BK339" i="2"/>
  <c r="J334" i="2"/>
  <c r="BK327" i="2"/>
  <c r="J323" i="2"/>
  <c r="BK317" i="2"/>
  <c r="BK310" i="2"/>
  <c r="J306" i="2"/>
  <c r="J303" i="2"/>
  <c r="J298" i="2"/>
  <c r="J295" i="2"/>
  <c r="J290" i="2"/>
  <c r="J279" i="2"/>
  <c r="BK248" i="2"/>
  <c r="J237" i="2"/>
  <c r="J212" i="2"/>
  <c r="J198" i="2"/>
  <c r="BK143" i="2"/>
  <c r="AS54" i="1"/>
  <c r="BK341" i="2"/>
  <c r="J333" i="2"/>
  <c r="BK325" i="2"/>
  <c r="J301" i="2"/>
  <c r="J293" i="2"/>
  <c r="BK242" i="2"/>
  <c r="BK226" i="2"/>
  <c r="J210" i="2"/>
  <c r="J200" i="2"/>
  <c r="J143" i="2"/>
  <c r="J103" i="2"/>
  <c r="J94" i="2"/>
  <c r="J321" i="2"/>
  <c r="BK316" i="2"/>
  <c r="J308" i="2"/>
  <c r="BK303" i="2"/>
  <c r="BK296" i="2"/>
  <c r="BK290" i="2"/>
  <c r="J282" i="2"/>
  <c r="J265" i="2"/>
  <c r="BK245" i="2"/>
  <c r="BK228" i="2"/>
  <c r="J209" i="2"/>
  <c r="BK203" i="2"/>
  <c r="BK199" i="2"/>
  <c r="J185" i="2"/>
  <c r="J151" i="2"/>
  <c r="BK100" i="2"/>
  <c r="BK94" i="2"/>
  <c r="P93" i="2" l="1"/>
  <c r="P244" i="2"/>
  <c r="T244" i="2"/>
  <c r="R247" i="2"/>
  <c r="T93" i="2"/>
  <c r="BK244" i="2"/>
  <c r="J244" i="2"/>
  <c r="J63" i="2"/>
  <c r="R244" i="2"/>
  <c r="P247" i="2"/>
  <c r="BK284" i="2"/>
  <c r="J284" i="2"/>
  <c r="J66" i="2" s="1"/>
  <c r="T284" i="2"/>
  <c r="P347" i="2"/>
  <c r="T347" i="2"/>
  <c r="P351" i="2"/>
  <c r="T351" i="2"/>
  <c r="R360" i="2"/>
  <c r="R359" i="2"/>
  <c r="BK93" i="2"/>
  <c r="J93" i="2" s="1"/>
  <c r="J61" i="2" s="1"/>
  <c r="R93" i="2"/>
  <c r="BK247" i="2"/>
  <c r="J247" i="2" s="1"/>
  <c r="J64" i="2" s="1"/>
  <c r="T247" i="2"/>
  <c r="P284" i="2"/>
  <c r="R284" i="2"/>
  <c r="BK347" i="2"/>
  <c r="J347" i="2"/>
  <c r="J67" i="2" s="1"/>
  <c r="R347" i="2"/>
  <c r="BK351" i="2"/>
  <c r="J351" i="2"/>
  <c r="J68" i="2" s="1"/>
  <c r="R351" i="2"/>
  <c r="BK360" i="2"/>
  <c r="BK359" i="2"/>
  <c r="J359" i="2" s="1"/>
  <c r="J70" i="2" s="1"/>
  <c r="P360" i="2"/>
  <c r="P359" i="2"/>
  <c r="T360" i="2"/>
  <c r="T359" i="2" s="1"/>
  <c r="BK81" i="3"/>
  <c r="J81" i="3" s="1"/>
  <c r="J60" i="3" s="1"/>
  <c r="P81" i="3"/>
  <c r="P80" i="3" s="1"/>
  <c r="AU56" i="1" s="1"/>
  <c r="R81" i="3"/>
  <c r="R80" i="3" s="1"/>
  <c r="T81" i="3"/>
  <c r="T80" i="3" s="1"/>
  <c r="E48" i="2"/>
  <c r="F55" i="2"/>
  <c r="J85" i="2"/>
  <c r="BE95" i="2"/>
  <c r="BE107" i="2"/>
  <c r="BE143" i="2"/>
  <c r="BE198" i="2"/>
  <c r="BE199" i="2"/>
  <c r="BE201" i="2"/>
  <c r="BE203" i="2"/>
  <c r="BE207" i="2"/>
  <c r="BE226" i="2"/>
  <c r="BE228" i="2"/>
  <c r="BE237" i="2"/>
  <c r="BE245" i="2"/>
  <c r="BE248" i="2"/>
  <c r="BE274" i="2"/>
  <c r="BE282" i="2"/>
  <c r="BE287" i="2"/>
  <c r="BE291" i="2"/>
  <c r="BE293" i="2"/>
  <c r="BE303" i="2"/>
  <c r="BE304" i="2"/>
  <c r="BE306" i="2"/>
  <c r="BE309" i="2"/>
  <c r="BE310" i="2"/>
  <c r="BE314" i="2"/>
  <c r="BE318" i="2"/>
  <c r="BE319" i="2"/>
  <c r="BE321" i="2"/>
  <c r="BK241" i="2"/>
  <c r="J241" i="2" s="1"/>
  <c r="J62" i="2" s="1"/>
  <c r="BK281" i="2"/>
  <c r="J281" i="2"/>
  <c r="J65" i="2" s="1"/>
  <c r="BE94" i="2"/>
  <c r="BE100" i="2"/>
  <c r="BE101" i="2"/>
  <c r="BE103" i="2"/>
  <c r="BE157" i="2"/>
  <c r="BE185" i="2"/>
  <c r="BE205" i="2"/>
  <c r="BE210" i="2"/>
  <c r="BE212" i="2"/>
  <c r="BE214" i="2"/>
  <c r="BE223" i="2"/>
  <c r="BE229" i="2"/>
  <c r="BE246" i="2"/>
  <c r="BE265" i="2"/>
  <c r="BE276" i="2"/>
  <c r="BE278" i="2"/>
  <c r="BE285" i="2"/>
  <c r="BE296" i="2"/>
  <c r="BE298" i="2"/>
  <c r="BE302" i="2"/>
  <c r="BE324" i="2"/>
  <c r="BE335" i="2"/>
  <c r="BE345" i="2"/>
  <c r="BE348" i="2"/>
  <c r="BE353" i="2"/>
  <c r="BE354" i="2"/>
  <c r="BE358" i="2"/>
  <c r="BE361" i="2"/>
  <c r="BE99" i="2"/>
  <c r="BE105" i="2"/>
  <c r="BE111" i="2"/>
  <c r="BE151" i="2"/>
  <c r="BE155" i="2"/>
  <c r="BE167" i="2"/>
  <c r="BE197" i="2"/>
  <c r="BE200" i="2"/>
  <c r="BE209" i="2"/>
  <c r="BE216" i="2"/>
  <c r="BE217" i="2"/>
  <c r="BE242" i="2"/>
  <c r="BE256" i="2"/>
  <c r="BE279" i="2"/>
  <c r="BE289" i="2"/>
  <c r="BE290" i="2"/>
  <c r="BE292" i="2"/>
  <c r="BE294" i="2"/>
  <c r="BE295" i="2"/>
  <c r="BE297" i="2"/>
  <c r="BE300" i="2"/>
  <c r="BE301" i="2"/>
  <c r="BE305" i="2"/>
  <c r="BE307" i="2"/>
  <c r="BE308" i="2"/>
  <c r="BE316" i="2"/>
  <c r="BE317" i="2"/>
  <c r="BE320" i="2"/>
  <c r="BE323" i="2"/>
  <c r="BE325" i="2"/>
  <c r="BE326" i="2"/>
  <c r="BE327" i="2"/>
  <c r="BE329" i="2"/>
  <c r="BE331" i="2"/>
  <c r="BE333" i="2"/>
  <c r="BE334" i="2"/>
  <c r="BE337" i="2"/>
  <c r="BE339" i="2"/>
  <c r="BE340" i="2"/>
  <c r="BE341" i="2"/>
  <c r="BE342" i="2"/>
  <c r="BE343" i="2"/>
  <c r="BE344" i="2"/>
  <c r="BE350" i="2"/>
  <c r="BE352" i="2"/>
  <c r="BE356" i="2"/>
  <c r="BE364" i="2"/>
  <c r="BE366" i="2"/>
  <c r="BK357" i="2"/>
  <c r="J357" i="2" s="1"/>
  <c r="J69" i="2" s="1"/>
  <c r="E48" i="3"/>
  <c r="J52" i="3"/>
  <c r="F55" i="3"/>
  <c r="BE82" i="3"/>
  <c r="BE83" i="3"/>
  <c r="BE84" i="3"/>
  <c r="BE85" i="3"/>
  <c r="BE86" i="3"/>
  <c r="BE87" i="3"/>
  <c r="BE88" i="3"/>
  <c r="BE89" i="3"/>
  <c r="BE90" i="3"/>
  <c r="F35" i="3"/>
  <c r="BB56" i="1"/>
  <c r="F37" i="3"/>
  <c r="BD56" i="1"/>
  <c r="F35" i="2"/>
  <c r="BB55" i="1"/>
  <c r="F34" i="3"/>
  <c r="BA56" i="1"/>
  <c r="F37" i="2"/>
  <c r="BD55" i="1"/>
  <c r="F36" i="3"/>
  <c r="BC56" i="1"/>
  <c r="F34" i="2"/>
  <c r="BA55" i="1"/>
  <c r="J34" i="2"/>
  <c r="AW55" i="1" s="1"/>
  <c r="F36" i="2"/>
  <c r="BC55" i="1" s="1"/>
  <c r="J34" i="3"/>
  <c r="AW56" i="1" s="1"/>
  <c r="P92" i="2" l="1"/>
  <c r="P91" i="2"/>
  <c r="AU55" i="1"/>
  <c r="T92" i="2"/>
  <c r="T91" i="2" s="1"/>
  <c r="R92" i="2"/>
  <c r="R91" i="2" s="1"/>
  <c r="BK92" i="2"/>
  <c r="J92" i="2" s="1"/>
  <c r="J60" i="2" s="1"/>
  <c r="J360" i="2"/>
  <c r="J71" i="2"/>
  <c r="BK80" i="3"/>
  <c r="J80" i="3"/>
  <c r="J59" i="3" s="1"/>
  <c r="F33" i="2"/>
  <c r="AZ55" i="1" s="1"/>
  <c r="BA54" i="1"/>
  <c r="W30" i="1" s="1"/>
  <c r="AU54" i="1"/>
  <c r="J33" i="2"/>
  <c r="AV55" i="1" s="1"/>
  <c r="AT55" i="1" s="1"/>
  <c r="BD54" i="1"/>
  <c r="W33" i="1" s="1"/>
  <c r="BB54" i="1"/>
  <c r="W31" i="1" s="1"/>
  <c r="F33" i="3"/>
  <c r="AZ56" i="1" s="1"/>
  <c r="BC54" i="1"/>
  <c r="W32" i="1"/>
  <c r="J33" i="3"/>
  <c r="AV56" i="1" s="1"/>
  <c r="AT56" i="1" s="1"/>
  <c r="BK91" i="2" l="1"/>
  <c r="J91" i="2" s="1"/>
  <c r="J30" i="2" s="1"/>
  <c r="AG55" i="1" s="1"/>
  <c r="AN55" i="1" s="1"/>
  <c r="AZ54" i="1"/>
  <c r="AV54" i="1" s="1"/>
  <c r="AK29" i="1" s="1"/>
  <c r="AW54" i="1"/>
  <c r="AK30" i="1"/>
  <c r="AX54" i="1"/>
  <c r="AY54" i="1"/>
  <c r="J30" i="3"/>
  <c r="AG56" i="1"/>
  <c r="AN56" i="1" s="1"/>
  <c r="J59" i="2" l="1"/>
  <c r="J39" i="2"/>
  <c r="J39" i="3"/>
  <c r="W29" i="1"/>
  <c r="AT54" i="1"/>
  <c r="AG54" i="1"/>
  <c r="AK26" i="1" s="1"/>
  <c r="AK35" i="1" s="1"/>
  <c r="AN54" i="1" l="1"/>
</calcChain>
</file>

<file path=xl/sharedStrings.xml><?xml version="1.0" encoding="utf-8"?>
<sst xmlns="http://schemas.openxmlformats.org/spreadsheetml/2006/main" count="4066" uniqueCount="891">
  <si>
    <t>Export Komplet</t>
  </si>
  <si>
    <t>VZ</t>
  </si>
  <si>
    <t>2.0</t>
  </si>
  <si>
    <t>ZAMOK</t>
  </si>
  <si>
    <t>False</t>
  </si>
  <si>
    <t>{f7adebc8-4f2c-4bd7-8f56-770fb89485c8}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</si>
  <si>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</si>
  <si>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</si>
  <si>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</si>
  <si>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</si>
  <si>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</si>
  <si>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</si>
  <si>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</si>
  <si>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</si>
  <si>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210427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</si>
  <si>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</si>
  <si>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</si>
  <si>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lávky přes řeku Ohře ve Starém Sedle</t>
  </si>
  <si>
    <t>KSO:</t>
  </si>
  <si>
    <t/>
  </si>
  <si>
    <t>CC-CZ:</t>
  </si>
  <si>
    <t>Místo:</t>
  </si>
  <si>
    <t>Staré Sedlo</t>
  </si>
  <si>
    <t>Datum:</t>
  </si>
  <si>
    <t>5. 5. 2021</t>
  </si>
  <si>
    <t>Zadavatel:</t>
  </si>
  <si>
    <t>IČ:</t>
  </si>
  <si>
    <t>26348675</t>
  </si>
  <si>
    <t>Sokolovská vodárenská ,s.r.o.Sokolov</t>
  </si>
  <si>
    <t>DIČ:</t>
  </si>
  <si>
    <t>CZ26348675</t>
  </si>
  <si>
    <t>Uchazeč:</t>
  </si>
  <si>
    <t>Vyplň údaj</t>
  </si>
  <si>
    <t>Projektant:</t>
  </si>
  <si>
    <t>63676907</t>
  </si>
  <si>
    <t>VP PROJEKTING s.r.o.,Praha</t>
  </si>
  <si>
    <t>True</t>
  </si>
  <si>
    <t>Zpracovatel:</t>
  </si>
  <si>
    <t>15707431</t>
  </si>
  <si>
    <t>Ing.Jana Handšuhová Smutná</t>
  </si>
  <si>
    <t>CZ5857250003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</si>
  <si>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</si>
  <si>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</si>
  <si>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</si>
  <si>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</si>
  <si>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</si>
  <si>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</si>
  <si>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</si>
  <si>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</si>
  <si>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</si>
  <si>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</si>
  <si>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</si>
  <si>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</si>
  <si>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</si>
  <si>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</si>
  <si>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</si>
  <si>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</si>
  <si>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</si>
  <si>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</si>
  <si>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</si>
  <si>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</si>
  <si>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</si>
  <si>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</si>
  <si>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</si>
  <si>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</si>
  <si>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</si>
  <si>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</si>
  <si>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</si>
  <si>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</si>
  <si>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</si>
  <si>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</si>
  <si>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</si>
  <si>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</si>
  <si>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</si>
  <si>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</si>
  <si>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</si>
  <si>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</si>
  <si>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</si>
  <si>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</si>
  <si>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</si>
  <si>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</si>
  <si>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</si>
  <si>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</si>
  <si>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Výstavba vodovodu</t>
  </si>
  <si>
    <t>STA</t>
  </si>
  <si>
    <t>1</t>
  </si>
  <si>
    <t>{6dace52d-d1b2-4538-ba53-6ca82e781c34}</t>
  </si>
  <si>
    <t>2</t>
  </si>
  <si>
    <t>02</t>
  </si>
  <si>
    <t>Ostatní a vedlejší náklady</t>
  </si>
  <si>
    <t>VON</t>
  </si>
  <si>
    <t>{df4453d3-5eb5-4983-9879-33fbba8ea47a}</t>
  </si>
  <si>
    <t>KRYCÍ LIST SOUPISU PRACÍ</t>
  </si>
  <si>
    <t>Objekt:</t>
  </si>
  <si>
    <t>01 - Výstavba vodovodu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</si>
  <si>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</si>
  <si>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</si>
  <si>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</si>
  <si>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</si>
  <si>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</si>
  <si>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</si>
  <si>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</si>
  <si>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</si>
  <si>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</si>
  <si>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</si>
  <si>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</si>
  <si>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</si>
  <si>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</si>
  <si>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</si>
  <si>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</si>
  <si>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</si>
  <si>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</si>
  <si>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</si>
  <si>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</si>
  <si>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</si>
  <si>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</si>
  <si>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</si>
  <si>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</si>
  <si>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</si>
  <si>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</si>
  <si>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</si>
  <si>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</si>
  <si>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</si>
  <si>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</si>
  <si>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</si>
  <si>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</si>
  <si>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</si>
  <si>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</si>
  <si>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</si>
  <si>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111211231</t>
  </si>
  <si>
    <t>Snesení větví stromů na hromady nebo naložení na dopravní prostředek listnatých v rovině nebo ve svahu do 1:3, průměru kmene do 30 cm</t>
  </si>
  <si>
    <t>kus</t>
  </si>
  <si>
    <t>CS ÚRS 2021 01</t>
  </si>
  <si>
    <t>4</t>
  </si>
  <si>
    <t>-947150821</t>
  </si>
  <si>
    <t>112101101</t>
  </si>
  <si>
    <t>Odstranění stromů s odřezáním kmene a s odvětvením listnatých, průměru kmene přes 100 do 300 mm</t>
  </si>
  <si>
    <t>209176364</t>
  </si>
  <si>
    <t>VV</t>
  </si>
  <si>
    <t>"ochranné pásmo  vodovodu"10</t>
  </si>
  <si>
    <t>"sjezd"10</t>
  </si>
  <si>
    <t>Součet</t>
  </si>
  <si>
    <t>3</t>
  </si>
  <si>
    <t>112111111</t>
  </si>
  <si>
    <t>Spálení větví stromů všech druhů stromů o průměru kmene přes 0,10 m na hromadách</t>
  </si>
  <si>
    <t>100596902</t>
  </si>
  <si>
    <t>112251101</t>
  </si>
  <si>
    <t>Odstranění pařezů strojně s jejich vykopáním, vytrháním nebo odstřelením průměru přes 100 do 300 mm</t>
  </si>
  <si>
    <t>-1212744530</t>
  </si>
  <si>
    <t>5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</si>
  <si>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</si>
  <si>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</si>
  <si>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m2</t>
  </si>
  <si>
    <t>-630764755</t>
  </si>
  <si>
    <t>"dočasný sjezd"110*3</t>
  </si>
  <si>
    <t>6</t>
  </si>
  <si>
    <t>122251103</t>
  </si>
  <si>
    <t>Odkopávky a prokopávky nezapažené strojně v hornině třídy těžitelnosti I skupiny 3 přes 50 do 100 m3</t>
  </si>
  <si>
    <t>m3</t>
  </si>
  <si>
    <t>1547432718</t>
  </si>
  <si>
    <t>"úprava pro provizorní sjezd"110*0,6</t>
  </si>
  <si>
    <t>7</t>
  </si>
  <si>
    <t>131151343</t>
  </si>
  <si>
    <t>Vrtání jamek strojně průměru přes 200 do 300 mm</t>
  </si>
  <si>
    <t>m</t>
  </si>
  <si>
    <t>95800780</t>
  </si>
  <si>
    <t>3*0,6</t>
  </si>
  <si>
    <t>8</t>
  </si>
  <si>
    <t>132251401</t>
  </si>
  <si>
    <t>Hloubení rýh pod vodou strojně v hloubce do 5 m pod projektem stanovenou pracovní hladinou vody, pro nábřežní zdi, patky, záhozy, prahy, podélné a příčné zpevnění atd. pod obrysem výkopu množství do 1 000 m3 v hornině třídy těžitelnosti I skupiny 3</t>
  </si>
  <si>
    <t>1736286098</t>
  </si>
  <si>
    <t>"D.1.1.1.2"</t>
  </si>
  <si>
    <t>"75%"</t>
  </si>
  <si>
    <t>35,0*0,8*(1,5+3,1)/2*1,1*0,75</t>
  </si>
  <si>
    <t>9</t>
  </si>
  <si>
    <t>132254103</t>
  </si>
  <si>
    <t>Hloubení zapažených rýh šířky do 800 mm strojně s urovnáním dna do předepsaného profilu a spádu v hornině třídy těžitelnosti I skupiny 3 přes 50 do 100 m3</t>
  </si>
  <si>
    <t>1321863386</t>
  </si>
  <si>
    <t>"D.1.1.1.1"</t>
  </si>
  <si>
    <t>"st.0,0-4,0"4,0*(1,9+1,2)/2*0,8</t>
  </si>
  <si>
    <t>"st.59,0-69,2"(69,2-59,0)*(1,12+1,8)/2*0,8</t>
  </si>
  <si>
    <t>"st.69,2-76,5"(76,5-69,2)*(1,8+1,62)/2*0,8</t>
  </si>
  <si>
    <t>"st.76,5-83,9"(83,9-76,5)*(1,62+1,93)/2*0,8</t>
  </si>
  <si>
    <t>"st.83,9-95,2"(95,2-83,9)*(1,93+1,54)/2*0,8</t>
  </si>
  <si>
    <t>"st.95,2-98,0"(98,0-95,2)*(1,54+2,21)/2*0,8</t>
  </si>
  <si>
    <t>"st.98,0-103,2"(103,2-98,0)*(2,21+1,8)/2*0,8</t>
  </si>
  <si>
    <t>"odpočet stávajícího potrubí"-(4+(103,2-59,0))*PI*0,15*0,15</t>
  </si>
  <si>
    <t>62,186*0,1</t>
  </si>
  <si>
    <t>Mezisoučet</t>
  </si>
  <si>
    <t>"50%"</t>
  </si>
  <si>
    <t>"st.0,0-5,8"5,8*(1,9+2,32)/2*0,8</t>
  </si>
  <si>
    <t>"st.5,8-13,1"(13,1-5,8)*(2,32+1,66)/2*0,8</t>
  </si>
  <si>
    <t>"st.13,1-18,8"(18,8-13,1)*(1,66+1,86)/2*0,8</t>
  </si>
  <si>
    <t>"st.18,8-21,3"(21,3-18,8)*(1,86+0,9)/2*0,8</t>
  </si>
  <si>
    <t>"st.52,8-58,0"(58,0-52,8)*(0,9+1,7)/2*0,8</t>
  </si>
  <si>
    <t>"st.58,0-66,2"(66,2-58,0)*(1,7+2,51)/2*0,8</t>
  </si>
  <si>
    <t>"st.66,2-71,4"(71,4-66,2)*(2,51+1,86)/2*0,8</t>
  </si>
  <si>
    <t>60,505*0,1</t>
  </si>
  <si>
    <t>-66,556*0,5</t>
  </si>
  <si>
    <t>"D.1.1.1.3"</t>
  </si>
  <si>
    <t>"st.0,0-1,7"1,7*(0,2+1,15)/2*0,8</t>
  </si>
  <si>
    <t>"st.1,7-10,8"(10,8-1,7)*(1,15+1,96)/2*0,8</t>
  </si>
  <si>
    <t>12,238*0,1</t>
  </si>
  <si>
    <t>-13,462*0,5</t>
  </si>
  <si>
    <t>10</t>
  </si>
  <si>
    <t>132354103</t>
  </si>
  <si>
    <t>Hloubení zapažených rýh šířky do 800 mm strojně s urovnáním dna do předepsaného profilu a spádu v hornině třídy těžitelnosti II skupiny 4 přes 50 do 100 m3</t>
  </si>
  <si>
    <t>-1227356360</t>
  </si>
  <si>
    <t>66,556*0,5</t>
  </si>
  <si>
    <t>13,462*0,5</t>
  </si>
  <si>
    <t>11</t>
  </si>
  <si>
    <t>132451401</t>
  </si>
  <si>
    <t>Hloubení rýh pod vodou strojně v hloubce do 5 m pod projektem stanovenou pracovní hladinou vody, pro nábřežní zdi, patky, záhozy, prahy, podélné a příčné zpevnění atd. pod obrysem výkopu množství do 1 000 m3 v hornině třídy těžitelnosti II skupiny 5</t>
  </si>
  <si>
    <t>1864537661</t>
  </si>
  <si>
    <t>"25%"</t>
  </si>
  <si>
    <t>35,0*0,8*(1,5+3,1)/2*1,1*0,25</t>
  </si>
  <si>
    <t>12</t>
  </si>
  <si>
    <t>132551401</t>
  </si>
  <si>
    <t>Hloubení rýh pod vodou strojně v hloubce do 5 m pod projektem stanovenou pracovní hladinou vody, pro nábřežní zdi, patky, záhozy, prahy, podélné a příčné zpevnění atd. pod obrysem výkopu množství do 1 000 m3 v hornině třídy těžitelnosti III skupiny 6</t>
  </si>
  <si>
    <t>1973681922</t>
  </si>
  <si>
    <t>70,840*0,05</t>
  </si>
  <si>
    <t>13</t>
  </si>
  <si>
    <t>133251101</t>
  </si>
  <si>
    <t>Hloubení nezapažených šachet strojně v hornině třídy těžitelnosti I skupiny 3 do 20 m3</t>
  </si>
  <si>
    <t>-1219161415</t>
  </si>
  <si>
    <t>"bloky potrubí"</t>
  </si>
  <si>
    <t>1,5*1,5*2,0*2</t>
  </si>
  <si>
    <t>"vodovod"1,2*1,2*1,2*4</t>
  </si>
  <si>
    <t>"provizorní vodovod"</t>
  </si>
  <si>
    <t>1,2*1,2*1,0*2</t>
  </si>
  <si>
    <t>"odkalení"</t>
  </si>
  <si>
    <t>1,5*1,5*1,2</t>
  </si>
  <si>
    <t>"stávající vodovod"6*1,0*1,0*1,5</t>
  </si>
  <si>
    <t>14</t>
  </si>
  <si>
    <t>151101101</t>
  </si>
  <si>
    <t>Zřízení pažení a rozepření stěn rýh pro podzemní vedení příložné pro jakoukoliv mezerovitost, hloubky do 2 m</t>
  </si>
  <si>
    <t>1893883550</t>
  </si>
  <si>
    <t>"st.0,0-4,0"4,0*(1,9+1,2)/2*2</t>
  </si>
  <si>
    <t>"st.59,0-69,2"(69,2-59,0)*(1,12+1,8)/2*2</t>
  </si>
  <si>
    <t>"st.69,2-76,5"(76,5-69,2)*(1,8+1,62)/2*2</t>
  </si>
  <si>
    <t>"st.76,5-83,9"(83,9-76,5)*(1,62+1,93)/2*2</t>
  </si>
  <si>
    <t>"st.83,9-95,2"(95,2-83,9)*(1,93+1,54)/2*2</t>
  </si>
  <si>
    <t>"st.13,1-18,8"(18,8-13,1)*(1,66+1,86)/2*2</t>
  </si>
  <si>
    <t>"st.18,8-21,3"(21,3-18,8)*(1,86+0,9)/2*2</t>
  </si>
  <si>
    <t>"st.52,8-58,0"(58,0-52,8)*(0,9+1,7)/2*2</t>
  </si>
  <si>
    <t>"st.0,0-1,7"1,7*(0,2+1,15)/2*2</t>
  </si>
  <si>
    <t>"st.1,7-10,8"(10,8-1,7)*(1,15+1,96)/2*2</t>
  </si>
  <si>
    <t>151101102</t>
  </si>
  <si>
    <t>Zřízení pažení a rozepření stěn rýh pro podzemní vedení příložné pro jakoukoliv mezerovitost, hloubky do 4 m</t>
  </si>
  <si>
    <t>80363422</t>
  </si>
  <si>
    <t>"st.95,2-98,0"(98,0-95,2)*(1,54+2,21)/2*2</t>
  </si>
  <si>
    <t>"st.98,0-103,2"(103,2-98,0)*(2,21+1,8)/2*2</t>
  </si>
  <si>
    <t>"st.0,0-5,8"5,8*(1,9+2,32)/2*2</t>
  </si>
  <si>
    <t>"st.5,8-13,1"(13,1-5,8)*(2,32+1,66)/2*2</t>
  </si>
  <si>
    <t>"st.58,0-66,2"(66,2-58,0)*(1,7+2,51)/2*2</t>
  </si>
  <si>
    <t>"st.66,2-71,4"(71,4-66,2)*(2,51+1,86)/2*2</t>
  </si>
  <si>
    <t>16</t>
  </si>
  <si>
    <t>151101111</t>
  </si>
  <si>
    <t>Odstranění pažení a rozepření stěn rýh pro podzemní vedení s uložením materiálu na vzdálenost do 3 m od kraje výkopu příložné, hloubky do 2 m</t>
  </si>
  <si>
    <t>2034565883</t>
  </si>
  <si>
    <t>17</t>
  </si>
  <si>
    <t>151101112</t>
  </si>
  <si>
    <t>Odstranění pažení a rozepření stěn rýh pro podzemní vedení s uložením materiálu na vzdálenost do 3 m od kraje výkopu příložné, hloubky přes 2 do 4 m</t>
  </si>
  <si>
    <t>-202497858</t>
  </si>
  <si>
    <t>18</t>
  </si>
  <si>
    <t>162201411</t>
  </si>
  <si>
    <t>Vodorovné přemístění větví, kmenů nebo pařezů s naložením, složením a dopravou do 1000 m kmenů stromů listnatých, průměru přes 100 do 300 mm</t>
  </si>
  <si>
    <t>1900867530</t>
  </si>
  <si>
    <t>19</t>
  </si>
  <si>
    <t>162201421</t>
  </si>
  <si>
    <t>Vodorovné přemístění větví, kmenů nebo pařezů s naložením, složením a dopravou do 1000 m pařezů kmenů, průměru přes 100 do 300 mm</t>
  </si>
  <si>
    <t>531800315</t>
  </si>
  <si>
    <t>20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</si>
  <si>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</si>
  <si>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</si>
  <si>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-17168761</t>
  </si>
  <si>
    <t>"meziskládka tam a zpět"108,414*2+9,0*2+66*2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</si>
  <si>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</si>
  <si>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</si>
  <si>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-1952203480</t>
  </si>
  <si>
    <t>"meziskládka tam a zpět"40,009*2</t>
  </si>
  <si>
    <t>22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</si>
  <si>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</si>
  <si>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</si>
  <si>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24779447</t>
  </si>
  <si>
    <t>"skládka"21,492</t>
  </si>
  <si>
    <t>23</t>
  </si>
  <si>
    <t>167151101</t>
  </si>
  <si>
    <t>Nakládání, skládání a překládání neulehlého výkopku nebo sypaniny strojně nakládání, množství do 100 m3, z horniny třídy těžitelnosti I, skupiny 1 až 3</t>
  </si>
  <si>
    <t>755649368</t>
  </si>
  <si>
    <t>366,828/2</t>
  </si>
  <si>
    <t>24</t>
  </si>
  <si>
    <t>167151102</t>
  </si>
  <si>
    <t>Nakládání, skládání a překládání neulehlého výkopku nebo sypaniny strojně nakládání, množství do 100 m3, z horniny třídy těžitelnosti II, skupiny 4 a 5</t>
  </si>
  <si>
    <t>1488664073</t>
  </si>
  <si>
    <t>25</t>
  </si>
  <si>
    <t>171151103</t>
  </si>
  <si>
    <t>Uložení sypanin do násypů strojně s rozprostřením sypaniny ve vrstvách a s hrubým urovnáním zhutněných z hornin soudržných jakékoliv třídy těžitelnosti</t>
  </si>
  <si>
    <t>2116478485</t>
  </si>
  <si>
    <t>"úprava po dočasném sjezdu"66</t>
  </si>
  <si>
    <t>26</t>
  </si>
  <si>
    <t>171201231</t>
  </si>
  <si>
    <t>Poplatek za uložení stavebního odpadu na recyklační skládce (skládkovné) zeminy a kamení zatříděného do Katalogu odpadů pod kódem 17 05 04</t>
  </si>
  <si>
    <t>t</t>
  </si>
  <si>
    <t>-1968305309</t>
  </si>
  <si>
    <t>21,492*1,8 'Přepočtené koeficientem množství</t>
  </si>
  <si>
    <t>27</t>
  </si>
  <si>
    <t>171251201</t>
  </si>
  <si>
    <t>Uložení sypaniny na skládky nebo meziskládky bez hutnění s upravením uložené sypaniny do předepsaného tvaru</t>
  </si>
  <si>
    <t>899847617</t>
  </si>
  <si>
    <t>108,414+40,009+21,492+9+66</t>
  </si>
  <si>
    <t>28</t>
  </si>
  <si>
    <t>174111109</t>
  </si>
  <si>
    <t>Zásyp sypaninou z jakékoliv horniny ručně Příplatek k ceně za prohození sypaniny sítem</t>
  </si>
  <si>
    <t>2108703542</t>
  </si>
  <si>
    <t>29</t>
  </si>
  <si>
    <t>174151101</t>
  </si>
  <si>
    <t>Zásyp sypaninou z jakékoliv horniny strojně s uložením výkopku ve vrstvách se zhutněním jam, šachet, rýh nebo kolem objektů v těchto vykopávkách</t>
  </si>
  <si>
    <t>-750135957</t>
  </si>
  <si>
    <t>"výkop"108,414+40,009</t>
  </si>
  <si>
    <t>"odpočet lože ,obsyp"-10,432-46,69</t>
  </si>
  <si>
    <t>-(4+(103,2-59,0))*PI*0,15*0,15</t>
  </si>
  <si>
    <t>30</t>
  </si>
  <si>
    <t>17415110R</t>
  </si>
  <si>
    <t>Zásyp rýh ve vodním toku</t>
  </si>
  <si>
    <t>-206172669</t>
  </si>
  <si>
    <t>31</t>
  </si>
  <si>
    <t>M</t>
  </si>
  <si>
    <t>58344003</t>
  </si>
  <si>
    <t>kamenivo drcené hrubé frakce 63/125</t>
  </si>
  <si>
    <t>-1918319047</t>
  </si>
  <si>
    <t>17,71*1,8 'Přepočtené koeficientem množství</t>
  </si>
  <si>
    <t>32</t>
  </si>
  <si>
    <t>175111209</t>
  </si>
  <si>
    <t>Obsypání objektů nad přilehlým původním terénem ručně sypaninou z vhodných hornin třídy těžitelnosti I a II, skupiny 1 až 4 nebo materiálem uloženým ve vzdálenosti do 3 m od vnějšího kraje objektu pro jakoukoliv míru zhutnění Příplatek k ceně za prohození sypaniny</t>
  </si>
  <si>
    <t>-525230807</t>
  </si>
  <si>
    <t>33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</si>
  <si>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</si>
  <si>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</si>
  <si>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-1334352645</t>
  </si>
  <si>
    <t>(4+(103,2-59,0))*0,6*0,8-(4+(103,2-59,0))*PI*0,15*0,15</t>
  </si>
  <si>
    <t>71,4*0,41*0,8</t>
  </si>
  <si>
    <t>10,8*0,41*0,8</t>
  </si>
  <si>
    <t>34</t>
  </si>
  <si>
    <t>181951112</t>
  </si>
  <si>
    <t>Úprava pláně vyrovnáním výškových rozdílů strojně v hornině třídy těžitelnosti I, skupiny 1 až 3 se zhutněním</t>
  </si>
  <si>
    <t>-2140593763</t>
  </si>
  <si>
    <t>"dočasný sjezd"110</t>
  </si>
  <si>
    <t>"dlažba,zához"12+7</t>
  </si>
  <si>
    <t>Zakládání</t>
  </si>
  <si>
    <t>35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</si>
  <si>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</si>
  <si>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</si>
  <si>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-1019316613</t>
  </si>
  <si>
    <t>4,0+(103,2-59,0)</t>
  </si>
  <si>
    <t>Svislé a kompletní konstrukce</t>
  </si>
  <si>
    <t>36</t>
  </si>
  <si>
    <t>338171113</t>
  </si>
  <si>
    <t>Montáž sloupků a vzpěr plotových ocelových trubkových nebo profilovaných výšky do 2,00 m se zabetonováním do 0,08 m3 do připravených jamek</t>
  </si>
  <si>
    <t>-235016064</t>
  </si>
  <si>
    <t>37</t>
  </si>
  <si>
    <t>5534218R</t>
  </si>
  <si>
    <t>Profilovaný sloupek D 40-50mm dl 1,5-2,0m  povrchová úprava Pz a komaxit</t>
  </si>
  <si>
    <t>-630731656</t>
  </si>
  <si>
    <t>Vodorovné konstrukce</t>
  </si>
  <si>
    <t>38</t>
  </si>
  <si>
    <t>451595111</t>
  </si>
  <si>
    <t>Lože pod potrubí, stoky a drobné objekty v otevřeném výkopu z prohozeného výkopku</t>
  </si>
  <si>
    <t>-1215626257</t>
  </si>
  <si>
    <t>(4+(103,2-59,0))*0,1*0,8</t>
  </si>
  <si>
    <t>71,4*0,1*0,8</t>
  </si>
  <si>
    <t>10,8*0,1*0,8</t>
  </si>
  <si>
    <t>39</t>
  </si>
  <si>
    <t>452323171</t>
  </si>
  <si>
    <t>Podkladní a zajišťovací konstrukce z betonu železového v otevřeném výkopu bloky pro potrubí z betonu tř. C 30/37</t>
  </si>
  <si>
    <t>-1049523106</t>
  </si>
  <si>
    <t>"blok na stávajícím potrubí"</t>
  </si>
  <si>
    <t>1,2*1,2*2,0*2</t>
  </si>
  <si>
    <t>1,0*1,0*1,0*2</t>
  </si>
  <si>
    <t>1,2*1,2*1,2</t>
  </si>
  <si>
    <t>40</t>
  </si>
  <si>
    <t>452353101</t>
  </si>
  <si>
    <t>Bednění podkladních a zajišťovacích konstrukcí v otevřeném výkopu bloků pro potrubí</t>
  </si>
  <si>
    <t>-1034680034</t>
  </si>
  <si>
    <t>4*1,2*2,0*2</t>
  </si>
  <si>
    <t>"vodovod"4*1,2*1,2*4</t>
  </si>
  <si>
    <t>4*1,0*1,0*2</t>
  </si>
  <si>
    <t>4*1,2*1,2</t>
  </si>
  <si>
    <t>41</t>
  </si>
  <si>
    <t>452368113</t>
  </si>
  <si>
    <t>Výztuž podkladních desek, bloků nebo pražců v otevřeném výkopu z betonářské oceli 10 505 (R) nebo BSt 500</t>
  </si>
  <si>
    <t>-141492461</t>
  </si>
  <si>
    <t>16,4*0,15</t>
  </si>
  <si>
    <t>42</t>
  </si>
  <si>
    <t>462512270</t>
  </si>
  <si>
    <t>Zához z lomového kamene neupraveného záhozového s proštěrkováním z terénu, hmotnosti jednotlivých kamenů do 200 kg</t>
  </si>
  <si>
    <t>1267882032</t>
  </si>
  <si>
    <t>"v místě křížení potoka"12,0*0,6</t>
  </si>
  <si>
    <t>43</t>
  </si>
  <si>
    <t>462519002</t>
  </si>
  <si>
    <t>Zához z lomového kamene neupraveného záhozového Příplatek k cenám za urovnání viditelných ploch záhozu z kamene, hmotnosti jednotlivých kamenů do 200 kg</t>
  </si>
  <si>
    <t>847942900</t>
  </si>
  <si>
    <t>44</t>
  </si>
  <si>
    <t>465513327</t>
  </si>
  <si>
    <t>Dlažba z lomového kamene lomařsky upraveného na cementovou maltu, s vyspárováním cementovou maltou, tl. kamene 300 mm</t>
  </si>
  <si>
    <t>1447012305</t>
  </si>
  <si>
    <t>"DLAŽBA U ŽABÍ KLAPKY"7,0</t>
  </si>
  <si>
    <t>Komunikace pozemní</t>
  </si>
  <si>
    <t>45</t>
  </si>
  <si>
    <t>564761111</t>
  </si>
  <si>
    <t>Podklad nebo kryt z kameniva hrubého drceného vel. 32-63 mm s rozprostřením a zhutněním, po zhutnění tl. 200 mm</t>
  </si>
  <si>
    <t>-728621796</t>
  </si>
  <si>
    <t>"dočasný sjezd t.0,6 m"110*3</t>
  </si>
  <si>
    <t>Trubní vedení</t>
  </si>
  <si>
    <t>46</t>
  </si>
  <si>
    <t>850391811</t>
  </si>
  <si>
    <t>Bourání stávajícího potrubí z trub litinových hrdlových nebo přírubových v otevřeném výkopu DN přes 250 do 400</t>
  </si>
  <si>
    <t>-1638712185</t>
  </si>
  <si>
    <t>"potrubí v zemi"43,5+4,0</t>
  </si>
  <si>
    <t>47</t>
  </si>
  <si>
    <t>851371131</t>
  </si>
  <si>
    <t>Montáž potrubí z trub litinových tlakových hrdlových v otevřeném výkopu s integrovaným těsněním DN 300</t>
  </si>
  <si>
    <t>1279092047</t>
  </si>
  <si>
    <t>47,5+60,2</t>
  </si>
  <si>
    <t>48</t>
  </si>
  <si>
    <t>DKT.ZT300C40</t>
  </si>
  <si>
    <t>Litinové potrubí VTH dl. 6m, DN 300 ZINEK PLUS 400g/m2(85% ZN + 15% AL) C 40 pro spoj TYTON  nebo BRS (Sit Plus)</t>
  </si>
  <si>
    <t>-824696339</t>
  </si>
  <si>
    <t>49</t>
  </si>
  <si>
    <t>DKT.110480</t>
  </si>
  <si>
    <t>Těsnící gumový kroužek DN 300 EPDM Sit Plus pro spoj BRS</t>
  </si>
  <si>
    <t>-268721543</t>
  </si>
  <si>
    <t>50</t>
  </si>
  <si>
    <t>DKT.FL300</t>
  </si>
  <si>
    <t>Litinové potrubí VTH DL 6 m, DN 300 WKG FL BLS C 50</t>
  </si>
  <si>
    <t>-1473857428</t>
  </si>
  <si>
    <t>51</t>
  </si>
  <si>
    <t>852371192</t>
  </si>
  <si>
    <t>Montáž potrubí z trub litinových tlakových přírubových normálních délek Příplatek k ceně za práce ve štole, v uzavřeném kanálu, do chrániček, na mostech nebo v objektech DN od 300 do 600</t>
  </si>
  <si>
    <t>-674325750</t>
  </si>
  <si>
    <t>52</t>
  </si>
  <si>
    <t>85300001R</t>
  </si>
  <si>
    <t>Uložení předizolovaného potrubí na sedla na mostní konstrukci</t>
  </si>
  <si>
    <t>-1545874002</t>
  </si>
  <si>
    <t>53</t>
  </si>
  <si>
    <t>857261131</t>
  </si>
  <si>
    <t>Montáž litinových tvarovek na potrubí litinovém tlakovém jednoosých na potrubí z trub hrdlových v otevřeném výkopu, kanálu nebo v šachtě s integrovaným těsněním DN 100</t>
  </si>
  <si>
    <t>1271103833</t>
  </si>
  <si>
    <t>54</t>
  </si>
  <si>
    <t>HWL.799410000016</t>
  </si>
  <si>
    <t>SYNOFLEX - S PŘÍRUBOU 100 (104-132)</t>
  </si>
  <si>
    <t>-1333011393</t>
  </si>
  <si>
    <t>55</t>
  </si>
  <si>
    <t>857311141</t>
  </si>
  <si>
    <t>Montáž litinových tvarovek na potrubí litinovém tlakovém jednoosých na potrubí z trub hrdlových v otevřeném výkopu, kanálu nebo v šachtě s těsnícím nebo zámkovým spojem vnějšího průměru DN/OD 160</t>
  </si>
  <si>
    <t>356141639</t>
  </si>
  <si>
    <t>56</t>
  </si>
  <si>
    <t>85737001R</t>
  </si>
  <si>
    <t>Jisticí spojka pro litinové potrubí</t>
  </si>
  <si>
    <t>-1964383532</t>
  </si>
  <si>
    <t>57</t>
  </si>
  <si>
    <t>857371131</t>
  </si>
  <si>
    <t>Montáž litinových tvarovek na potrubí litinovém tlakovém jednoosých na potrubí z trub hrdlových v otevřeném výkopu, kanálu nebo v šachtě s integrovaným těsněním DN 300</t>
  </si>
  <si>
    <t>-1274602209</t>
  </si>
  <si>
    <t>2+1+1+1+1+2+2+2+2</t>
  </si>
  <si>
    <t>58</t>
  </si>
  <si>
    <t>DKT.MMK300ET11P50</t>
  </si>
  <si>
    <t>MMK hrdlové koleno DN 300/11°, pro spoj TYTON nebo BRS (Sit Plus), PFA 50</t>
  </si>
  <si>
    <t>-1010997467</t>
  </si>
  <si>
    <t>59</t>
  </si>
  <si>
    <t>DKT.MMK300ET30P50</t>
  </si>
  <si>
    <t>MMK hrdlové koleno DN 300/30°, pro spoj TYTON nebo BRS (Sit Plus), PFA 50</t>
  </si>
  <si>
    <t>153197729</t>
  </si>
  <si>
    <t>60</t>
  </si>
  <si>
    <t>DKT.MMK300ET45P50</t>
  </si>
  <si>
    <t>MMK hrdlové koleno DN 300/45°, pro spoj TYTON nebo BRS (Sit Plus), PFA 50</t>
  </si>
  <si>
    <t>1142006347</t>
  </si>
  <si>
    <t>61</t>
  </si>
  <si>
    <t>DKT.MMQ300ETP50</t>
  </si>
  <si>
    <t>MMQ hrdlové koleno DN 300, pro spoj TYTON nebo BRS (Sit Plus), PFA 50</t>
  </si>
  <si>
    <t>-1752747994</t>
  </si>
  <si>
    <t>62</t>
  </si>
  <si>
    <t>DKT.MMQ300EBP30FL</t>
  </si>
  <si>
    <t>MMQ hrdlové koleno DN 300, EPO BLS WKG FK PFA 30</t>
  </si>
  <si>
    <t>-1402647417</t>
  </si>
  <si>
    <t>63</t>
  </si>
  <si>
    <t>DKT.T300E100P16</t>
  </si>
  <si>
    <t>T přírubová tvarovka s přírubovou odbočkou DN 300/100, PN 16</t>
  </si>
  <si>
    <t>-594010361</t>
  </si>
  <si>
    <t>64</t>
  </si>
  <si>
    <t>EU300ETP16</t>
  </si>
  <si>
    <t>EU tvarovka DN 300 EPO TYT PN 16</t>
  </si>
  <si>
    <t>1550991719</t>
  </si>
  <si>
    <t>65</t>
  </si>
  <si>
    <t>F300ETP16</t>
  </si>
  <si>
    <t>F př.tvarovka s hladkým koncem DN 300/440 EPO TYT PN 16</t>
  </si>
  <si>
    <t>1200376412</t>
  </si>
  <si>
    <t>66</t>
  </si>
  <si>
    <t>HWL.799430000016</t>
  </si>
  <si>
    <t>SYNOFLEX - S PŘÍRUBOU PN16 300 (313-356) PN16</t>
  </si>
  <si>
    <t>1268186982</t>
  </si>
  <si>
    <t>67</t>
  </si>
  <si>
    <t>HWL.797430000016</t>
  </si>
  <si>
    <t>SYNOFLEX - SPOJKA 300 (313-356)</t>
  </si>
  <si>
    <t>-1026947017</t>
  </si>
  <si>
    <t>68</t>
  </si>
  <si>
    <t>871251211</t>
  </si>
  <si>
    <t>Montáž vodovodního potrubí z plastů v otevřeném výkopu z polyetylenu PE 100 svařovaných elektrotvarovkou SDR 11/PN16 D 110 x 10,0 mm</t>
  </si>
  <si>
    <t>1341169868</t>
  </si>
  <si>
    <t>"provizorní vodovod"73,0</t>
  </si>
  <si>
    <t>"odkalovací potrubí"11,0</t>
  </si>
  <si>
    <t>69</t>
  </si>
  <si>
    <t>28613557</t>
  </si>
  <si>
    <t>potrubí dvouvrstvé PE100 RC SDR11 110x10,0 dl 12m</t>
  </si>
  <si>
    <t>-1610936564</t>
  </si>
  <si>
    <t>84*1,015 'Přepočtené koeficientem množství</t>
  </si>
  <si>
    <t>70</t>
  </si>
  <si>
    <t>877261110</t>
  </si>
  <si>
    <t>Montáž tvarovek na vodovodním plastovém potrubí z polyetylenu PE 100 elektrotvarovek SDR 11/PN16 kolen 45° d 110</t>
  </si>
  <si>
    <t>-2131466749</t>
  </si>
  <si>
    <t>71</t>
  </si>
  <si>
    <t>28614949</t>
  </si>
  <si>
    <t>elektrokoleno 45° PE 100 PN16 D 110mm</t>
  </si>
  <si>
    <t>-64306684</t>
  </si>
  <si>
    <t>72</t>
  </si>
  <si>
    <t>891261112</t>
  </si>
  <si>
    <t>Montáž vodovodních armatur na potrubí šoupátek nebo klapek uzavíracích v otevřeném výkopu nebo v šachtách s osazením zemní soupravy (bez poklopů) DN 100</t>
  </si>
  <si>
    <t>-1774795355</t>
  </si>
  <si>
    <t>73</t>
  </si>
  <si>
    <t>HWL.400210000016</t>
  </si>
  <si>
    <t>ŠOUPĚ E2 PŘÍRUBOVÉ KRÁTKÉ 100</t>
  </si>
  <si>
    <t>-1928498946</t>
  </si>
  <si>
    <t>74</t>
  </si>
  <si>
    <t>HWL.950110000007</t>
  </si>
  <si>
    <t>SOUPRAVA ZEMNÍ TELESKOPICKÁ E1/A 2,5-3,5 100 (2,5-3,5m)</t>
  </si>
  <si>
    <t>554202757</t>
  </si>
  <si>
    <t>75</t>
  </si>
  <si>
    <t>891265111</t>
  </si>
  <si>
    <t>Montáž vodovodních armatur na potrubí koncových klapek (žabích) hrdlových DN 100</t>
  </si>
  <si>
    <t>-902513840</t>
  </si>
  <si>
    <t>"odkalovací potrubí"1</t>
  </si>
  <si>
    <t>76</t>
  </si>
  <si>
    <t>HWL.993010000000</t>
  </si>
  <si>
    <t>KLAPKA ŽABÍ 100</t>
  </si>
  <si>
    <t>-440552771</t>
  </si>
  <si>
    <t>77</t>
  </si>
  <si>
    <t>891371112</t>
  </si>
  <si>
    <t>Montáž vodovodních armatur na potrubí šoupátek nebo klapek uzavíracích v otevřeném výkopu nebo v šachtách s osazením zemní soupravy (bez poklopů) DN 300</t>
  </si>
  <si>
    <t>990235725</t>
  </si>
  <si>
    <t>78</t>
  </si>
  <si>
    <t>HWL.400230000016</t>
  </si>
  <si>
    <t>ŠOUPĚ E2 PŘÍRUBOVÉ KRÁTKÉ PN16 300 PN16</t>
  </si>
  <si>
    <t>1892497101</t>
  </si>
  <si>
    <t>79</t>
  </si>
  <si>
    <t>HWL.950125030005</t>
  </si>
  <si>
    <t>SOUPRAVA ZEMNÍ TELESKOPICKÁ E1 1,8-2,5 250-300 (1,8-2,5m)</t>
  </si>
  <si>
    <t>1932733806</t>
  </si>
  <si>
    <t>80</t>
  </si>
  <si>
    <t>HWL.883001609000</t>
  </si>
  <si>
    <t>ŠROUB S MATICÍ NEREZ A2 M16/90</t>
  </si>
  <si>
    <t>-35172447</t>
  </si>
  <si>
    <t>2*8+3*8</t>
  </si>
  <si>
    <t>81</t>
  </si>
  <si>
    <t>HWL.883002010000</t>
  </si>
  <si>
    <t>ŠROUB S MATICÍ NEREZ A2 M20/100</t>
  </si>
  <si>
    <t>-2095868828</t>
  </si>
  <si>
    <t>4*16+2*16+2*24+3*16</t>
  </si>
  <si>
    <t>82</t>
  </si>
  <si>
    <t>892271111</t>
  </si>
  <si>
    <t>Tlakové zkoušky vodou na potrubí DN 100 nebo 125</t>
  </si>
  <si>
    <t>-1214109846</t>
  </si>
  <si>
    <t>73,0+11,0</t>
  </si>
  <si>
    <t>83</t>
  </si>
  <si>
    <t>892273122</t>
  </si>
  <si>
    <t>Proplach a dezinfekce vodovodního potrubí DN od 80 do 125</t>
  </si>
  <si>
    <t>1084991034</t>
  </si>
  <si>
    <t>84</t>
  </si>
  <si>
    <t>892372111</t>
  </si>
  <si>
    <t>Tlakové zkoušky vodou zabezpečení konců potrubí při tlakových zkouškách DN do 300</t>
  </si>
  <si>
    <t>1339625301</t>
  </si>
  <si>
    <t>85</t>
  </si>
  <si>
    <t>892381111</t>
  </si>
  <si>
    <t>Tlakové zkoušky vodou na potrubí DN 250, 300 nebo 350</t>
  </si>
  <si>
    <t>-1433451836</t>
  </si>
  <si>
    <t>43,5+60,2+4</t>
  </si>
  <si>
    <t>86</t>
  </si>
  <si>
    <t>892383122</t>
  </si>
  <si>
    <t>Proplach a dezinfekce vodovodního potrubí DN 250, 300 nebo 350</t>
  </si>
  <si>
    <t>310147584</t>
  </si>
  <si>
    <t>43,5+60,2+4,0</t>
  </si>
  <si>
    <t>87</t>
  </si>
  <si>
    <t>899121102</t>
  </si>
  <si>
    <t>Osazení poklopů plastových šoupátkových</t>
  </si>
  <si>
    <t>-1081439951</t>
  </si>
  <si>
    <t>88</t>
  </si>
  <si>
    <t>HWL.1750KASI0001</t>
  </si>
  <si>
    <t>POKLOP ULIČNÍ SAMONIVELAČNÍ ŠOUPÁTKOVÝ (Z.S. TELE) VODA</t>
  </si>
  <si>
    <t>-1378154047</t>
  </si>
  <si>
    <t>89</t>
  </si>
  <si>
    <t>899713111</t>
  </si>
  <si>
    <t>Orientační tabulky na vodovodních a kanalizačních řadech na sloupku ocelovém nebo betonovém</t>
  </si>
  <si>
    <t>-1781881113</t>
  </si>
  <si>
    <t>90</t>
  </si>
  <si>
    <t>899911125</t>
  </si>
  <si>
    <t>Kluzné objímky (pojízdná sedla) pro zasunutí potrubí do chráničky výšky 41 mm vnějšího průměru potrubí do 328 mm</t>
  </si>
  <si>
    <t>1016953125</t>
  </si>
  <si>
    <t>91</t>
  </si>
  <si>
    <t>899913165</t>
  </si>
  <si>
    <t>Koncové uzavírací manžety chrániček DN potrubí x DN chráničky DN 300 x 500</t>
  </si>
  <si>
    <t>1220469904</t>
  </si>
  <si>
    <t>92</t>
  </si>
  <si>
    <t>89991411R</t>
  </si>
  <si>
    <t>Montáž ocelové chráničky D 526 x 10 mm</t>
  </si>
  <si>
    <t>-1028302543</t>
  </si>
  <si>
    <t>93</t>
  </si>
  <si>
    <t>14033244</t>
  </si>
  <si>
    <t>trubka ocelová bezešvá hladká tl 14,2mm ČSN 41 1375.1 D 530mm</t>
  </si>
  <si>
    <t>-780199614</t>
  </si>
  <si>
    <t>7*1,1 'Přepočtené koeficientem množství</t>
  </si>
  <si>
    <t>Ostatní konstrukce a práce, bourání</t>
  </si>
  <si>
    <t>94</t>
  </si>
  <si>
    <t>953961113</t>
  </si>
  <si>
    <t>Kotvy chemické s vyvrtáním otvoru do betonu, železobetonu nebo tvrdého kamene tmel, velikost M 12, hloubka 110 mm</t>
  </si>
  <si>
    <t>1495629407</t>
  </si>
  <si>
    <t>"třmeny na stávajícím potrubí"4*4</t>
  </si>
  <si>
    <t>95</t>
  </si>
  <si>
    <t>953965122</t>
  </si>
  <si>
    <t>Kotvy chemické s vyvrtáním otvoru kotevní šrouby pro chemické kotvy, velikost M 12, délka 220 mm</t>
  </si>
  <si>
    <t>-1008616995</t>
  </si>
  <si>
    <t>997</t>
  </si>
  <si>
    <t>Přesun sutě</t>
  </si>
  <si>
    <t>96</t>
  </si>
  <si>
    <t>9970100R</t>
  </si>
  <si>
    <t>Výkup litinového potrubí</t>
  </si>
  <si>
    <t>810230418</t>
  </si>
  <si>
    <t>97</t>
  </si>
  <si>
    <t>997013501</t>
  </si>
  <si>
    <t>Odvoz suti a vybouraných hmot na skládku nebo meziskládku se složením, na vzdálenost do 1 km</t>
  </si>
  <si>
    <t>-257627206</t>
  </si>
  <si>
    <t>98</t>
  </si>
  <si>
    <t>997013509</t>
  </si>
  <si>
    <t>Odvoz suti a vybouraných hmot na skládku nebo meziskládku se složením, na vzdálenost Příplatek k ceně za každý další i započatý 1 km přes 1 km</t>
  </si>
  <si>
    <t>1912912108</t>
  </si>
  <si>
    <t>104,108*9 'Přepočtené koeficientem množství</t>
  </si>
  <si>
    <t>99</t>
  </si>
  <si>
    <t>997013873</t>
  </si>
  <si>
    <t>2761926</t>
  </si>
  <si>
    <t>998</t>
  </si>
  <si>
    <t>Přesun hmot</t>
  </si>
  <si>
    <t>100</t>
  </si>
  <si>
    <t>998273102</t>
  </si>
  <si>
    <t>Přesun hmot pro trubní vedení hloubené z trub litinových pro vodovody nebo kanalizace v otevřeném výkopu dopravní vzdálenost do 15 m</t>
  </si>
  <si>
    <t>74900301</t>
  </si>
  <si>
    <t>Práce a dodávky M</t>
  </si>
  <si>
    <t>23-M</t>
  </si>
  <si>
    <t>Montáže potrubí</t>
  </si>
  <si>
    <t>101</t>
  </si>
  <si>
    <t>230050031</t>
  </si>
  <si>
    <t>Doplňkové konstrukce z profilového materiálu zhotovení a montáž</t>
  </si>
  <si>
    <t>kg</t>
  </si>
  <si>
    <t>-216494707</t>
  </si>
  <si>
    <t>"PL 80x8 mm dl.3000 mm"</t>
  </si>
  <si>
    <t>15,1*2*2</t>
  </si>
  <si>
    <t>102</t>
  </si>
  <si>
    <t>23005001R</t>
  </si>
  <si>
    <t>Dodávka a výroba potrubního třemu na stávajícím potrubí mat.nerez PL 80x8 mm celkem4 ks</t>
  </si>
  <si>
    <t>256</t>
  </si>
  <si>
    <t>1862926664</t>
  </si>
  <si>
    <t>60,4*1,15 'Přepočtené koeficientem množství</t>
  </si>
  <si>
    <t>103</t>
  </si>
  <si>
    <t>230200123</t>
  </si>
  <si>
    <t>Nasunutí potrubní sekce do chráničky jmenovitá světlost nasouvaného potrubí DN 300</t>
  </si>
  <si>
    <t>970561568</t>
  </si>
  <si>
    <t>02 - Ostatní a vedlejší náklady</t>
  </si>
  <si>
    <t>VRN - Vedlejší rozpočtové náklady</t>
  </si>
  <si>
    <t>VRN</t>
  </si>
  <si>
    <t>Vedlejší rozpočtové náklady</t>
  </si>
  <si>
    <t>01210300R</t>
  </si>
  <si>
    <t>Náklady na vytýčení trasy stavby a podzemních sítí</t>
  </si>
  <si>
    <t>Kč</t>
  </si>
  <si>
    <t>1024</t>
  </si>
  <si>
    <t>-1436313031</t>
  </si>
  <si>
    <t>01325400R</t>
  </si>
  <si>
    <t xml:space="preserve">Zaměření skutečného provedení dle směrnice budoucího provozovatele </t>
  </si>
  <si>
    <t>-2002901456</t>
  </si>
  <si>
    <t>03120300R</t>
  </si>
  <si>
    <t xml:space="preserve">Náklady související se zřízením, vybavením, provozem, údržbou, zabezpečením, značením a zrušením zařízení staveniště. </t>
  </si>
  <si>
    <t>863182296</t>
  </si>
  <si>
    <t>03410300R</t>
  </si>
  <si>
    <t>Náklady na spotřebu energií</t>
  </si>
  <si>
    <t>-116591314</t>
  </si>
  <si>
    <t>04250300R</t>
  </si>
  <si>
    <t>POV, plán BOZP, koordinátor stavby</t>
  </si>
  <si>
    <t>256629299</t>
  </si>
  <si>
    <t>04260350R</t>
  </si>
  <si>
    <t>Náklady na bezpečnost práce a technických zařízení,školení pracovníků,značení v souladu se zásadami BOZP</t>
  </si>
  <si>
    <t>-1790014366</t>
  </si>
  <si>
    <t>07120300R</t>
  </si>
  <si>
    <t>Náklady na dopravní opatření, zajištění zvláštního užívání komunikace a poplatky za jeho zábor</t>
  </si>
  <si>
    <t>-1374127980</t>
  </si>
  <si>
    <t>09210300R</t>
  </si>
  <si>
    <t xml:space="preserve">Dokumentace skutečného provedení </t>
  </si>
  <si>
    <t>1027772012</t>
  </si>
  <si>
    <t>09210303R</t>
  </si>
  <si>
    <t>Výrobní dokumentace zhotovitele</t>
  </si>
  <si>
    <t>340354222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</si>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</sst>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topLeftCell="A21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" customHeight="1"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19" t="s">
        <v>6</v>
      </c>
      <c r="BT2" s="19" t="s">
        <v>7</v>
      </c>
    </row>
    <row r="3" spans="1:74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9" t="s">
        <v>14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4"/>
      <c r="AQ5" s="24"/>
      <c r="AR5" s="22"/>
      <c r="BE5" s="356" t="s">
        <v>15</v>
      </c>
      <c r="BS5" s="19" t="s">
        <v>6</v>
      </c>
    </row>
    <row r="6" spans="1:74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1" t="s">
        <v>17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4"/>
      <c r="AQ6" s="24"/>
      <c r="AR6" s="22"/>
      <c r="BE6" s="357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7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7"/>
      <c r="BS8" s="19" t="s">
        <v>6</v>
      </c>
    </row>
    <row r="9" spans="1:74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7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57"/>
      <c r="BS10" s="19" t="s">
        <v>6</v>
      </c>
    </row>
    <row r="11" spans="1:74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57"/>
      <c r="BS11" s="19" t="s">
        <v>6</v>
      </c>
    </row>
    <row r="12" spans="1:74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7"/>
      <c r="BS12" s="19" t="s">
        <v>6</v>
      </c>
    </row>
    <row r="13" spans="1:74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357"/>
      <c r="BS13" s="19" t="s">
        <v>6</v>
      </c>
    </row>
    <row r="14" spans="1:74" ht="13.2">
      <c r="B14" s="23"/>
      <c r="C14" s="24"/>
      <c r="D14" s="24"/>
      <c r="E14" s="362" t="s">
        <v>32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357"/>
      <c r="BS14" s="19" t="s">
        <v>6</v>
      </c>
    </row>
    <row r="15" spans="1:74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7"/>
      <c r="BS15" s="19" t="s">
        <v>4</v>
      </c>
    </row>
    <row r="16" spans="1:74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57"/>
      <c r="BS16" s="19" t="s">
        <v>4</v>
      </c>
    </row>
    <row r="17" spans="1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57"/>
      <c r="BS17" s="19" t="s">
        <v>36</v>
      </c>
    </row>
    <row r="18" spans="1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7"/>
      <c r="BS18" s="19" t="s">
        <v>6</v>
      </c>
    </row>
    <row r="19" spans="1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38</v>
      </c>
      <c r="AO19" s="24"/>
      <c r="AP19" s="24"/>
      <c r="AQ19" s="24"/>
      <c r="AR19" s="22"/>
      <c r="BE19" s="357"/>
      <c r="BS19" s="19" t="s">
        <v>6</v>
      </c>
    </row>
    <row r="20" spans="1:71" s="1" customFormat="1" ht="18.4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40</v>
      </c>
      <c r="AO20" s="24"/>
      <c r="AP20" s="24"/>
      <c r="AQ20" s="24"/>
      <c r="AR20" s="22"/>
      <c r="BE20" s="357"/>
      <c r="BS20" s="19" t="s">
        <v>4</v>
      </c>
    </row>
    <row r="21" spans="1:71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7"/>
    </row>
    <row r="22" spans="1:71" s="1" customFormat="1" ht="12" customHeight="1">
      <c r="B22" s="23"/>
      <c r="C22" s="24"/>
      <c r="D22" s="31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7"/>
    </row>
    <row r="23" spans="1:71" s="1" customFormat="1" ht="47.25" customHeight="1">
      <c r="B23" s="23"/>
      <c r="C23" s="24"/>
      <c r="D23" s="24"/>
      <c r="E23" s="364" t="s">
        <v>42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24"/>
      <c r="AP23" s="24"/>
      <c r="AQ23" s="24"/>
      <c r="AR23" s="22"/>
      <c r="BE23" s="357"/>
    </row>
    <row r="24" spans="1:71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7"/>
    </row>
    <row r="25" spans="1:71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7"/>
    </row>
    <row r="26" spans="1:71" s="2" customFormat="1" ht="25.95" customHeight="1">
      <c r="A26" s="36"/>
      <c r="B26" s="37"/>
      <c r="C26" s="38"/>
      <c r="D26" s="39" t="s">
        <v>43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5">
        <f>ROUND(AG54,2)</f>
        <v>0</v>
      </c>
      <c r="AL26" s="366"/>
      <c r="AM26" s="366"/>
      <c r="AN26" s="366"/>
      <c r="AO26" s="366"/>
      <c r="AP26" s="38"/>
      <c r="AQ26" s="38"/>
      <c r="AR26" s="41"/>
      <c r="BE26" s="357"/>
    </row>
    <row r="27" spans="1:71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7"/>
    </row>
    <row r="28" spans="1:71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7" t="s">
        <v>44</v>
      </c>
      <c r="M28" s="367"/>
      <c r="N28" s="367"/>
      <c r="O28" s="367"/>
      <c r="P28" s="367"/>
      <c r="Q28" s="38"/>
      <c r="R28" s="38"/>
      <c r="S28" s="38"/>
      <c r="T28" s="38"/>
      <c r="U28" s="38"/>
      <c r="V28" s="38"/>
      <c r="W28" s="367" t="s">
        <v>45</v>
      </c>
      <c r="X28" s="367"/>
      <c r="Y28" s="367"/>
      <c r="Z28" s="367"/>
      <c r="AA28" s="367"/>
      <c r="AB28" s="367"/>
      <c r="AC28" s="367"/>
      <c r="AD28" s="367"/>
      <c r="AE28" s="367"/>
      <c r="AF28" s="38"/>
      <c r="AG28" s="38"/>
      <c r="AH28" s="38"/>
      <c r="AI28" s="38"/>
      <c r="AJ28" s="38"/>
      <c r="AK28" s="367" t="s">
        <v>46</v>
      </c>
      <c r="AL28" s="367"/>
      <c r="AM28" s="367"/>
      <c r="AN28" s="367"/>
      <c r="AO28" s="367"/>
      <c r="AP28" s="38"/>
      <c r="AQ28" s="38"/>
      <c r="AR28" s="41"/>
      <c r="BE28" s="357"/>
    </row>
    <row r="29" spans="1:71" s="3" customFormat="1" ht="14.4" customHeight="1">
      <c r="B29" s="42"/>
      <c r="C29" s="43"/>
      <c r="D29" s="31" t="s">
        <v>47</v>
      </c>
      <c r="E29" s="43"/>
      <c r="F29" s="31" t="s">
        <v>48</v>
      </c>
      <c r="G29" s="43"/>
      <c r="H29" s="43"/>
      <c r="I29" s="43"/>
      <c r="J29" s="43"/>
      <c r="K29" s="43"/>
      <c r="L29" s="351">
        <v>0.21</v>
      </c>
      <c r="M29" s="350"/>
      <c r="N29" s="350"/>
      <c r="O29" s="350"/>
      <c r="P29" s="350"/>
      <c r="Q29" s="43"/>
      <c r="R29" s="43"/>
      <c r="S29" s="43"/>
      <c r="T29" s="43"/>
      <c r="U29" s="43"/>
      <c r="V29" s="43"/>
      <c r="W29" s="349">
        <f>ROUND(AZ54, 2)</f>
        <v>0</v>
      </c>
      <c r="X29" s="350"/>
      <c r="Y29" s="350"/>
      <c r="Z29" s="350"/>
      <c r="AA29" s="350"/>
      <c r="AB29" s="350"/>
      <c r="AC29" s="350"/>
      <c r="AD29" s="350"/>
      <c r="AE29" s="350"/>
      <c r="AF29" s="43"/>
      <c r="AG29" s="43"/>
      <c r="AH29" s="43"/>
      <c r="AI29" s="43"/>
      <c r="AJ29" s="43"/>
      <c r="AK29" s="349">
        <f>ROUND(AV54, 2)</f>
        <v>0</v>
      </c>
      <c r="AL29" s="350"/>
      <c r="AM29" s="350"/>
      <c r="AN29" s="350"/>
      <c r="AO29" s="350"/>
      <c r="AP29" s="43"/>
      <c r="AQ29" s="43"/>
      <c r="AR29" s="44"/>
      <c r="BE29" s="358"/>
    </row>
    <row r="30" spans="1:71" s="3" customFormat="1" ht="14.4" customHeight="1">
      <c r="B30" s="42"/>
      <c r="C30" s="43"/>
      <c r="D30" s="43"/>
      <c r="E30" s="43"/>
      <c r="F30" s="31" t="s">
        <v>49</v>
      </c>
      <c r="G30" s="43"/>
      <c r="H30" s="43"/>
      <c r="I30" s="43"/>
      <c r="J30" s="43"/>
      <c r="K30" s="43"/>
      <c r="L30" s="351">
        <v>0.15</v>
      </c>
      <c r="M30" s="350"/>
      <c r="N30" s="350"/>
      <c r="O30" s="350"/>
      <c r="P30" s="350"/>
      <c r="Q30" s="43"/>
      <c r="R30" s="43"/>
      <c r="S30" s="43"/>
      <c r="T30" s="43"/>
      <c r="U30" s="43"/>
      <c r="V30" s="43"/>
      <c r="W30" s="349">
        <f>ROUND(BA54, 2)</f>
        <v>0</v>
      </c>
      <c r="X30" s="350"/>
      <c r="Y30" s="350"/>
      <c r="Z30" s="350"/>
      <c r="AA30" s="350"/>
      <c r="AB30" s="350"/>
      <c r="AC30" s="350"/>
      <c r="AD30" s="350"/>
      <c r="AE30" s="350"/>
      <c r="AF30" s="43"/>
      <c r="AG30" s="43"/>
      <c r="AH30" s="43"/>
      <c r="AI30" s="43"/>
      <c r="AJ30" s="43"/>
      <c r="AK30" s="349">
        <f>ROUND(AW54, 2)</f>
        <v>0</v>
      </c>
      <c r="AL30" s="350"/>
      <c r="AM30" s="350"/>
      <c r="AN30" s="350"/>
      <c r="AO30" s="350"/>
      <c r="AP30" s="43"/>
      <c r="AQ30" s="43"/>
      <c r="AR30" s="44"/>
      <c r="BE30" s="358"/>
    </row>
    <row r="31" spans="1:71" s="3" customFormat="1" ht="14.4" hidden="1" customHeight="1">
      <c r="B31" s="42"/>
      <c r="C31" s="43"/>
      <c r="D31" s="43"/>
      <c r="E31" s="43"/>
      <c r="F31" s="31" t="s">
        <v>50</v>
      </c>
      <c r="G31" s="43"/>
      <c r="H31" s="43"/>
      <c r="I31" s="43"/>
      <c r="J31" s="43"/>
      <c r="K31" s="43"/>
      <c r="L31" s="351">
        <v>0.21</v>
      </c>
      <c r="M31" s="350"/>
      <c r="N31" s="350"/>
      <c r="O31" s="350"/>
      <c r="P31" s="350"/>
      <c r="Q31" s="43"/>
      <c r="R31" s="43"/>
      <c r="S31" s="43"/>
      <c r="T31" s="43"/>
      <c r="U31" s="43"/>
      <c r="V31" s="43"/>
      <c r="W31" s="349">
        <f>ROUND(BB54, 2)</f>
        <v>0</v>
      </c>
      <c r="X31" s="350"/>
      <c r="Y31" s="350"/>
      <c r="Z31" s="350"/>
      <c r="AA31" s="350"/>
      <c r="AB31" s="350"/>
      <c r="AC31" s="350"/>
      <c r="AD31" s="350"/>
      <c r="AE31" s="350"/>
      <c r="AF31" s="43"/>
      <c r="AG31" s="43"/>
      <c r="AH31" s="43"/>
      <c r="AI31" s="43"/>
      <c r="AJ31" s="43"/>
      <c r="AK31" s="349">
        <v>0</v>
      </c>
      <c r="AL31" s="350"/>
      <c r="AM31" s="350"/>
      <c r="AN31" s="350"/>
      <c r="AO31" s="350"/>
      <c r="AP31" s="43"/>
      <c r="AQ31" s="43"/>
      <c r="AR31" s="44"/>
      <c r="BE31" s="358"/>
    </row>
    <row r="32" spans="1:71" s="3" customFormat="1" ht="14.4" hidden="1" customHeight="1">
      <c r="B32" s="42"/>
      <c r="C32" s="43"/>
      <c r="D32" s="43"/>
      <c r="E32" s="43"/>
      <c r="F32" s="31" t="s">
        <v>51</v>
      </c>
      <c r="G32" s="43"/>
      <c r="H32" s="43"/>
      <c r="I32" s="43"/>
      <c r="J32" s="43"/>
      <c r="K32" s="43"/>
      <c r="L32" s="351">
        <v>0.15</v>
      </c>
      <c r="M32" s="350"/>
      <c r="N32" s="350"/>
      <c r="O32" s="350"/>
      <c r="P32" s="350"/>
      <c r="Q32" s="43"/>
      <c r="R32" s="43"/>
      <c r="S32" s="43"/>
      <c r="T32" s="43"/>
      <c r="U32" s="43"/>
      <c r="V32" s="43"/>
      <c r="W32" s="349">
        <f>ROUND(BC54, 2)</f>
        <v>0</v>
      </c>
      <c r="X32" s="350"/>
      <c r="Y32" s="350"/>
      <c r="Z32" s="350"/>
      <c r="AA32" s="350"/>
      <c r="AB32" s="350"/>
      <c r="AC32" s="350"/>
      <c r="AD32" s="350"/>
      <c r="AE32" s="350"/>
      <c r="AF32" s="43"/>
      <c r="AG32" s="43"/>
      <c r="AH32" s="43"/>
      <c r="AI32" s="43"/>
      <c r="AJ32" s="43"/>
      <c r="AK32" s="349">
        <v>0</v>
      </c>
      <c r="AL32" s="350"/>
      <c r="AM32" s="350"/>
      <c r="AN32" s="350"/>
      <c r="AO32" s="350"/>
      <c r="AP32" s="43"/>
      <c r="AQ32" s="43"/>
      <c r="AR32" s="44"/>
      <c r="BE32" s="358"/>
    </row>
    <row r="33" spans="1:57" s="3" customFormat="1" ht="14.4" hidden="1" customHeight="1">
      <c r="B33" s="42"/>
      <c r="C33" s="43"/>
      <c r="D33" s="43"/>
      <c r="E33" s="43"/>
      <c r="F33" s="31" t="s">
        <v>52</v>
      </c>
      <c r="G33" s="43"/>
      <c r="H33" s="43"/>
      <c r="I33" s="43"/>
      <c r="J33" s="43"/>
      <c r="K33" s="43"/>
      <c r="L33" s="351">
        <v>0</v>
      </c>
      <c r="M33" s="350"/>
      <c r="N33" s="350"/>
      <c r="O33" s="350"/>
      <c r="P33" s="350"/>
      <c r="Q33" s="43"/>
      <c r="R33" s="43"/>
      <c r="S33" s="43"/>
      <c r="T33" s="43"/>
      <c r="U33" s="43"/>
      <c r="V33" s="43"/>
      <c r="W33" s="349">
        <f>ROUND(BD54, 2)</f>
        <v>0</v>
      </c>
      <c r="X33" s="350"/>
      <c r="Y33" s="350"/>
      <c r="Z33" s="350"/>
      <c r="AA33" s="350"/>
      <c r="AB33" s="350"/>
      <c r="AC33" s="350"/>
      <c r="AD33" s="350"/>
      <c r="AE33" s="350"/>
      <c r="AF33" s="43"/>
      <c r="AG33" s="43"/>
      <c r="AH33" s="43"/>
      <c r="AI33" s="43"/>
      <c r="AJ33" s="43"/>
      <c r="AK33" s="349">
        <v>0</v>
      </c>
      <c r="AL33" s="350"/>
      <c r="AM33" s="350"/>
      <c r="AN33" s="350"/>
      <c r="AO33" s="35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53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54</v>
      </c>
      <c r="U35" s="47"/>
      <c r="V35" s="47"/>
      <c r="W35" s="47"/>
      <c r="X35" s="352" t="s">
        <v>55</v>
      </c>
      <c r="Y35" s="353"/>
      <c r="Z35" s="353"/>
      <c r="AA35" s="353"/>
      <c r="AB35" s="353"/>
      <c r="AC35" s="47"/>
      <c r="AD35" s="47"/>
      <c r="AE35" s="47"/>
      <c r="AF35" s="47"/>
      <c r="AG35" s="47"/>
      <c r="AH35" s="47"/>
      <c r="AI35" s="47"/>
      <c r="AJ35" s="47"/>
      <c r="AK35" s="354">
        <f>SUM(AK26:AK33)</f>
        <v>0</v>
      </c>
      <c r="AL35" s="353"/>
      <c r="AM35" s="353"/>
      <c r="AN35" s="353"/>
      <c r="AO35" s="355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5" t="s">
        <v>56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210427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8" t="str">
        <f>K6</f>
        <v>Rekonstrukce lávky přes řeku Ohře ve Starém Sedle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Staré Sedlo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40" t="str">
        <f>IF(AN8= "","",AN8)</f>
        <v>5. 5. 2021</v>
      </c>
      <c r="AN47" s="340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25.6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Sokolovská vodárenská ,s.r.o.Sokolov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41" t="str">
        <f>IF(E17="","",E17)</f>
        <v>VP PROJEKTING s.r.o.,Praha</v>
      </c>
      <c r="AN49" s="342"/>
      <c r="AO49" s="342"/>
      <c r="AP49" s="342"/>
      <c r="AQ49" s="38"/>
      <c r="AR49" s="41"/>
      <c r="AS49" s="343" t="s">
        <v>57</v>
      </c>
      <c r="AT49" s="34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25.6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41" t="str">
        <f>IF(E20="","",E20)</f>
        <v>Ing.Jana Handšuhová Smutná</v>
      </c>
      <c r="AN50" s="342"/>
      <c r="AO50" s="342"/>
      <c r="AP50" s="342"/>
      <c r="AQ50" s="38"/>
      <c r="AR50" s="41"/>
      <c r="AS50" s="345"/>
      <c r="AT50" s="34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7"/>
      <c r="AT51" s="34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34" t="s">
        <v>58</v>
      </c>
      <c r="D52" s="335"/>
      <c r="E52" s="335"/>
      <c r="F52" s="335"/>
      <c r="G52" s="335"/>
      <c r="H52" s="68"/>
      <c r="I52" s="336" t="s">
        <v>59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7" t="s">
        <v>60</v>
      </c>
      <c r="AH52" s="335"/>
      <c r="AI52" s="335"/>
      <c r="AJ52" s="335"/>
      <c r="AK52" s="335"/>
      <c r="AL52" s="335"/>
      <c r="AM52" s="335"/>
      <c r="AN52" s="336" t="s">
        <v>61</v>
      </c>
      <c r="AO52" s="335"/>
      <c r="AP52" s="335"/>
      <c r="AQ52" s="69" t="s">
        <v>62</v>
      </c>
      <c r="AR52" s="41"/>
      <c r="AS52" s="70" t="s">
        <v>63</v>
      </c>
      <c r="AT52" s="71" t="s">
        <v>64</v>
      </c>
      <c r="AU52" s="71" t="s">
        <v>65</v>
      </c>
      <c r="AV52" s="71" t="s">
        <v>66</v>
      </c>
      <c r="AW52" s="71" t="s">
        <v>67</v>
      </c>
      <c r="AX52" s="71" t="s">
        <v>68</v>
      </c>
      <c r="AY52" s="71" t="s">
        <v>69</v>
      </c>
      <c r="AZ52" s="71" t="s">
        <v>70</v>
      </c>
      <c r="BA52" s="71" t="s">
        <v>71</v>
      </c>
      <c r="BB52" s="71" t="s">
        <v>72</v>
      </c>
      <c r="BC52" s="71" t="s">
        <v>73</v>
      </c>
      <c r="BD52" s="72" t="s">
        <v>74</v>
      </c>
      <c r="BE52" s="36"/>
    </row>
    <row r="53" spans="1:91" s="2" customFormat="1" ht="10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" customHeight="1">
      <c r="B54" s="76"/>
      <c r="C54" s="77" t="s">
        <v>75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32">
        <f>ROUND(SUM(AG55:AG56),2)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76</v>
      </c>
      <c r="BT54" s="86" t="s">
        <v>77</v>
      </c>
      <c r="BU54" s="87" t="s">
        <v>78</v>
      </c>
      <c r="BV54" s="86" t="s">
        <v>79</v>
      </c>
      <c r="BW54" s="86" t="s">
        <v>5</v>
      </c>
      <c r="BX54" s="86" t="s">
        <v>80</v>
      </c>
      <c r="CL54" s="86" t="s">
        <v>19</v>
      </c>
    </row>
    <row r="55" spans="1:91" s="7" customFormat="1" ht="16.5" customHeight="1">
      <c r="A55" s="88" t="s">
        <v>81</v>
      </c>
      <c r="B55" s="89"/>
      <c r="C55" s="90"/>
      <c r="D55" s="331" t="s">
        <v>82</v>
      </c>
      <c r="E55" s="331"/>
      <c r="F55" s="331"/>
      <c r="G55" s="331"/>
      <c r="H55" s="331"/>
      <c r="I55" s="91"/>
      <c r="J55" s="331" t="s">
        <v>83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'01 - Výstavba vodovodu'!J30</f>
        <v>0</v>
      </c>
      <c r="AH55" s="330"/>
      <c r="AI55" s="330"/>
      <c r="AJ55" s="330"/>
      <c r="AK55" s="330"/>
      <c r="AL55" s="330"/>
      <c r="AM55" s="330"/>
      <c r="AN55" s="329">
        <f>SUM(AG55,AT55)</f>
        <v>0</v>
      </c>
      <c r="AO55" s="330"/>
      <c r="AP55" s="330"/>
      <c r="AQ55" s="92" t="s">
        <v>84</v>
      </c>
      <c r="AR55" s="93"/>
      <c r="AS55" s="94">
        <v>0</v>
      </c>
      <c r="AT55" s="95">
        <f>ROUND(SUM(AV55:AW55),2)</f>
        <v>0</v>
      </c>
      <c r="AU55" s="96">
        <f>'01 - Výstavba vodovodu'!P91</f>
        <v>0</v>
      </c>
      <c r="AV55" s="95">
        <f>'01 - Výstavba vodovodu'!J33</f>
        <v>0</v>
      </c>
      <c r="AW55" s="95">
        <f>'01 - Výstavba vodovodu'!J34</f>
        <v>0</v>
      </c>
      <c r="AX55" s="95">
        <f>'01 - Výstavba vodovodu'!J35</f>
        <v>0</v>
      </c>
      <c r="AY55" s="95">
        <f>'01 - Výstavba vodovodu'!J36</f>
        <v>0</v>
      </c>
      <c r="AZ55" s="95">
        <f>'01 - Výstavba vodovodu'!F33</f>
        <v>0</v>
      </c>
      <c r="BA55" s="95">
        <f>'01 - Výstavba vodovodu'!F34</f>
        <v>0</v>
      </c>
      <c r="BB55" s="95">
        <f>'01 - Výstavba vodovodu'!F35</f>
        <v>0</v>
      </c>
      <c r="BC55" s="95">
        <f>'01 - Výstavba vodovodu'!F36</f>
        <v>0</v>
      </c>
      <c r="BD55" s="97">
        <f>'01 - Výstavba vodovodu'!F37</f>
        <v>0</v>
      </c>
      <c r="BT55" s="98" t="s">
        <v>85</v>
      </c>
      <c r="BV55" s="98" t="s">
        <v>79</v>
      </c>
      <c r="BW55" s="98" t="s">
        <v>86</v>
      </c>
      <c r="BX55" s="98" t="s">
        <v>5</v>
      </c>
      <c r="CL55" s="98" t="s">
        <v>19</v>
      </c>
      <c r="CM55" s="98" t="s">
        <v>87</v>
      </c>
    </row>
    <row r="56" spans="1:91" s="7" customFormat="1" ht="16.5" customHeight="1">
      <c r="A56" s="88" t="s">
        <v>81</v>
      </c>
      <c r="B56" s="89"/>
      <c r="C56" s="90"/>
      <c r="D56" s="331" t="s">
        <v>88</v>
      </c>
      <c r="E56" s="331"/>
      <c r="F56" s="331"/>
      <c r="G56" s="331"/>
      <c r="H56" s="331"/>
      <c r="I56" s="91"/>
      <c r="J56" s="331" t="s">
        <v>89</v>
      </c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29">
        <f>'02 - Ostatní a vedlejší n...'!J30</f>
        <v>0</v>
      </c>
      <c r="AH56" s="330"/>
      <c r="AI56" s="330"/>
      <c r="AJ56" s="330"/>
      <c r="AK56" s="330"/>
      <c r="AL56" s="330"/>
      <c r="AM56" s="330"/>
      <c r="AN56" s="329">
        <f>SUM(AG56,AT56)</f>
        <v>0</v>
      </c>
      <c r="AO56" s="330"/>
      <c r="AP56" s="330"/>
      <c r="AQ56" s="92" t="s">
        <v>90</v>
      </c>
      <c r="AR56" s="93"/>
      <c r="AS56" s="99">
        <v>0</v>
      </c>
      <c r="AT56" s="100">
        <f>ROUND(SUM(AV56:AW56),2)</f>
        <v>0</v>
      </c>
      <c r="AU56" s="101">
        <f>'02 - Ostatní a vedlejší n...'!P80</f>
        <v>0</v>
      </c>
      <c r="AV56" s="100">
        <f>'02 - Ostatní a vedlejší n...'!J33</f>
        <v>0</v>
      </c>
      <c r="AW56" s="100">
        <f>'02 - Ostatní a vedlejší n...'!J34</f>
        <v>0</v>
      </c>
      <c r="AX56" s="100">
        <f>'02 - Ostatní a vedlejší n...'!J35</f>
        <v>0</v>
      </c>
      <c r="AY56" s="100">
        <f>'02 - Ostatní a vedlejší n...'!J36</f>
        <v>0</v>
      </c>
      <c r="AZ56" s="100">
        <f>'02 - Ostatní a vedlejší n...'!F33</f>
        <v>0</v>
      </c>
      <c r="BA56" s="100">
        <f>'02 - Ostatní a vedlejší n...'!F34</f>
        <v>0</v>
      </c>
      <c r="BB56" s="100">
        <f>'02 - Ostatní a vedlejší n...'!F35</f>
        <v>0</v>
      </c>
      <c r="BC56" s="100">
        <f>'02 - Ostatní a vedlejší n...'!F36</f>
        <v>0</v>
      </c>
      <c r="BD56" s="102">
        <f>'02 - Ostatní a vedlejší n...'!F37</f>
        <v>0</v>
      </c>
      <c r="BT56" s="98" t="s">
        <v>85</v>
      </c>
      <c r="BV56" s="98" t="s">
        <v>79</v>
      </c>
      <c r="BW56" s="98" t="s">
        <v>91</v>
      </c>
      <c r="BX56" s="98" t="s">
        <v>5</v>
      </c>
      <c r="CL56" s="98" t="s">
        <v>19</v>
      </c>
      <c r="CM56" s="98" t="s">
        <v>87</v>
      </c>
    </row>
    <row r="57" spans="1:91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91" s="2" customFormat="1" ht="6.9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7ie2qM9b6hQDOtNzWHqeh71MhZ0ehPJL4VSqJuhlQ5RPKyUGxUPipsDLNsuvbsa0c4ItdDNaQdO0fONrL6SfEg==" saltValue="xYFYBl3BclVpW9EliMMoZuGd+tfzhJ3Ld93DiMUXvChC8onjcZd/XORoDWZzCvIiF1cL1MnkVQ1d5WHHh7WJvQ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01 - Výstavba vodovodu'!C2" display="/" xr:uid="{00000000-0004-0000-0000-000000000000}"/>
    <hyperlink ref="A56" location="'02 - Ostatní a vedlejší n...'!C2" display="/" xr:uid="{00000000-0004-0000-0000-000001000000}"/>
  </hyperlinks>
  <pageMargins left="0.39374999999999999" right="0.39374999999999999" top="0.39374999999999999" bottom="0.39374999999999999" header="0" footer="0"/>
  <pageSetup paperSize="9" scale="9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7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9" t="s">
        <v>86</v>
      </c>
    </row>
    <row r="3" spans="1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87</v>
      </c>
    </row>
    <row r="4" spans="1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1" t="str">
        <f>'Rekapitulace stavby'!K6</f>
        <v>Rekonstrukce lávky přes řeku Ohře ve Starém Sedle</v>
      </c>
      <c r="F7" s="372"/>
      <c r="G7" s="372"/>
      <c r="H7" s="372"/>
      <c r="L7" s="22"/>
    </row>
    <row r="8" spans="1:46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3" t="s">
        <v>94</v>
      </c>
      <c r="F9" s="374"/>
      <c r="G9" s="374"/>
      <c r="H9" s="37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5. 5. 2021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5" t="str">
        <f>'Rekapitulace stavby'!E14</f>
        <v>Vyplň údaj</v>
      </c>
      <c r="F18" s="376"/>
      <c r="G18" s="376"/>
      <c r="H18" s="376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26</v>
      </c>
      <c r="J23" s="109" t="s">
        <v>38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40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41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7" t="s">
        <v>19</v>
      </c>
      <c r="F27" s="377"/>
      <c r="G27" s="377"/>
      <c r="H27" s="37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43</v>
      </c>
      <c r="E30" s="36"/>
      <c r="F30" s="36"/>
      <c r="G30" s="36"/>
      <c r="H30" s="36"/>
      <c r="I30" s="36"/>
      <c r="J30" s="116">
        <f>ROUND(J91,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45</v>
      </c>
      <c r="G32" s="36"/>
      <c r="H32" s="36"/>
      <c r="I32" s="117" t="s">
        <v>44</v>
      </c>
      <c r="J32" s="117" t="s">
        <v>46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47</v>
      </c>
      <c r="E33" s="107" t="s">
        <v>48</v>
      </c>
      <c r="F33" s="119">
        <f>ROUND((SUM(BE91:BE366)),  2)</f>
        <v>0</v>
      </c>
      <c r="G33" s="36"/>
      <c r="H33" s="36"/>
      <c r="I33" s="120">
        <v>0.21</v>
      </c>
      <c r="J33" s="119">
        <f>ROUND(((SUM(BE91:BE366))*I33),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49</v>
      </c>
      <c r="F34" s="119">
        <f>ROUND((SUM(BF91:BF366)),  2)</f>
        <v>0</v>
      </c>
      <c r="G34" s="36"/>
      <c r="H34" s="36"/>
      <c r="I34" s="120">
        <v>0.15</v>
      </c>
      <c r="J34" s="119">
        <f>ROUND(((SUM(BF91:BF366))*I34),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07" t="s">
        <v>50</v>
      </c>
      <c r="F35" s="119">
        <f>ROUND((SUM(BG91:BG366)),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07" t="s">
        <v>51</v>
      </c>
      <c r="F36" s="119">
        <f>ROUND((SUM(BH91:BH366)),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07" t="s">
        <v>52</v>
      </c>
      <c r="F37" s="119">
        <f>ROUND((SUM(BI91:BI366)),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53</v>
      </c>
      <c r="E39" s="123"/>
      <c r="F39" s="123"/>
      <c r="G39" s="124" t="s">
        <v>54</v>
      </c>
      <c r="H39" s="125" t="s">
        <v>55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9" t="str">
        <f>E7</f>
        <v>Rekonstrukce lávky přes řeku Ohře ve Starém Sedle</v>
      </c>
      <c r="F48" s="370"/>
      <c r="G48" s="370"/>
      <c r="H48" s="37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8" t="str">
        <f>E9</f>
        <v>01 - Výstavba vodovodu</v>
      </c>
      <c r="F50" s="368"/>
      <c r="G50" s="368"/>
      <c r="H50" s="36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Staré Sedlo</v>
      </c>
      <c r="G52" s="38"/>
      <c r="H52" s="38"/>
      <c r="I52" s="31" t="s">
        <v>23</v>
      </c>
      <c r="J52" s="61" t="str">
        <f>IF(J12="","",J12)</f>
        <v>5. 5. 2021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1" t="s">
        <v>25</v>
      </c>
      <c r="D54" s="38"/>
      <c r="E54" s="38"/>
      <c r="F54" s="29" t="str">
        <f>E15</f>
        <v>Sokolovská vodárenská ,s.r.o.Sokolov</v>
      </c>
      <c r="G54" s="38"/>
      <c r="H54" s="38"/>
      <c r="I54" s="31" t="s">
        <v>33</v>
      </c>
      <c r="J54" s="34" t="str">
        <f>E21</f>
        <v>VP PROJEKTING s.r.o.,Praha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>Ing.Jana Handšuhová Smutná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96</v>
      </c>
      <c r="D57" s="133"/>
      <c r="E57" s="133"/>
      <c r="F57" s="133"/>
      <c r="G57" s="133"/>
      <c r="H57" s="133"/>
      <c r="I57" s="133"/>
      <c r="J57" s="134" t="s">
        <v>97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35" t="s">
        <v>75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98</v>
      </c>
    </row>
    <row r="60" spans="1:47" s="9" customFormat="1" ht="24.9" customHeight="1">
      <c r="B60" s="136"/>
      <c r="C60" s="137"/>
      <c r="D60" s="138" t="s">
        <v>99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1:47" s="10" customFormat="1" ht="19.95" customHeight="1">
      <c r="B61" s="142"/>
      <c r="C61" s="143"/>
      <c r="D61" s="144" t="s">
        <v>100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1:47" s="10" customFormat="1" ht="19.95" customHeight="1">
      <c r="B62" s="142"/>
      <c r="C62" s="143"/>
      <c r="D62" s="144" t="s">
        <v>101</v>
      </c>
      <c r="E62" s="145"/>
      <c r="F62" s="145"/>
      <c r="G62" s="145"/>
      <c r="H62" s="145"/>
      <c r="I62" s="145"/>
      <c r="J62" s="146">
        <f>J241</f>
        <v>0</v>
      </c>
      <c r="K62" s="143"/>
      <c r="L62" s="147"/>
    </row>
    <row r="63" spans="1:47" s="10" customFormat="1" ht="19.95" customHeight="1">
      <c r="B63" s="142"/>
      <c r="C63" s="143"/>
      <c r="D63" s="144" t="s">
        <v>102</v>
      </c>
      <c r="E63" s="145"/>
      <c r="F63" s="145"/>
      <c r="G63" s="145"/>
      <c r="H63" s="145"/>
      <c r="I63" s="145"/>
      <c r="J63" s="146">
        <f>J244</f>
        <v>0</v>
      </c>
      <c r="K63" s="143"/>
      <c r="L63" s="147"/>
    </row>
    <row r="64" spans="1:47" s="10" customFormat="1" ht="19.95" customHeight="1">
      <c r="B64" s="142"/>
      <c r="C64" s="143"/>
      <c r="D64" s="144" t="s">
        <v>103</v>
      </c>
      <c r="E64" s="145"/>
      <c r="F64" s="145"/>
      <c r="G64" s="145"/>
      <c r="H64" s="145"/>
      <c r="I64" s="145"/>
      <c r="J64" s="146">
        <f>J247</f>
        <v>0</v>
      </c>
      <c r="K64" s="143"/>
      <c r="L64" s="147"/>
    </row>
    <row r="65" spans="1:31" s="10" customFormat="1" ht="19.95" customHeight="1">
      <c r="B65" s="142"/>
      <c r="C65" s="143"/>
      <c r="D65" s="144" t="s">
        <v>104</v>
      </c>
      <c r="E65" s="145"/>
      <c r="F65" s="145"/>
      <c r="G65" s="145"/>
      <c r="H65" s="145"/>
      <c r="I65" s="145"/>
      <c r="J65" s="146">
        <f>J281</f>
        <v>0</v>
      </c>
      <c r="K65" s="143"/>
      <c r="L65" s="147"/>
    </row>
    <row r="66" spans="1:31" s="10" customFormat="1" ht="19.95" customHeight="1">
      <c r="B66" s="142"/>
      <c r="C66" s="143"/>
      <c r="D66" s="144" t="s">
        <v>105</v>
      </c>
      <c r="E66" s="145"/>
      <c r="F66" s="145"/>
      <c r="G66" s="145"/>
      <c r="H66" s="145"/>
      <c r="I66" s="145"/>
      <c r="J66" s="146">
        <f>J284</f>
        <v>0</v>
      </c>
      <c r="K66" s="143"/>
      <c r="L66" s="147"/>
    </row>
    <row r="67" spans="1:31" s="10" customFormat="1" ht="19.95" customHeight="1">
      <c r="B67" s="142"/>
      <c r="C67" s="143"/>
      <c r="D67" s="144" t="s">
        <v>106</v>
      </c>
      <c r="E67" s="145"/>
      <c r="F67" s="145"/>
      <c r="G67" s="145"/>
      <c r="H67" s="145"/>
      <c r="I67" s="145"/>
      <c r="J67" s="146">
        <f>J347</f>
        <v>0</v>
      </c>
      <c r="K67" s="143"/>
      <c r="L67" s="147"/>
    </row>
    <row r="68" spans="1:31" s="10" customFormat="1" ht="19.95" customHeight="1">
      <c r="B68" s="142"/>
      <c r="C68" s="143"/>
      <c r="D68" s="144" t="s">
        <v>107</v>
      </c>
      <c r="E68" s="145"/>
      <c r="F68" s="145"/>
      <c r="G68" s="145"/>
      <c r="H68" s="145"/>
      <c r="I68" s="145"/>
      <c r="J68" s="146">
        <f>J351</f>
        <v>0</v>
      </c>
      <c r="K68" s="143"/>
      <c r="L68" s="147"/>
    </row>
    <row r="69" spans="1:31" s="10" customFormat="1" ht="19.95" customHeight="1">
      <c r="B69" s="142"/>
      <c r="C69" s="143"/>
      <c r="D69" s="144" t="s">
        <v>108</v>
      </c>
      <c r="E69" s="145"/>
      <c r="F69" s="145"/>
      <c r="G69" s="145"/>
      <c r="H69" s="145"/>
      <c r="I69" s="145"/>
      <c r="J69" s="146">
        <f>J357</f>
        <v>0</v>
      </c>
      <c r="K69" s="143"/>
      <c r="L69" s="147"/>
    </row>
    <row r="70" spans="1:31" s="9" customFormat="1" ht="24.9" customHeight="1">
      <c r="B70" s="136"/>
      <c r="C70" s="137"/>
      <c r="D70" s="138" t="s">
        <v>109</v>
      </c>
      <c r="E70" s="139"/>
      <c r="F70" s="139"/>
      <c r="G70" s="139"/>
      <c r="H70" s="139"/>
      <c r="I70" s="139"/>
      <c r="J70" s="140">
        <f>J359</f>
        <v>0</v>
      </c>
      <c r="K70" s="137"/>
      <c r="L70" s="141"/>
    </row>
    <row r="71" spans="1:31" s="10" customFormat="1" ht="19.95" customHeight="1">
      <c r="B71" s="142"/>
      <c r="C71" s="143"/>
      <c r="D71" s="144" t="s">
        <v>110</v>
      </c>
      <c r="E71" s="145"/>
      <c r="F71" s="145"/>
      <c r="G71" s="145"/>
      <c r="H71" s="145"/>
      <c r="I71" s="145"/>
      <c r="J71" s="146">
        <f>J360</f>
        <v>0</v>
      </c>
      <c r="K71" s="143"/>
      <c r="L71" s="14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" customHeight="1">
      <c r="A78" s="36"/>
      <c r="B78" s="37"/>
      <c r="C78" s="25" t="s">
        <v>111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369" t="str">
        <f>E7</f>
        <v>Rekonstrukce lávky přes řeku Ohře ve Starém Sedle</v>
      </c>
      <c r="F81" s="370"/>
      <c r="G81" s="370"/>
      <c r="H81" s="370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93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6.5" customHeight="1">
      <c r="A83" s="36"/>
      <c r="B83" s="37"/>
      <c r="C83" s="38"/>
      <c r="D83" s="38"/>
      <c r="E83" s="338" t="str">
        <f>E9</f>
        <v>01 - Výstavba vodovodu</v>
      </c>
      <c r="F83" s="368"/>
      <c r="G83" s="368"/>
      <c r="H83" s="36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2" customHeight="1">
      <c r="A85" s="36"/>
      <c r="B85" s="37"/>
      <c r="C85" s="31" t="s">
        <v>21</v>
      </c>
      <c r="D85" s="38"/>
      <c r="E85" s="38"/>
      <c r="F85" s="29" t="str">
        <f>F12</f>
        <v>Staré Sedlo</v>
      </c>
      <c r="G85" s="38"/>
      <c r="H85" s="38"/>
      <c r="I85" s="31" t="s">
        <v>23</v>
      </c>
      <c r="J85" s="61" t="str">
        <f>IF(J12="","",J12)</f>
        <v>5. 5. 2021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25.65" customHeight="1">
      <c r="A87" s="36"/>
      <c r="B87" s="37"/>
      <c r="C87" s="31" t="s">
        <v>25</v>
      </c>
      <c r="D87" s="38"/>
      <c r="E87" s="38"/>
      <c r="F87" s="29" t="str">
        <f>E15</f>
        <v>Sokolovská vodárenská ,s.r.o.Sokolov</v>
      </c>
      <c r="G87" s="38"/>
      <c r="H87" s="38"/>
      <c r="I87" s="31" t="s">
        <v>33</v>
      </c>
      <c r="J87" s="34" t="str">
        <f>E21</f>
        <v>VP PROJEKTING s.r.o.,Praha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25.65" customHeight="1">
      <c r="A88" s="36"/>
      <c r="B88" s="37"/>
      <c r="C88" s="31" t="s">
        <v>31</v>
      </c>
      <c r="D88" s="38"/>
      <c r="E88" s="38"/>
      <c r="F88" s="29" t="str">
        <f>IF(E18="","",E18)</f>
        <v>Vyplň údaj</v>
      </c>
      <c r="G88" s="38"/>
      <c r="H88" s="38"/>
      <c r="I88" s="31" t="s">
        <v>37</v>
      </c>
      <c r="J88" s="34" t="str">
        <f>E24</f>
        <v>Ing.Jana Handšuhová Smutná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11" customFormat="1" ht="29.25" customHeight="1">
      <c r="A90" s="148"/>
      <c r="B90" s="149"/>
      <c r="C90" s="150" t="s">
        <v>112</v>
      </c>
      <c r="D90" s="151" t="s">
        <v>62</v>
      </c>
      <c r="E90" s="151" t="s">
        <v>58</v>
      </c>
      <c r="F90" s="151" t="s">
        <v>59</v>
      </c>
      <c r="G90" s="151" t="s">
        <v>113</v>
      </c>
      <c r="H90" s="151" t="s">
        <v>114</v>
      </c>
      <c r="I90" s="151" t="s">
        <v>115</v>
      </c>
      <c r="J90" s="151" t="s">
        <v>97</v>
      </c>
      <c r="K90" s="152" t="s">
        <v>116</v>
      </c>
      <c r="L90" s="153"/>
      <c r="M90" s="70" t="s">
        <v>19</v>
      </c>
      <c r="N90" s="71" t="s">
        <v>47</v>
      </c>
      <c r="O90" s="71" t="s">
        <v>117</v>
      </c>
      <c r="P90" s="71" t="s">
        <v>118</v>
      </c>
      <c r="Q90" s="71" t="s">
        <v>119</v>
      </c>
      <c r="R90" s="71" t="s">
        <v>120</v>
      </c>
      <c r="S90" s="71" t="s">
        <v>121</v>
      </c>
      <c r="T90" s="72" t="s">
        <v>122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5" s="2" customFormat="1" ht="22.95" customHeight="1">
      <c r="A91" s="36"/>
      <c r="B91" s="37"/>
      <c r="C91" s="77" t="s">
        <v>123</v>
      </c>
      <c r="D91" s="38"/>
      <c r="E91" s="38"/>
      <c r="F91" s="38"/>
      <c r="G91" s="38"/>
      <c r="H91" s="38"/>
      <c r="I91" s="38"/>
      <c r="J91" s="154">
        <f>BK91</f>
        <v>0</v>
      </c>
      <c r="K91" s="38"/>
      <c r="L91" s="41"/>
      <c r="M91" s="73"/>
      <c r="N91" s="155"/>
      <c r="O91" s="74"/>
      <c r="P91" s="156">
        <f>P92+P359</f>
        <v>0</v>
      </c>
      <c r="Q91" s="74"/>
      <c r="R91" s="156">
        <f>R92+R359</f>
        <v>80.873755840000001</v>
      </c>
      <c r="S91" s="74"/>
      <c r="T91" s="157">
        <f>T92+T359</f>
        <v>104.10749999999999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76</v>
      </c>
      <c r="AU91" s="19" t="s">
        <v>98</v>
      </c>
      <c r="BK91" s="158">
        <f>BK92+BK359</f>
        <v>0</v>
      </c>
    </row>
    <row r="92" spans="1:65" s="12" customFormat="1" ht="25.95" customHeight="1">
      <c r="B92" s="159"/>
      <c r="C92" s="160"/>
      <c r="D92" s="161" t="s">
        <v>76</v>
      </c>
      <c r="E92" s="162" t="s">
        <v>124</v>
      </c>
      <c r="F92" s="162" t="s">
        <v>125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P93+P241+P244+P247+P281+P284+P347+P351+P357</f>
        <v>0</v>
      </c>
      <c r="Q92" s="167"/>
      <c r="R92" s="168">
        <f>R93+R241+R244+R247+R281+R284+R347+R351+R357</f>
        <v>80.830493840000003</v>
      </c>
      <c r="S92" s="167"/>
      <c r="T92" s="169">
        <f>T93+T241+T244+T247+T281+T284+T347+T351+T357</f>
        <v>104.10749999999999</v>
      </c>
      <c r="AR92" s="170" t="s">
        <v>85</v>
      </c>
      <c r="AT92" s="171" t="s">
        <v>76</v>
      </c>
      <c r="AU92" s="171" t="s">
        <v>77</v>
      </c>
      <c r="AY92" s="170" t="s">
        <v>126</v>
      </c>
      <c r="BK92" s="172">
        <f>BK93+BK241+BK244+BK247+BK281+BK284+BK347+BK351+BK357</f>
        <v>0</v>
      </c>
    </row>
    <row r="93" spans="1:65" s="12" customFormat="1" ht="22.95" customHeight="1">
      <c r="B93" s="159"/>
      <c r="C93" s="160"/>
      <c r="D93" s="161" t="s">
        <v>76</v>
      </c>
      <c r="E93" s="173" t="s">
        <v>85</v>
      </c>
      <c r="F93" s="173" t="s">
        <v>127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SUM(P94:P240)</f>
        <v>0</v>
      </c>
      <c r="Q93" s="167"/>
      <c r="R93" s="168">
        <f>SUM(R94:R240)</f>
        <v>32.16992604</v>
      </c>
      <c r="S93" s="167"/>
      <c r="T93" s="169">
        <f>SUM(T94:T240)</f>
        <v>95.699999999999989</v>
      </c>
      <c r="AR93" s="170" t="s">
        <v>85</v>
      </c>
      <c r="AT93" s="171" t="s">
        <v>76</v>
      </c>
      <c r="AU93" s="171" t="s">
        <v>85</v>
      </c>
      <c r="AY93" s="170" t="s">
        <v>126</v>
      </c>
      <c r="BK93" s="172">
        <f>SUM(BK94:BK240)</f>
        <v>0</v>
      </c>
    </row>
    <row r="94" spans="1:65" s="2" customFormat="1" ht="22.8">
      <c r="A94" s="36"/>
      <c r="B94" s="37"/>
      <c r="C94" s="175" t="s">
        <v>85</v>
      </c>
      <c r="D94" s="175" t="s">
        <v>128</v>
      </c>
      <c r="E94" s="176" t="s">
        <v>129</v>
      </c>
      <c r="F94" s="177" t="s">
        <v>130</v>
      </c>
      <c r="G94" s="178" t="s">
        <v>131</v>
      </c>
      <c r="H94" s="179">
        <v>20</v>
      </c>
      <c r="I94" s="180"/>
      <c r="J94" s="181">
        <f>ROUND(I94*H94,2)</f>
        <v>0</v>
      </c>
      <c r="K94" s="177" t="s">
        <v>132</v>
      </c>
      <c r="L94" s="41"/>
      <c r="M94" s="182" t="s">
        <v>19</v>
      </c>
      <c r="N94" s="183" t="s">
        <v>48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133</v>
      </c>
      <c r="AT94" s="186" t="s">
        <v>128</v>
      </c>
      <c r="AU94" s="186" t="s">
        <v>87</v>
      </c>
      <c r="AY94" s="19" t="s">
        <v>126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85</v>
      </c>
      <c r="BK94" s="187">
        <f>ROUND(I94*H94,2)</f>
        <v>0</v>
      </c>
      <c r="BL94" s="19" t="s">
        <v>133</v>
      </c>
      <c r="BM94" s="186" t="s">
        <v>134</v>
      </c>
    </row>
    <row r="95" spans="1:65" s="2" customFormat="1" ht="21.75" customHeight="1">
      <c r="A95" s="36"/>
      <c r="B95" s="37"/>
      <c r="C95" s="175" t="s">
        <v>87</v>
      </c>
      <c r="D95" s="175" t="s">
        <v>128</v>
      </c>
      <c r="E95" s="176" t="s">
        <v>135</v>
      </c>
      <c r="F95" s="177" t="s">
        <v>136</v>
      </c>
      <c r="G95" s="178" t="s">
        <v>131</v>
      </c>
      <c r="H95" s="179">
        <v>20</v>
      </c>
      <c r="I95" s="180"/>
      <c r="J95" s="181">
        <f>ROUND(I95*H95,2)</f>
        <v>0</v>
      </c>
      <c r="K95" s="177" t="s">
        <v>132</v>
      </c>
      <c r="L95" s="41"/>
      <c r="M95" s="182" t="s">
        <v>19</v>
      </c>
      <c r="N95" s="183" t="s">
        <v>48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133</v>
      </c>
      <c r="AT95" s="186" t="s">
        <v>128</v>
      </c>
      <c r="AU95" s="186" t="s">
        <v>87</v>
      </c>
      <c r="AY95" s="19" t="s">
        <v>126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85</v>
      </c>
      <c r="BK95" s="187">
        <f>ROUND(I95*H95,2)</f>
        <v>0</v>
      </c>
      <c r="BL95" s="19" t="s">
        <v>133</v>
      </c>
      <c r="BM95" s="186" t="s">
        <v>137</v>
      </c>
    </row>
    <row r="96" spans="1:65" s="13" customFormat="1">
      <c r="B96" s="188"/>
      <c r="C96" s="189"/>
      <c r="D96" s="190" t="s">
        <v>138</v>
      </c>
      <c r="E96" s="191" t="s">
        <v>19</v>
      </c>
      <c r="F96" s="192" t="s">
        <v>139</v>
      </c>
      <c r="G96" s="189"/>
      <c r="H96" s="193">
        <v>10</v>
      </c>
      <c r="I96" s="194"/>
      <c r="J96" s="189"/>
      <c r="K96" s="189"/>
      <c r="L96" s="195"/>
      <c r="M96" s="196"/>
      <c r="N96" s="197"/>
      <c r="O96" s="197"/>
      <c r="P96" s="197"/>
      <c r="Q96" s="197"/>
      <c r="R96" s="197"/>
      <c r="S96" s="197"/>
      <c r="T96" s="198"/>
      <c r="AT96" s="199" t="s">
        <v>138</v>
      </c>
      <c r="AU96" s="199" t="s">
        <v>87</v>
      </c>
      <c r="AV96" s="13" t="s">
        <v>87</v>
      </c>
      <c r="AW96" s="13" t="s">
        <v>36</v>
      </c>
      <c r="AX96" s="13" t="s">
        <v>77</v>
      </c>
      <c r="AY96" s="199" t="s">
        <v>126</v>
      </c>
    </row>
    <row r="97" spans="1:65" s="13" customFormat="1">
      <c r="B97" s="188"/>
      <c r="C97" s="189"/>
      <c r="D97" s="190" t="s">
        <v>138</v>
      </c>
      <c r="E97" s="191" t="s">
        <v>19</v>
      </c>
      <c r="F97" s="192" t="s">
        <v>140</v>
      </c>
      <c r="G97" s="189"/>
      <c r="H97" s="193">
        <v>10</v>
      </c>
      <c r="I97" s="194"/>
      <c r="J97" s="189"/>
      <c r="K97" s="189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138</v>
      </c>
      <c r="AU97" s="199" t="s">
        <v>87</v>
      </c>
      <c r="AV97" s="13" t="s">
        <v>87</v>
      </c>
      <c r="AW97" s="13" t="s">
        <v>36</v>
      </c>
      <c r="AX97" s="13" t="s">
        <v>77</v>
      </c>
      <c r="AY97" s="199" t="s">
        <v>126</v>
      </c>
    </row>
    <row r="98" spans="1:65" s="14" customFormat="1">
      <c r="B98" s="200"/>
      <c r="C98" s="201"/>
      <c r="D98" s="190" t="s">
        <v>138</v>
      </c>
      <c r="E98" s="202" t="s">
        <v>19</v>
      </c>
      <c r="F98" s="203" t="s">
        <v>141</v>
      </c>
      <c r="G98" s="201"/>
      <c r="H98" s="204">
        <v>20</v>
      </c>
      <c r="I98" s="205"/>
      <c r="J98" s="201"/>
      <c r="K98" s="201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138</v>
      </c>
      <c r="AU98" s="210" t="s">
        <v>87</v>
      </c>
      <c r="AV98" s="14" t="s">
        <v>133</v>
      </c>
      <c r="AW98" s="14" t="s">
        <v>36</v>
      </c>
      <c r="AX98" s="14" t="s">
        <v>85</v>
      </c>
      <c r="AY98" s="210" t="s">
        <v>126</v>
      </c>
    </row>
    <row r="99" spans="1:65" s="2" customFormat="1" ht="16.5" customHeight="1">
      <c r="A99" s="36"/>
      <c r="B99" s="37"/>
      <c r="C99" s="175" t="s">
        <v>142</v>
      </c>
      <c r="D99" s="175" t="s">
        <v>128</v>
      </c>
      <c r="E99" s="176" t="s">
        <v>143</v>
      </c>
      <c r="F99" s="177" t="s">
        <v>144</v>
      </c>
      <c r="G99" s="178" t="s">
        <v>131</v>
      </c>
      <c r="H99" s="179">
        <v>20</v>
      </c>
      <c r="I99" s="180"/>
      <c r="J99" s="181">
        <f>ROUND(I99*H99,2)</f>
        <v>0</v>
      </c>
      <c r="K99" s="177" t="s">
        <v>132</v>
      </c>
      <c r="L99" s="41"/>
      <c r="M99" s="182" t="s">
        <v>19</v>
      </c>
      <c r="N99" s="183" t="s">
        <v>48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133</v>
      </c>
      <c r="AT99" s="186" t="s">
        <v>128</v>
      </c>
      <c r="AU99" s="186" t="s">
        <v>87</v>
      </c>
      <c r="AY99" s="19" t="s">
        <v>126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85</v>
      </c>
      <c r="BK99" s="187">
        <f>ROUND(I99*H99,2)</f>
        <v>0</v>
      </c>
      <c r="BL99" s="19" t="s">
        <v>133</v>
      </c>
      <c r="BM99" s="186" t="s">
        <v>145</v>
      </c>
    </row>
    <row r="100" spans="1:65" s="2" customFormat="1" ht="21.75" customHeight="1">
      <c r="A100" s="36"/>
      <c r="B100" s="37"/>
      <c r="C100" s="175" t="s">
        <v>133</v>
      </c>
      <c r="D100" s="175" t="s">
        <v>128</v>
      </c>
      <c r="E100" s="176" t="s">
        <v>146</v>
      </c>
      <c r="F100" s="177" t="s">
        <v>147</v>
      </c>
      <c r="G100" s="178" t="s">
        <v>131</v>
      </c>
      <c r="H100" s="179">
        <v>20</v>
      </c>
      <c r="I100" s="180"/>
      <c r="J100" s="181">
        <f>ROUND(I100*H100,2)</f>
        <v>0</v>
      </c>
      <c r="K100" s="177" t="s">
        <v>132</v>
      </c>
      <c r="L100" s="41"/>
      <c r="M100" s="182" t="s">
        <v>19</v>
      </c>
      <c r="N100" s="183" t="s">
        <v>48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133</v>
      </c>
      <c r="AT100" s="186" t="s">
        <v>128</v>
      </c>
      <c r="AU100" s="186" t="s">
        <v>87</v>
      </c>
      <c r="AY100" s="19" t="s">
        <v>126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85</v>
      </c>
      <c r="BK100" s="187">
        <f>ROUND(I100*H100,2)</f>
        <v>0</v>
      </c>
      <c r="BL100" s="19" t="s">
        <v>133</v>
      </c>
      <c r="BM100" s="186" t="s">
        <v>148</v>
      </c>
    </row>
    <row r="101" spans="1:65" s="2" customFormat="1" ht="34.200000000000003">
      <c r="A101" s="36"/>
      <c r="B101" s="37"/>
      <c r="C101" s="175" t="s">
        <v>149</v>
      </c>
      <c r="D101" s="175" t="s">
        <v>128</v>
      </c>
      <c r="E101" s="176" t="s">
        <v>150</v>
      </c>
      <c r="F101" s="177" t="s">
        <v>151</v>
      </c>
      <c r="G101" s="178" t="s">
        <v>152</v>
      </c>
      <c r="H101" s="179">
        <v>330</v>
      </c>
      <c r="I101" s="180"/>
      <c r="J101" s="181">
        <f>ROUND(I101*H101,2)</f>
        <v>0</v>
      </c>
      <c r="K101" s="177" t="s">
        <v>132</v>
      </c>
      <c r="L101" s="41"/>
      <c r="M101" s="182" t="s">
        <v>19</v>
      </c>
      <c r="N101" s="183" t="s">
        <v>48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0.28999999999999998</v>
      </c>
      <c r="T101" s="185">
        <f>S101*H101</f>
        <v>95.699999999999989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133</v>
      </c>
      <c r="AT101" s="186" t="s">
        <v>128</v>
      </c>
      <c r="AU101" s="186" t="s">
        <v>87</v>
      </c>
      <c r="AY101" s="19" t="s">
        <v>126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85</v>
      </c>
      <c r="BK101" s="187">
        <f>ROUND(I101*H101,2)</f>
        <v>0</v>
      </c>
      <c r="BL101" s="19" t="s">
        <v>133</v>
      </c>
      <c r="BM101" s="186" t="s">
        <v>153</v>
      </c>
    </row>
    <row r="102" spans="1:65" s="13" customFormat="1">
      <c r="B102" s="188"/>
      <c r="C102" s="189"/>
      <c r="D102" s="190" t="s">
        <v>138</v>
      </c>
      <c r="E102" s="191" t="s">
        <v>19</v>
      </c>
      <c r="F102" s="192" t="s">
        <v>154</v>
      </c>
      <c r="G102" s="189"/>
      <c r="H102" s="193">
        <v>330</v>
      </c>
      <c r="I102" s="194"/>
      <c r="J102" s="189"/>
      <c r="K102" s="189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138</v>
      </c>
      <c r="AU102" s="199" t="s">
        <v>87</v>
      </c>
      <c r="AV102" s="13" t="s">
        <v>87</v>
      </c>
      <c r="AW102" s="13" t="s">
        <v>36</v>
      </c>
      <c r="AX102" s="13" t="s">
        <v>85</v>
      </c>
      <c r="AY102" s="199" t="s">
        <v>126</v>
      </c>
    </row>
    <row r="103" spans="1:65" s="2" customFormat="1" ht="21.75" customHeight="1">
      <c r="A103" s="36"/>
      <c r="B103" s="37"/>
      <c r="C103" s="175" t="s">
        <v>155</v>
      </c>
      <c r="D103" s="175" t="s">
        <v>128</v>
      </c>
      <c r="E103" s="176" t="s">
        <v>156</v>
      </c>
      <c r="F103" s="177" t="s">
        <v>157</v>
      </c>
      <c r="G103" s="178" t="s">
        <v>158</v>
      </c>
      <c r="H103" s="179">
        <v>66</v>
      </c>
      <c r="I103" s="180"/>
      <c r="J103" s="181">
        <f>ROUND(I103*H103,2)</f>
        <v>0</v>
      </c>
      <c r="K103" s="177" t="s">
        <v>132</v>
      </c>
      <c r="L103" s="41"/>
      <c r="M103" s="182" t="s">
        <v>19</v>
      </c>
      <c r="N103" s="183" t="s">
        <v>48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133</v>
      </c>
      <c r="AT103" s="186" t="s">
        <v>128</v>
      </c>
      <c r="AU103" s="186" t="s">
        <v>87</v>
      </c>
      <c r="AY103" s="19" t="s">
        <v>126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85</v>
      </c>
      <c r="BK103" s="187">
        <f>ROUND(I103*H103,2)</f>
        <v>0</v>
      </c>
      <c r="BL103" s="19" t="s">
        <v>133</v>
      </c>
      <c r="BM103" s="186" t="s">
        <v>159</v>
      </c>
    </row>
    <row r="104" spans="1:65" s="13" customFormat="1">
      <c r="B104" s="188"/>
      <c r="C104" s="189"/>
      <c r="D104" s="190" t="s">
        <v>138</v>
      </c>
      <c r="E104" s="191" t="s">
        <v>19</v>
      </c>
      <c r="F104" s="192" t="s">
        <v>160</v>
      </c>
      <c r="G104" s="189"/>
      <c r="H104" s="193">
        <v>66</v>
      </c>
      <c r="I104" s="194"/>
      <c r="J104" s="189"/>
      <c r="K104" s="189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138</v>
      </c>
      <c r="AU104" s="199" t="s">
        <v>87</v>
      </c>
      <c r="AV104" s="13" t="s">
        <v>87</v>
      </c>
      <c r="AW104" s="13" t="s">
        <v>36</v>
      </c>
      <c r="AX104" s="13" t="s">
        <v>85</v>
      </c>
      <c r="AY104" s="199" t="s">
        <v>126</v>
      </c>
    </row>
    <row r="105" spans="1:65" s="2" customFormat="1" ht="16.5" customHeight="1">
      <c r="A105" s="36"/>
      <c r="B105" s="37"/>
      <c r="C105" s="175" t="s">
        <v>161</v>
      </c>
      <c r="D105" s="175" t="s">
        <v>128</v>
      </c>
      <c r="E105" s="176" t="s">
        <v>162</v>
      </c>
      <c r="F105" s="177" t="s">
        <v>163</v>
      </c>
      <c r="G105" s="178" t="s">
        <v>164</v>
      </c>
      <c r="H105" s="179">
        <v>1.8</v>
      </c>
      <c r="I105" s="180"/>
      <c r="J105" s="181">
        <f>ROUND(I105*H105,2)</f>
        <v>0</v>
      </c>
      <c r="K105" s="177" t="s">
        <v>132</v>
      </c>
      <c r="L105" s="41"/>
      <c r="M105" s="182" t="s">
        <v>19</v>
      </c>
      <c r="N105" s="183" t="s">
        <v>48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133</v>
      </c>
      <c r="AT105" s="186" t="s">
        <v>128</v>
      </c>
      <c r="AU105" s="186" t="s">
        <v>87</v>
      </c>
      <c r="AY105" s="19" t="s">
        <v>126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85</v>
      </c>
      <c r="BK105" s="187">
        <f>ROUND(I105*H105,2)</f>
        <v>0</v>
      </c>
      <c r="BL105" s="19" t="s">
        <v>133</v>
      </c>
      <c r="BM105" s="186" t="s">
        <v>165</v>
      </c>
    </row>
    <row r="106" spans="1:65" s="13" customFormat="1">
      <c r="B106" s="188"/>
      <c r="C106" s="189"/>
      <c r="D106" s="190" t="s">
        <v>138</v>
      </c>
      <c r="E106" s="191" t="s">
        <v>19</v>
      </c>
      <c r="F106" s="192" t="s">
        <v>166</v>
      </c>
      <c r="G106" s="189"/>
      <c r="H106" s="193">
        <v>1.8</v>
      </c>
      <c r="I106" s="194"/>
      <c r="J106" s="189"/>
      <c r="K106" s="189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138</v>
      </c>
      <c r="AU106" s="199" t="s">
        <v>87</v>
      </c>
      <c r="AV106" s="13" t="s">
        <v>87</v>
      </c>
      <c r="AW106" s="13" t="s">
        <v>36</v>
      </c>
      <c r="AX106" s="13" t="s">
        <v>85</v>
      </c>
      <c r="AY106" s="199" t="s">
        <v>126</v>
      </c>
    </row>
    <row r="107" spans="1:65" s="2" customFormat="1" ht="34.200000000000003">
      <c r="A107" s="36"/>
      <c r="B107" s="37"/>
      <c r="C107" s="175" t="s">
        <v>167</v>
      </c>
      <c r="D107" s="175" t="s">
        <v>128</v>
      </c>
      <c r="E107" s="176" t="s">
        <v>168</v>
      </c>
      <c r="F107" s="177" t="s">
        <v>169</v>
      </c>
      <c r="G107" s="178" t="s">
        <v>158</v>
      </c>
      <c r="H107" s="179">
        <v>53.13</v>
      </c>
      <c r="I107" s="180"/>
      <c r="J107" s="181">
        <f>ROUND(I107*H107,2)</f>
        <v>0</v>
      </c>
      <c r="K107" s="177" t="s">
        <v>132</v>
      </c>
      <c r="L107" s="41"/>
      <c r="M107" s="182" t="s">
        <v>19</v>
      </c>
      <c r="N107" s="183" t="s">
        <v>48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133</v>
      </c>
      <c r="AT107" s="186" t="s">
        <v>128</v>
      </c>
      <c r="AU107" s="186" t="s">
        <v>87</v>
      </c>
      <c r="AY107" s="19" t="s">
        <v>126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85</v>
      </c>
      <c r="BK107" s="187">
        <f>ROUND(I107*H107,2)</f>
        <v>0</v>
      </c>
      <c r="BL107" s="19" t="s">
        <v>133</v>
      </c>
      <c r="BM107" s="186" t="s">
        <v>170</v>
      </c>
    </row>
    <row r="108" spans="1:65" s="15" customFormat="1">
      <c r="B108" s="211"/>
      <c r="C108" s="212"/>
      <c r="D108" s="190" t="s">
        <v>138</v>
      </c>
      <c r="E108" s="213" t="s">
        <v>19</v>
      </c>
      <c r="F108" s="214" t="s">
        <v>171</v>
      </c>
      <c r="G108" s="212"/>
      <c r="H108" s="213" t="s">
        <v>19</v>
      </c>
      <c r="I108" s="215"/>
      <c r="J108" s="212"/>
      <c r="K108" s="212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138</v>
      </c>
      <c r="AU108" s="220" t="s">
        <v>87</v>
      </c>
      <c r="AV108" s="15" t="s">
        <v>85</v>
      </c>
      <c r="AW108" s="15" t="s">
        <v>36</v>
      </c>
      <c r="AX108" s="15" t="s">
        <v>77</v>
      </c>
      <c r="AY108" s="220" t="s">
        <v>126</v>
      </c>
    </row>
    <row r="109" spans="1:65" s="15" customFormat="1">
      <c r="B109" s="211"/>
      <c r="C109" s="212"/>
      <c r="D109" s="190" t="s">
        <v>138</v>
      </c>
      <c r="E109" s="213" t="s">
        <v>19</v>
      </c>
      <c r="F109" s="214" t="s">
        <v>172</v>
      </c>
      <c r="G109" s="212"/>
      <c r="H109" s="213" t="s">
        <v>19</v>
      </c>
      <c r="I109" s="215"/>
      <c r="J109" s="212"/>
      <c r="K109" s="212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138</v>
      </c>
      <c r="AU109" s="220" t="s">
        <v>87</v>
      </c>
      <c r="AV109" s="15" t="s">
        <v>85</v>
      </c>
      <c r="AW109" s="15" t="s">
        <v>36</v>
      </c>
      <c r="AX109" s="15" t="s">
        <v>77</v>
      </c>
      <c r="AY109" s="220" t="s">
        <v>126</v>
      </c>
    </row>
    <row r="110" spans="1:65" s="13" customFormat="1">
      <c r="B110" s="188"/>
      <c r="C110" s="189"/>
      <c r="D110" s="190" t="s">
        <v>138</v>
      </c>
      <c r="E110" s="191" t="s">
        <v>19</v>
      </c>
      <c r="F110" s="192" t="s">
        <v>173</v>
      </c>
      <c r="G110" s="189"/>
      <c r="H110" s="193">
        <v>53.13</v>
      </c>
      <c r="I110" s="194"/>
      <c r="J110" s="189"/>
      <c r="K110" s="189"/>
      <c r="L110" s="195"/>
      <c r="M110" s="196"/>
      <c r="N110" s="197"/>
      <c r="O110" s="197"/>
      <c r="P110" s="197"/>
      <c r="Q110" s="197"/>
      <c r="R110" s="197"/>
      <c r="S110" s="197"/>
      <c r="T110" s="198"/>
      <c r="AT110" s="199" t="s">
        <v>138</v>
      </c>
      <c r="AU110" s="199" t="s">
        <v>87</v>
      </c>
      <c r="AV110" s="13" t="s">
        <v>87</v>
      </c>
      <c r="AW110" s="13" t="s">
        <v>36</v>
      </c>
      <c r="AX110" s="13" t="s">
        <v>85</v>
      </c>
      <c r="AY110" s="199" t="s">
        <v>126</v>
      </c>
    </row>
    <row r="111" spans="1:65" s="2" customFormat="1" ht="22.8">
      <c r="A111" s="36"/>
      <c r="B111" s="37"/>
      <c r="C111" s="175" t="s">
        <v>174</v>
      </c>
      <c r="D111" s="175" t="s">
        <v>128</v>
      </c>
      <c r="E111" s="176" t="s">
        <v>175</v>
      </c>
      <c r="F111" s="177" t="s">
        <v>176</v>
      </c>
      <c r="G111" s="178" t="s">
        <v>158</v>
      </c>
      <c r="H111" s="179">
        <v>108.414</v>
      </c>
      <c r="I111" s="180"/>
      <c r="J111" s="181">
        <f>ROUND(I111*H111,2)</f>
        <v>0</v>
      </c>
      <c r="K111" s="177" t="s">
        <v>132</v>
      </c>
      <c r="L111" s="41"/>
      <c r="M111" s="182" t="s">
        <v>19</v>
      </c>
      <c r="N111" s="183" t="s">
        <v>48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133</v>
      </c>
      <c r="AT111" s="186" t="s">
        <v>128</v>
      </c>
      <c r="AU111" s="186" t="s">
        <v>87</v>
      </c>
      <c r="AY111" s="19" t="s">
        <v>126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85</v>
      </c>
      <c r="BK111" s="187">
        <f>ROUND(I111*H111,2)</f>
        <v>0</v>
      </c>
      <c r="BL111" s="19" t="s">
        <v>133</v>
      </c>
      <c r="BM111" s="186" t="s">
        <v>177</v>
      </c>
    </row>
    <row r="112" spans="1:65" s="15" customFormat="1">
      <c r="B112" s="211"/>
      <c r="C112" s="212"/>
      <c r="D112" s="190" t="s">
        <v>138</v>
      </c>
      <c r="E112" s="213" t="s">
        <v>19</v>
      </c>
      <c r="F112" s="214" t="s">
        <v>178</v>
      </c>
      <c r="G112" s="212"/>
      <c r="H112" s="213" t="s">
        <v>19</v>
      </c>
      <c r="I112" s="215"/>
      <c r="J112" s="212"/>
      <c r="K112" s="212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138</v>
      </c>
      <c r="AU112" s="220" t="s">
        <v>87</v>
      </c>
      <c r="AV112" s="15" t="s">
        <v>85</v>
      </c>
      <c r="AW112" s="15" t="s">
        <v>36</v>
      </c>
      <c r="AX112" s="15" t="s">
        <v>77</v>
      </c>
      <c r="AY112" s="220" t="s">
        <v>126</v>
      </c>
    </row>
    <row r="113" spans="2:51" s="13" customFormat="1">
      <c r="B113" s="188"/>
      <c r="C113" s="189"/>
      <c r="D113" s="190" t="s">
        <v>138</v>
      </c>
      <c r="E113" s="191" t="s">
        <v>19</v>
      </c>
      <c r="F113" s="192" t="s">
        <v>179</v>
      </c>
      <c r="G113" s="189"/>
      <c r="H113" s="193">
        <v>4.96</v>
      </c>
      <c r="I113" s="194"/>
      <c r="J113" s="189"/>
      <c r="K113" s="189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138</v>
      </c>
      <c r="AU113" s="199" t="s">
        <v>87</v>
      </c>
      <c r="AV113" s="13" t="s">
        <v>87</v>
      </c>
      <c r="AW113" s="13" t="s">
        <v>36</v>
      </c>
      <c r="AX113" s="13" t="s">
        <v>77</v>
      </c>
      <c r="AY113" s="199" t="s">
        <v>126</v>
      </c>
    </row>
    <row r="114" spans="2:51" s="13" customFormat="1">
      <c r="B114" s="188"/>
      <c r="C114" s="189"/>
      <c r="D114" s="190" t="s">
        <v>138</v>
      </c>
      <c r="E114" s="191" t="s">
        <v>19</v>
      </c>
      <c r="F114" s="192" t="s">
        <v>180</v>
      </c>
      <c r="G114" s="189"/>
      <c r="H114" s="193">
        <v>11.914</v>
      </c>
      <c r="I114" s="194"/>
      <c r="J114" s="189"/>
      <c r="K114" s="189"/>
      <c r="L114" s="195"/>
      <c r="M114" s="196"/>
      <c r="N114" s="197"/>
      <c r="O114" s="197"/>
      <c r="P114" s="197"/>
      <c r="Q114" s="197"/>
      <c r="R114" s="197"/>
      <c r="S114" s="197"/>
      <c r="T114" s="198"/>
      <c r="AT114" s="199" t="s">
        <v>138</v>
      </c>
      <c r="AU114" s="199" t="s">
        <v>87</v>
      </c>
      <c r="AV114" s="13" t="s">
        <v>87</v>
      </c>
      <c r="AW114" s="13" t="s">
        <v>36</v>
      </c>
      <c r="AX114" s="13" t="s">
        <v>77</v>
      </c>
      <c r="AY114" s="199" t="s">
        <v>126</v>
      </c>
    </row>
    <row r="115" spans="2:51" s="13" customFormat="1">
      <c r="B115" s="188"/>
      <c r="C115" s="189"/>
      <c r="D115" s="190" t="s">
        <v>138</v>
      </c>
      <c r="E115" s="191" t="s">
        <v>19</v>
      </c>
      <c r="F115" s="192" t="s">
        <v>181</v>
      </c>
      <c r="G115" s="189"/>
      <c r="H115" s="193">
        <v>9.9860000000000007</v>
      </c>
      <c r="I115" s="194"/>
      <c r="J115" s="189"/>
      <c r="K115" s="189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138</v>
      </c>
      <c r="AU115" s="199" t="s">
        <v>87</v>
      </c>
      <c r="AV115" s="13" t="s">
        <v>87</v>
      </c>
      <c r="AW115" s="13" t="s">
        <v>36</v>
      </c>
      <c r="AX115" s="13" t="s">
        <v>77</v>
      </c>
      <c r="AY115" s="199" t="s">
        <v>126</v>
      </c>
    </row>
    <row r="116" spans="2:51" s="13" customFormat="1">
      <c r="B116" s="188"/>
      <c r="C116" s="189"/>
      <c r="D116" s="190" t="s">
        <v>138</v>
      </c>
      <c r="E116" s="191" t="s">
        <v>19</v>
      </c>
      <c r="F116" s="192" t="s">
        <v>182</v>
      </c>
      <c r="G116" s="189"/>
      <c r="H116" s="193">
        <v>10.507999999999999</v>
      </c>
      <c r="I116" s="194"/>
      <c r="J116" s="189"/>
      <c r="K116" s="189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138</v>
      </c>
      <c r="AU116" s="199" t="s">
        <v>87</v>
      </c>
      <c r="AV116" s="13" t="s">
        <v>87</v>
      </c>
      <c r="AW116" s="13" t="s">
        <v>36</v>
      </c>
      <c r="AX116" s="13" t="s">
        <v>77</v>
      </c>
      <c r="AY116" s="199" t="s">
        <v>126</v>
      </c>
    </row>
    <row r="117" spans="2:51" s="13" customFormat="1">
      <c r="B117" s="188"/>
      <c r="C117" s="189"/>
      <c r="D117" s="190" t="s">
        <v>138</v>
      </c>
      <c r="E117" s="191" t="s">
        <v>19</v>
      </c>
      <c r="F117" s="192" t="s">
        <v>183</v>
      </c>
      <c r="G117" s="189"/>
      <c r="H117" s="193">
        <v>15.683999999999999</v>
      </c>
      <c r="I117" s="194"/>
      <c r="J117" s="189"/>
      <c r="K117" s="189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138</v>
      </c>
      <c r="AU117" s="199" t="s">
        <v>87</v>
      </c>
      <c r="AV117" s="13" t="s">
        <v>87</v>
      </c>
      <c r="AW117" s="13" t="s">
        <v>36</v>
      </c>
      <c r="AX117" s="13" t="s">
        <v>77</v>
      </c>
      <c r="AY117" s="199" t="s">
        <v>126</v>
      </c>
    </row>
    <row r="118" spans="2:51" s="13" customFormat="1">
      <c r="B118" s="188"/>
      <c r="C118" s="189"/>
      <c r="D118" s="190" t="s">
        <v>138</v>
      </c>
      <c r="E118" s="191" t="s">
        <v>19</v>
      </c>
      <c r="F118" s="192" t="s">
        <v>184</v>
      </c>
      <c r="G118" s="189"/>
      <c r="H118" s="193">
        <v>4.2</v>
      </c>
      <c r="I118" s="194"/>
      <c r="J118" s="189"/>
      <c r="K118" s="189"/>
      <c r="L118" s="195"/>
      <c r="M118" s="196"/>
      <c r="N118" s="197"/>
      <c r="O118" s="197"/>
      <c r="P118" s="197"/>
      <c r="Q118" s="197"/>
      <c r="R118" s="197"/>
      <c r="S118" s="197"/>
      <c r="T118" s="198"/>
      <c r="AT118" s="199" t="s">
        <v>138</v>
      </c>
      <c r="AU118" s="199" t="s">
        <v>87</v>
      </c>
      <c r="AV118" s="13" t="s">
        <v>87</v>
      </c>
      <c r="AW118" s="13" t="s">
        <v>36</v>
      </c>
      <c r="AX118" s="13" t="s">
        <v>77</v>
      </c>
      <c r="AY118" s="199" t="s">
        <v>126</v>
      </c>
    </row>
    <row r="119" spans="2:51" s="13" customFormat="1">
      <c r="B119" s="188"/>
      <c r="C119" s="189"/>
      <c r="D119" s="190" t="s">
        <v>138</v>
      </c>
      <c r="E119" s="191" t="s">
        <v>19</v>
      </c>
      <c r="F119" s="192" t="s">
        <v>185</v>
      </c>
      <c r="G119" s="189"/>
      <c r="H119" s="193">
        <v>8.3409999999999993</v>
      </c>
      <c r="I119" s="194"/>
      <c r="J119" s="189"/>
      <c r="K119" s="189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138</v>
      </c>
      <c r="AU119" s="199" t="s">
        <v>87</v>
      </c>
      <c r="AV119" s="13" t="s">
        <v>87</v>
      </c>
      <c r="AW119" s="13" t="s">
        <v>36</v>
      </c>
      <c r="AX119" s="13" t="s">
        <v>77</v>
      </c>
      <c r="AY119" s="199" t="s">
        <v>126</v>
      </c>
    </row>
    <row r="120" spans="2:51" s="13" customFormat="1">
      <c r="B120" s="188"/>
      <c r="C120" s="189"/>
      <c r="D120" s="190" t="s">
        <v>138</v>
      </c>
      <c r="E120" s="191" t="s">
        <v>19</v>
      </c>
      <c r="F120" s="192" t="s">
        <v>186</v>
      </c>
      <c r="G120" s="189"/>
      <c r="H120" s="193">
        <v>-3.407</v>
      </c>
      <c r="I120" s="194"/>
      <c r="J120" s="189"/>
      <c r="K120" s="189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138</v>
      </c>
      <c r="AU120" s="199" t="s">
        <v>87</v>
      </c>
      <c r="AV120" s="13" t="s">
        <v>87</v>
      </c>
      <c r="AW120" s="13" t="s">
        <v>36</v>
      </c>
      <c r="AX120" s="13" t="s">
        <v>77</v>
      </c>
      <c r="AY120" s="199" t="s">
        <v>126</v>
      </c>
    </row>
    <row r="121" spans="2:51" s="13" customFormat="1">
      <c r="B121" s="188"/>
      <c r="C121" s="189"/>
      <c r="D121" s="190" t="s">
        <v>138</v>
      </c>
      <c r="E121" s="191" t="s">
        <v>19</v>
      </c>
      <c r="F121" s="192" t="s">
        <v>187</v>
      </c>
      <c r="G121" s="189"/>
      <c r="H121" s="193">
        <v>6.2190000000000003</v>
      </c>
      <c r="I121" s="194"/>
      <c r="J121" s="189"/>
      <c r="K121" s="189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138</v>
      </c>
      <c r="AU121" s="199" t="s">
        <v>87</v>
      </c>
      <c r="AV121" s="13" t="s">
        <v>87</v>
      </c>
      <c r="AW121" s="13" t="s">
        <v>36</v>
      </c>
      <c r="AX121" s="13" t="s">
        <v>77</v>
      </c>
      <c r="AY121" s="199" t="s">
        <v>126</v>
      </c>
    </row>
    <row r="122" spans="2:51" s="16" customFormat="1">
      <c r="B122" s="221"/>
      <c r="C122" s="222"/>
      <c r="D122" s="190" t="s">
        <v>138</v>
      </c>
      <c r="E122" s="223" t="s">
        <v>19</v>
      </c>
      <c r="F122" s="224" t="s">
        <v>188</v>
      </c>
      <c r="G122" s="222"/>
      <c r="H122" s="225">
        <v>68.404999999999987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138</v>
      </c>
      <c r="AU122" s="231" t="s">
        <v>87</v>
      </c>
      <c r="AV122" s="16" t="s">
        <v>142</v>
      </c>
      <c r="AW122" s="16" t="s">
        <v>36</v>
      </c>
      <c r="AX122" s="16" t="s">
        <v>77</v>
      </c>
      <c r="AY122" s="231" t="s">
        <v>126</v>
      </c>
    </row>
    <row r="123" spans="2:51" s="15" customFormat="1">
      <c r="B123" s="211"/>
      <c r="C123" s="212"/>
      <c r="D123" s="190" t="s">
        <v>138</v>
      </c>
      <c r="E123" s="213" t="s">
        <v>19</v>
      </c>
      <c r="F123" s="214" t="s">
        <v>189</v>
      </c>
      <c r="G123" s="212"/>
      <c r="H123" s="213" t="s">
        <v>19</v>
      </c>
      <c r="I123" s="215"/>
      <c r="J123" s="212"/>
      <c r="K123" s="212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138</v>
      </c>
      <c r="AU123" s="220" t="s">
        <v>87</v>
      </c>
      <c r="AV123" s="15" t="s">
        <v>85</v>
      </c>
      <c r="AW123" s="15" t="s">
        <v>36</v>
      </c>
      <c r="AX123" s="15" t="s">
        <v>77</v>
      </c>
      <c r="AY123" s="220" t="s">
        <v>126</v>
      </c>
    </row>
    <row r="124" spans="2:51" s="15" customFormat="1">
      <c r="B124" s="211"/>
      <c r="C124" s="212"/>
      <c r="D124" s="190" t="s">
        <v>138</v>
      </c>
      <c r="E124" s="213" t="s">
        <v>19</v>
      </c>
      <c r="F124" s="214" t="s">
        <v>171</v>
      </c>
      <c r="G124" s="212"/>
      <c r="H124" s="213" t="s">
        <v>19</v>
      </c>
      <c r="I124" s="215"/>
      <c r="J124" s="212"/>
      <c r="K124" s="212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138</v>
      </c>
      <c r="AU124" s="220" t="s">
        <v>87</v>
      </c>
      <c r="AV124" s="15" t="s">
        <v>85</v>
      </c>
      <c r="AW124" s="15" t="s">
        <v>36</v>
      </c>
      <c r="AX124" s="15" t="s">
        <v>77</v>
      </c>
      <c r="AY124" s="220" t="s">
        <v>126</v>
      </c>
    </row>
    <row r="125" spans="2:51" s="13" customFormat="1">
      <c r="B125" s="188"/>
      <c r="C125" s="189"/>
      <c r="D125" s="190" t="s">
        <v>138</v>
      </c>
      <c r="E125" s="191" t="s">
        <v>19</v>
      </c>
      <c r="F125" s="192" t="s">
        <v>190</v>
      </c>
      <c r="G125" s="189"/>
      <c r="H125" s="193">
        <v>9.7899999999999991</v>
      </c>
      <c r="I125" s="194"/>
      <c r="J125" s="189"/>
      <c r="K125" s="189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138</v>
      </c>
      <c r="AU125" s="199" t="s">
        <v>87</v>
      </c>
      <c r="AV125" s="13" t="s">
        <v>87</v>
      </c>
      <c r="AW125" s="13" t="s">
        <v>36</v>
      </c>
      <c r="AX125" s="13" t="s">
        <v>77</v>
      </c>
      <c r="AY125" s="199" t="s">
        <v>126</v>
      </c>
    </row>
    <row r="126" spans="2:51" s="13" customFormat="1">
      <c r="B126" s="188"/>
      <c r="C126" s="189"/>
      <c r="D126" s="190" t="s">
        <v>138</v>
      </c>
      <c r="E126" s="191" t="s">
        <v>19</v>
      </c>
      <c r="F126" s="192" t="s">
        <v>191</v>
      </c>
      <c r="G126" s="189"/>
      <c r="H126" s="193">
        <v>11.622</v>
      </c>
      <c r="I126" s="194"/>
      <c r="J126" s="189"/>
      <c r="K126" s="189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138</v>
      </c>
      <c r="AU126" s="199" t="s">
        <v>87</v>
      </c>
      <c r="AV126" s="13" t="s">
        <v>87</v>
      </c>
      <c r="AW126" s="13" t="s">
        <v>36</v>
      </c>
      <c r="AX126" s="13" t="s">
        <v>77</v>
      </c>
      <c r="AY126" s="199" t="s">
        <v>126</v>
      </c>
    </row>
    <row r="127" spans="2:51" s="13" customFormat="1">
      <c r="B127" s="188"/>
      <c r="C127" s="189"/>
      <c r="D127" s="190" t="s">
        <v>138</v>
      </c>
      <c r="E127" s="191" t="s">
        <v>19</v>
      </c>
      <c r="F127" s="192" t="s">
        <v>192</v>
      </c>
      <c r="G127" s="189"/>
      <c r="H127" s="193">
        <v>8.0259999999999998</v>
      </c>
      <c r="I127" s="194"/>
      <c r="J127" s="189"/>
      <c r="K127" s="189"/>
      <c r="L127" s="195"/>
      <c r="M127" s="196"/>
      <c r="N127" s="197"/>
      <c r="O127" s="197"/>
      <c r="P127" s="197"/>
      <c r="Q127" s="197"/>
      <c r="R127" s="197"/>
      <c r="S127" s="197"/>
      <c r="T127" s="198"/>
      <c r="AT127" s="199" t="s">
        <v>138</v>
      </c>
      <c r="AU127" s="199" t="s">
        <v>87</v>
      </c>
      <c r="AV127" s="13" t="s">
        <v>87</v>
      </c>
      <c r="AW127" s="13" t="s">
        <v>36</v>
      </c>
      <c r="AX127" s="13" t="s">
        <v>77</v>
      </c>
      <c r="AY127" s="199" t="s">
        <v>126</v>
      </c>
    </row>
    <row r="128" spans="2:51" s="13" customFormat="1">
      <c r="B128" s="188"/>
      <c r="C128" s="189"/>
      <c r="D128" s="190" t="s">
        <v>138</v>
      </c>
      <c r="E128" s="191" t="s">
        <v>19</v>
      </c>
      <c r="F128" s="192" t="s">
        <v>193</v>
      </c>
      <c r="G128" s="189"/>
      <c r="H128" s="193">
        <v>2.76</v>
      </c>
      <c r="I128" s="194"/>
      <c r="J128" s="189"/>
      <c r="K128" s="189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138</v>
      </c>
      <c r="AU128" s="199" t="s">
        <v>87</v>
      </c>
      <c r="AV128" s="13" t="s">
        <v>87</v>
      </c>
      <c r="AW128" s="13" t="s">
        <v>36</v>
      </c>
      <c r="AX128" s="13" t="s">
        <v>77</v>
      </c>
      <c r="AY128" s="199" t="s">
        <v>126</v>
      </c>
    </row>
    <row r="129" spans="1:65" s="13" customFormat="1">
      <c r="B129" s="188"/>
      <c r="C129" s="189"/>
      <c r="D129" s="190" t="s">
        <v>138</v>
      </c>
      <c r="E129" s="191" t="s">
        <v>19</v>
      </c>
      <c r="F129" s="192" t="s">
        <v>194</v>
      </c>
      <c r="G129" s="189"/>
      <c r="H129" s="193">
        <v>5.4080000000000004</v>
      </c>
      <c r="I129" s="194"/>
      <c r="J129" s="189"/>
      <c r="K129" s="189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138</v>
      </c>
      <c r="AU129" s="199" t="s">
        <v>87</v>
      </c>
      <c r="AV129" s="13" t="s">
        <v>87</v>
      </c>
      <c r="AW129" s="13" t="s">
        <v>36</v>
      </c>
      <c r="AX129" s="13" t="s">
        <v>77</v>
      </c>
      <c r="AY129" s="199" t="s">
        <v>126</v>
      </c>
    </row>
    <row r="130" spans="1:65" s="13" customFormat="1">
      <c r="B130" s="188"/>
      <c r="C130" s="189"/>
      <c r="D130" s="190" t="s">
        <v>138</v>
      </c>
      <c r="E130" s="191" t="s">
        <v>19</v>
      </c>
      <c r="F130" s="192" t="s">
        <v>195</v>
      </c>
      <c r="G130" s="189"/>
      <c r="H130" s="193">
        <v>13.808999999999999</v>
      </c>
      <c r="I130" s="194"/>
      <c r="J130" s="189"/>
      <c r="K130" s="189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138</v>
      </c>
      <c r="AU130" s="199" t="s">
        <v>87</v>
      </c>
      <c r="AV130" s="13" t="s">
        <v>87</v>
      </c>
      <c r="AW130" s="13" t="s">
        <v>36</v>
      </c>
      <c r="AX130" s="13" t="s">
        <v>77</v>
      </c>
      <c r="AY130" s="199" t="s">
        <v>126</v>
      </c>
    </row>
    <row r="131" spans="1:65" s="13" customFormat="1">
      <c r="B131" s="188"/>
      <c r="C131" s="189"/>
      <c r="D131" s="190" t="s">
        <v>138</v>
      </c>
      <c r="E131" s="191" t="s">
        <v>19</v>
      </c>
      <c r="F131" s="192" t="s">
        <v>196</v>
      </c>
      <c r="G131" s="189"/>
      <c r="H131" s="193">
        <v>9.09</v>
      </c>
      <c r="I131" s="194"/>
      <c r="J131" s="189"/>
      <c r="K131" s="189"/>
      <c r="L131" s="195"/>
      <c r="M131" s="196"/>
      <c r="N131" s="197"/>
      <c r="O131" s="197"/>
      <c r="P131" s="197"/>
      <c r="Q131" s="197"/>
      <c r="R131" s="197"/>
      <c r="S131" s="197"/>
      <c r="T131" s="198"/>
      <c r="AT131" s="199" t="s">
        <v>138</v>
      </c>
      <c r="AU131" s="199" t="s">
        <v>87</v>
      </c>
      <c r="AV131" s="13" t="s">
        <v>87</v>
      </c>
      <c r="AW131" s="13" t="s">
        <v>36</v>
      </c>
      <c r="AX131" s="13" t="s">
        <v>77</v>
      </c>
      <c r="AY131" s="199" t="s">
        <v>126</v>
      </c>
    </row>
    <row r="132" spans="1:65" s="13" customFormat="1">
      <c r="B132" s="188"/>
      <c r="C132" s="189"/>
      <c r="D132" s="190" t="s">
        <v>138</v>
      </c>
      <c r="E132" s="191" t="s">
        <v>19</v>
      </c>
      <c r="F132" s="192" t="s">
        <v>197</v>
      </c>
      <c r="G132" s="189"/>
      <c r="H132" s="193">
        <v>6.0510000000000002</v>
      </c>
      <c r="I132" s="194"/>
      <c r="J132" s="189"/>
      <c r="K132" s="189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138</v>
      </c>
      <c r="AU132" s="199" t="s">
        <v>87</v>
      </c>
      <c r="AV132" s="13" t="s">
        <v>87</v>
      </c>
      <c r="AW132" s="13" t="s">
        <v>36</v>
      </c>
      <c r="AX132" s="13" t="s">
        <v>77</v>
      </c>
      <c r="AY132" s="199" t="s">
        <v>126</v>
      </c>
    </row>
    <row r="133" spans="1:65" s="13" customFormat="1">
      <c r="B133" s="188"/>
      <c r="C133" s="189"/>
      <c r="D133" s="190" t="s">
        <v>138</v>
      </c>
      <c r="E133" s="191" t="s">
        <v>19</v>
      </c>
      <c r="F133" s="192" t="s">
        <v>198</v>
      </c>
      <c r="G133" s="189"/>
      <c r="H133" s="193">
        <v>-33.277999999999999</v>
      </c>
      <c r="I133" s="194"/>
      <c r="J133" s="189"/>
      <c r="K133" s="189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138</v>
      </c>
      <c r="AU133" s="199" t="s">
        <v>87</v>
      </c>
      <c r="AV133" s="13" t="s">
        <v>87</v>
      </c>
      <c r="AW133" s="13" t="s">
        <v>36</v>
      </c>
      <c r="AX133" s="13" t="s">
        <v>77</v>
      </c>
      <c r="AY133" s="199" t="s">
        <v>126</v>
      </c>
    </row>
    <row r="134" spans="1:65" s="16" customFormat="1">
      <c r="B134" s="221"/>
      <c r="C134" s="222"/>
      <c r="D134" s="190" t="s">
        <v>138</v>
      </c>
      <c r="E134" s="223" t="s">
        <v>19</v>
      </c>
      <c r="F134" s="224" t="s">
        <v>188</v>
      </c>
      <c r="G134" s="222"/>
      <c r="H134" s="225">
        <v>33.277999999999999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138</v>
      </c>
      <c r="AU134" s="231" t="s">
        <v>87</v>
      </c>
      <c r="AV134" s="16" t="s">
        <v>142</v>
      </c>
      <c r="AW134" s="16" t="s">
        <v>36</v>
      </c>
      <c r="AX134" s="16" t="s">
        <v>77</v>
      </c>
      <c r="AY134" s="231" t="s">
        <v>126</v>
      </c>
    </row>
    <row r="135" spans="1:65" s="15" customFormat="1">
      <c r="B135" s="211"/>
      <c r="C135" s="212"/>
      <c r="D135" s="190" t="s">
        <v>138</v>
      </c>
      <c r="E135" s="213" t="s">
        <v>19</v>
      </c>
      <c r="F135" s="214" t="s">
        <v>189</v>
      </c>
      <c r="G135" s="212"/>
      <c r="H135" s="213" t="s">
        <v>19</v>
      </c>
      <c r="I135" s="215"/>
      <c r="J135" s="212"/>
      <c r="K135" s="212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138</v>
      </c>
      <c r="AU135" s="220" t="s">
        <v>87</v>
      </c>
      <c r="AV135" s="15" t="s">
        <v>85</v>
      </c>
      <c r="AW135" s="15" t="s">
        <v>36</v>
      </c>
      <c r="AX135" s="15" t="s">
        <v>77</v>
      </c>
      <c r="AY135" s="220" t="s">
        <v>126</v>
      </c>
    </row>
    <row r="136" spans="1:65" s="15" customFormat="1">
      <c r="B136" s="211"/>
      <c r="C136" s="212"/>
      <c r="D136" s="190" t="s">
        <v>138</v>
      </c>
      <c r="E136" s="213" t="s">
        <v>19</v>
      </c>
      <c r="F136" s="214" t="s">
        <v>199</v>
      </c>
      <c r="G136" s="212"/>
      <c r="H136" s="213" t="s">
        <v>19</v>
      </c>
      <c r="I136" s="215"/>
      <c r="J136" s="212"/>
      <c r="K136" s="212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138</v>
      </c>
      <c r="AU136" s="220" t="s">
        <v>87</v>
      </c>
      <c r="AV136" s="15" t="s">
        <v>85</v>
      </c>
      <c r="AW136" s="15" t="s">
        <v>36</v>
      </c>
      <c r="AX136" s="15" t="s">
        <v>77</v>
      </c>
      <c r="AY136" s="220" t="s">
        <v>126</v>
      </c>
    </row>
    <row r="137" spans="1:65" s="13" customFormat="1">
      <c r="B137" s="188"/>
      <c r="C137" s="189"/>
      <c r="D137" s="190" t="s">
        <v>138</v>
      </c>
      <c r="E137" s="191" t="s">
        <v>19</v>
      </c>
      <c r="F137" s="192" t="s">
        <v>200</v>
      </c>
      <c r="G137" s="189"/>
      <c r="H137" s="193">
        <v>0.91800000000000004</v>
      </c>
      <c r="I137" s="194"/>
      <c r="J137" s="189"/>
      <c r="K137" s="189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138</v>
      </c>
      <c r="AU137" s="199" t="s">
        <v>87</v>
      </c>
      <c r="AV137" s="13" t="s">
        <v>87</v>
      </c>
      <c r="AW137" s="13" t="s">
        <v>36</v>
      </c>
      <c r="AX137" s="13" t="s">
        <v>77</v>
      </c>
      <c r="AY137" s="199" t="s">
        <v>126</v>
      </c>
    </row>
    <row r="138" spans="1:65" s="13" customFormat="1">
      <c r="B138" s="188"/>
      <c r="C138" s="189"/>
      <c r="D138" s="190" t="s">
        <v>138</v>
      </c>
      <c r="E138" s="191" t="s">
        <v>19</v>
      </c>
      <c r="F138" s="192" t="s">
        <v>201</v>
      </c>
      <c r="G138" s="189"/>
      <c r="H138" s="193">
        <v>11.32</v>
      </c>
      <c r="I138" s="194"/>
      <c r="J138" s="189"/>
      <c r="K138" s="189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138</v>
      </c>
      <c r="AU138" s="199" t="s">
        <v>87</v>
      </c>
      <c r="AV138" s="13" t="s">
        <v>87</v>
      </c>
      <c r="AW138" s="13" t="s">
        <v>36</v>
      </c>
      <c r="AX138" s="13" t="s">
        <v>77</v>
      </c>
      <c r="AY138" s="199" t="s">
        <v>126</v>
      </c>
    </row>
    <row r="139" spans="1:65" s="13" customFormat="1">
      <c r="B139" s="188"/>
      <c r="C139" s="189"/>
      <c r="D139" s="190" t="s">
        <v>138</v>
      </c>
      <c r="E139" s="191" t="s">
        <v>19</v>
      </c>
      <c r="F139" s="192" t="s">
        <v>202</v>
      </c>
      <c r="G139" s="189"/>
      <c r="H139" s="193">
        <v>1.224</v>
      </c>
      <c r="I139" s="194"/>
      <c r="J139" s="189"/>
      <c r="K139" s="189"/>
      <c r="L139" s="195"/>
      <c r="M139" s="196"/>
      <c r="N139" s="197"/>
      <c r="O139" s="197"/>
      <c r="P139" s="197"/>
      <c r="Q139" s="197"/>
      <c r="R139" s="197"/>
      <c r="S139" s="197"/>
      <c r="T139" s="198"/>
      <c r="AT139" s="199" t="s">
        <v>138</v>
      </c>
      <c r="AU139" s="199" t="s">
        <v>87</v>
      </c>
      <c r="AV139" s="13" t="s">
        <v>87</v>
      </c>
      <c r="AW139" s="13" t="s">
        <v>36</v>
      </c>
      <c r="AX139" s="13" t="s">
        <v>77</v>
      </c>
      <c r="AY139" s="199" t="s">
        <v>126</v>
      </c>
    </row>
    <row r="140" spans="1:65" s="13" customFormat="1">
      <c r="B140" s="188"/>
      <c r="C140" s="189"/>
      <c r="D140" s="190" t="s">
        <v>138</v>
      </c>
      <c r="E140" s="191" t="s">
        <v>19</v>
      </c>
      <c r="F140" s="192" t="s">
        <v>203</v>
      </c>
      <c r="G140" s="189"/>
      <c r="H140" s="193">
        <v>-6.7309999999999999</v>
      </c>
      <c r="I140" s="194"/>
      <c r="J140" s="189"/>
      <c r="K140" s="189"/>
      <c r="L140" s="195"/>
      <c r="M140" s="196"/>
      <c r="N140" s="197"/>
      <c r="O140" s="197"/>
      <c r="P140" s="197"/>
      <c r="Q140" s="197"/>
      <c r="R140" s="197"/>
      <c r="S140" s="197"/>
      <c r="T140" s="198"/>
      <c r="AT140" s="199" t="s">
        <v>138</v>
      </c>
      <c r="AU140" s="199" t="s">
        <v>87</v>
      </c>
      <c r="AV140" s="13" t="s">
        <v>87</v>
      </c>
      <c r="AW140" s="13" t="s">
        <v>36</v>
      </c>
      <c r="AX140" s="13" t="s">
        <v>77</v>
      </c>
      <c r="AY140" s="199" t="s">
        <v>126</v>
      </c>
    </row>
    <row r="141" spans="1:65" s="16" customFormat="1">
      <c r="B141" s="221"/>
      <c r="C141" s="222"/>
      <c r="D141" s="190" t="s">
        <v>138</v>
      </c>
      <c r="E141" s="223" t="s">
        <v>19</v>
      </c>
      <c r="F141" s="224" t="s">
        <v>188</v>
      </c>
      <c r="G141" s="222"/>
      <c r="H141" s="225">
        <v>6.7309999999999999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138</v>
      </c>
      <c r="AU141" s="231" t="s">
        <v>87</v>
      </c>
      <c r="AV141" s="16" t="s">
        <v>142</v>
      </c>
      <c r="AW141" s="16" t="s">
        <v>36</v>
      </c>
      <c r="AX141" s="16" t="s">
        <v>77</v>
      </c>
      <c r="AY141" s="231" t="s">
        <v>126</v>
      </c>
    </row>
    <row r="142" spans="1:65" s="14" customFormat="1">
      <c r="B142" s="200"/>
      <c r="C142" s="201"/>
      <c r="D142" s="190" t="s">
        <v>138</v>
      </c>
      <c r="E142" s="202" t="s">
        <v>19</v>
      </c>
      <c r="F142" s="203" t="s">
        <v>141</v>
      </c>
      <c r="G142" s="201"/>
      <c r="H142" s="204">
        <v>108.414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138</v>
      </c>
      <c r="AU142" s="210" t="s">
        <v>87</v>
      </c>
      <c r="AV142" s="14" t="s">
        <v>133</v>
      </c>
      <c r="AW142" s="14" t="s">
        <v>36</v>
      </c>
      <c r="AX142" s="14" t="s">
        <v>85</v>
      </c>
      <c r="AY142" s="210" t="s">
        <v>126</v>
      </c>
    </row>
    <row r="143" spans="1:65" s="2" customFormat="1" ht="22.8">
      <c r="A143" s="36"/>
      <c r="B143" s="37"/>
      <c r="C143" s="175" t="s">
        <v>204</v>
      </c>
      <c r="D143" s="175" t="s">
        <v>128</v>
      </c>
      <c r="E143" s="176" t="s">
        <v>205</v>
      </c>
      <c r="F143" s="177" t="s">
        <v>206</v>
      </c>
      <c r="G143" s="178" t="s">
        <v>158</v>
      </c>
      <c r="H143" s="179">
        <v>40.009</v>
      </c>
      <c r="I143" s="180"/>
      <c r="J143" s="181">
        <f>ROUND(I143*H143,2)</f>
        <v>0</v>
      </c>
      <c r="K143" s="177" t="s">
        <v>132</v>
      </c>
      <c r="L143" s="41"/>
      <c r="M143" s="182" t="s">
        <v>19</v>
      </c>
      <c r="N143" s="183" t="s">
        <v>48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133</v>
      </c>
      <c r="AT143" s="186" t="s">
        <v>128</v>
      </c>
      <c r="AU143" s="186" t="s">
        <v>87</v>
      </c>
      <c r="AY143" s="19" t="s">
        <v>126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85</v>
      </c>
      <c r="BK143" s="187">
        <f>ROUND(I143*H143,2)</f>
        <v>0</v>
      </c>
      <c r="BL143" s="19" t="s">
        <v>133</v>
      </c>
      <c r="BM143" s="186" t="s">
        <v>207</v>
      </c>
    </row>
    <row r="144" spans="1:65" s="15" customFormat="1">
      <c r="B144" s="211"/>
      <c r="C144" s="212"/>
      <c r="D144" s="190" t="s">
        <v>138</v>
      </c>
      <c r="E144" s="213" t="s">
        <v>19</v>
      </c>
      <c r="F144" s="214" t="s">
        <v>189</v>
      </c>
      <c r="G144" s="212"/>
      <c r="H144" s="213" t="s">
        <v>19</v>
      </c>
      <c r="I144" s="215"/>
      <c r="J144" s="212"/>
      <c r="K144" s="212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138</v>
      </c>
      <c r="AU144" s="220" t="s">
        <v>87</v>
      </c>
      <c r="AV144" s="15" t="s">
        <v>85</v>
      </c>
      <c r="AW144" s="15" t="s">
        <v>36</v>
      </c>
      <c r="AX144" s="15" t="s">
        <v>77</v>
      </c>
      <c r="AY144" s="220" t="s">
        <v>126</v>
      </c>
    </row>
    <row r="145" spans="1:65" s="15" customFormat="1">
      <c r="B145" s="211"/>
      <c r="C145" s="212"/>
      <c r="D145" s="190" t="s">
        <v>138</v>
      </c>
      <c r="E145" s="213" t="s">
        <v>19</v>
      </c>
      <c r="F145" s="214" t="s">
        <v>171</v>
      </c>
      <c r="G145" s="212"/>
      <c r="H145" s="213" t="s">
        <v>19</v>
      </c>
      <c r="I145" s="215"/>
      <c r="J145" s="212"/>
      <c r="K145" s="212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138</v>
      </c>
      <c r="AU145" s="220" t="s">
        <v>87</v>
      </c>
      <c r="AV145" s="15" t="s">
        <v>85</v>
      </c>
      <c r="AW145" s="15" t="s">
        <v>36</v>
      </c>
      <c r="AX145" s="15" t="s">
        <v>77</v>
      </c>
      <c r="AY145" s="220" t="s">
        <v>126</v>
      </c>
    </row>
    <row r="146" spans="1:65" s="13" customFormat="1">
      <c r="B146" s="188"/>
      <c r="C146" s="189"/>
      <c r="D146" s="190" t="s">
        <v>138</v>
      </c>
      <c r="E146" s="191" t="s">
        <v>19</v>
      </c>
      <c r="F146" s="192" t="s">
        <v>208</v>
      </c>
      <c r="G146" s="189"/>
      <c r="H146" s="193">
        <v>33.277999999999999</v>
      </c>
      <c r="I146" s="194"/>
      <c r="J146" s="189"/>
      <c r="K146" s="189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138</v>
      </c>
      <c r="AU146" s="199" t="s">
        <v>87</v>
      </c>
      <c r="AV146" s="13" t="s">
        <v>87</v>
      </c>
      <c r="AW146" s="13" t="s">
        <v>36</v>
      </c>
      <c r="AX146" s="13" t="s">
        <v>77</v>
      </c>
      <c r="AY146" s="199" t="s">
        <v>126</v>
      </c>
    </row>
    <row r="147" spans="1:65" s="15" customFormat="1">
      <c r="B147" s="211"/>
      <c r="C147" s="212"/>
      <c r="D147" s="190" t="s">
        <v>138</v>
      </c>
      <c r="E147" s="213" t="s">
        <v>19</v>
      </c>
      <c r="F147" s="214" t="s">
        <v>189</v>
      </c>
      <c r="G147" s="212"/>
      <c r="H147" s="213" t="s">
        <v>19</v>
      </c>
      <c r="I147" s="215"/>
      <c r="J147" s="212"/>
      <c r="K147" s="212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138</v>
      </c>
      <c r="AU147" s="220" t="s">
        <v>87</v>
      </c>
      <c r="AV147" s="15" t="s">
        <v>85</v>
      </c>
      <c r="AW147" s="15" t="s">
        <v>36</v>
      </c>
      <c r="AX147" s="15" t="s">
        <v>77</v>
      </c>
      <c r="AY147" s="220" t="s">
        <v>126</v>
      </c>
    </row>
    <row r="148" spans="1:65" s="15" customFormat="1">
      <c r="B148" s="211"/>
      <c r="C148" s="212"/>
      <c r="D148" s="190" t="s">
        <v>138</v>
      </c>
      <c r="E148" s="213" t="s">
        <v>19</v>
      </c>
      <c r="F148" s="214" t="s">
        <v>199</v>
      </c>
      <c r="G148" s="212"/>
      <c r="H148" s="213" t="s">
        <v>19</v>
      </c>
      <c r="I148" s="215"/>
      <c r="J148" s="212"/>
      <c r="K148" s="212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138</v>
      </c>
      <c r="AU148" s="220" t="s">
        <v>87</v>
      </c>
      <c r="AV148" s="15" t="s">
        <v>85</v>
      </c>
      <c r="AW148" s="15" t="s">
        <v>36</v>
      </c>
      <c r="AX148" s="15" t="s">
        <v>77</v>
      </c>
      <c r="AY148" s="220" t="s">
        <v>126</v>
      </c>
    </row>
    <row r="149" spans="1:65" s="13" customFormat="1">
      <c r="B149" s="188"/>
      <c r="C149" s="189"/>
      <c r="D149" s="190" t="s">
        <v>138</v>
      </c>
      <c r="E149" s="191" t="s">
        <v>19</v>
      </c>
      <c r="F149" s="192" t="s">
        <v>209</v>
      </c>
      <c r="G149" s="189"/>
      <c r="H149" s="193">
        <v>6.7309999999999999</v>
      </c>
      <c r="I149" s="194"/>
      <c r="J149" s="189"/>
      <c r="K149" s="189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138</v>
      </c>
      <c r="AU149" s="199" t="s">
        <v>87</v>
      </c>
      <c r="AV149" s="13" t="s">
        <v>87</v>
      </c>
      <c r="AW149" s="13" t="s">
        <v>36</v>
      </c>
      <c r="AX149" s="13" t="s">
        <v>77</v>
      </c>
      <c r="AY149" s="199" t="s">
        <v>126</v>
      </c>
    </row>
    <row r="150" spans="1:65" s="14" customFormat="1">
      <c r="B150" s="200"/>
      <c r="C150" s="201"/>
      <c r="D150" s="190" t="s">
        <v>138</v>
      </c>
      <c r="E150" s="202" t="s">
        <v>19</v>
      </c>
      <c r="F150" s="203" t="s">
        <v>141</v>
      </c>
      <c r="G150" s="201"/>
      <c r="H150" s="204">
        <v>40.009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138</v>
      </c>
      <c r="AU150" s="210" t="s">
        <v>87</v>
      </c>
      <c r="AV150" s="14" t="s">
        <v>133</v>
      </c>
      <c r="AW150" s="14" t="s">
        <v>36</v>
      </c>
      <c r="AX150" s="14" t="s">
        <v>85</v>
      </c>
      <c r="AY150" s="210" t="s">
        <v>126</v>
      </c>
    </row>
    <row r="151" spans="1:65" s="2" customFormat="1" ht="34.200000000000003">
      <c r="A151" s="36"/>
      <c r="B151" s="37"/>
      <c r="C151" s="175" t="s">
        <v>210</v>
      </c>
      <c r="D151" s="175" t="s">
        <v>128</v>
      </c>
      <c r="E151" s="176" t="s">
        <v>211</v>
      </c>
      <c r="F151" s="177" t="s">
        <v>212</v>
      </c>
      <c r="G151" s="178" t="s">
        <v>158</v>
      </c>
      <c r="H151" s="179">
        <v>17.71</v>
      </c>
      <c r="I151" s="180"/>
      <c r="J151" s="181">
        <f>ROUND(I151*H151,2)</f>
        <v>0</v>
      </c>
      <c r="K151" s="177" t="s">
        <v>132</v>
      </c>
      <c r="L151" s="41"/>
      <c r="M151" s="182" t="s">
        <v>19</v>
      </c>
      <c r="N151" s="183" t="s">
        <v>48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133</v>
      </c>
      <c r="AT151" s="186" t="s">
        <v>128</v>
      </c>
      <c r="AU151" s="186" t="s">
        <v>87</v>
      </c>
      <c r="AY151" s="19" t="s">
        <v>126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85</v>
      </c>
      <c r="BK151" s="187">
        <f>ROUND(I151*H151,2)</f>
        <v>0</v>
      </c>
      <c r="BL151" s="19" t="s">
        <v>133</v>
      </c>
      <c r="BM151" s="186" t="s">
        <v>213</v>
      </c>
    </row>
    <row r="152" spans="1:65" s="15" customFormat="1">
      <c r="B152" s="211"/>
      <c r="C152" s="212"/>
      <c r="D152" s="190" t="s">
        <v>138</v>
      </c>
      <c r="E152" s="213" t="s">
        <v>19</v>
      </c>
      <c r="F152" s="214" t="s">
        <v>171</v>
      </c>
      <c r="G152" s="212"/>
      <c r="H152" s="213" t="s">
        <v>19</v>
      </c>
      <c r="I152" s="215"/>
      <c r="J152" s="212"/>
      <c r="K152" s="212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138</v>
      </c>
      <c r="AU152" s="220" t="s">
        <v>87</v>
      </c>
      <c r="AV152" s="15" t="s">
        <v>85</v>
      </c>
      <c r="AW152" s="15" t="s">
        <v>36</v>
      </c>
      <c r="AX152" s="15" t="s">
        <v>77</v>
      </c>
      <c r="AY152" s="220" t="s">
        <v>126</v>
      </c>
    </row>
    <row r="153" spans="1:65" s="15" customFormat="1">
      <c r="B153" s="211"/>
      <c r="C153" s="212"/>
      <c r="D153" s="190" t="s">
        <v>138</v>
      </c>
      <c r="E153" s="213" t="s">
        <v>19</v>
      </c>
      <c r="F153" s="214" t="s">
        <v>214</v>
      </c>
      <c r="G153" s="212"/>
      <c r="H153" s="213" t="s">
        <v>19</v>
      </c>
      <c r="I153" s="215"/>
      <c r="J153" s="212"/>
      <c r="K153" s="212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138</v>
      </c>
      <c r="AU153" s="220" t="s">
        <v>87</v>
      </c>
      <c r="AV153" s="15" t="s">
        <v>85</v>
      </c>
      <c r="AW153" s="15" t="s">
        <v>36</v>
      </c>
      <c r="AX153" s="15" t="s">
        <v>77</v>
      </c>
      <c r="AY153" s="220" t="s">
        <v>126</v>
      </c>
    </row>
    <row r="154" spans="1:65" s="13" customFormat="1">
      <c r="B154" s="188"/>
      <c r="C154" s="189"/>
      <c r="D154" s="190" t="s">
        <v>138</v>
      </c>
      <c r="E154" s="191" t="s">
        <v>19</v>
      </c>
      <c r="F154" s="192" t="s">
        <v>215</v>
      </c>
      <c r="G154" s="189"/>
      <c r="H154" s="193">
        <v>17.71</v>
      </c>
      <c r="I154" s="194"/>
      <c r="J154" s="189"/>
      <c r="K154" s="189"/>
      <c r="L154" s="195"/>
      <c r="M154" s="196"/>
      <c r="N154" s="197"/>
      <c r="O154" s="197"/>
      <c r="P154" s="197"/>
      <c r="Q154" s="197"/>
      <c r="R154" s="197"/>
      <c r="S154" s="197"/>
      <c r="T154" s="198"/>
      <c r="AT154" s="199" t="s">
        <v>138</v>
      </c>
      <c r="AU154" s="199" t="s">
        <v>87</v>
      </c>
      <c r="AV154" s="13" t="s">
        <v>87</v>
      </c>
      <c r="AW154" s="13" t="s">
        <v>36</v>
      </c>
      <c r="AX154" s="13" t="s">
        <v>85</v>
      </c>
      <c r="AY154" s="199" t="s">
        <v>126</v>
      </c>
    </row>
    <row r="155" spans="1:65" s="2" customFormat="1" ht="34.200000000000003">
      <c r="A155" s="36"/>
      <c r="B155" s="37"/>
      <c r="C155" s="175" t="s">
        <v>216</v>
      </c>
      <c r="D155" s="175" t="s">
        <v>128</v>
      </c>
      <c r="E155" s="176" t="s">
        <v>217</v>
      </c>
      <c r="F155" s="177" t="s">
        <v>218</v>
      </c>
      <c r="G155" s="178" t="s">
        <v>158</v>
      </c>
      <c r="H155" s="179">
        <v>3.5419999999999998</v>
      </c>
      <c r="I155" s="180"/>
      <c r="J155" s="181">
        <f>ROUND(I155*H155,2)</f>
        <v>0</v>
      </c>
      <c r="K155" s="177" t="s">
        <v>132</v>
      </c>
      <c r="L155" s="41"/>
      <c r="M155" s="182" t="s">
        <v>19</v>
      </c>
      <c r="N155" s="183" t="s">
        <v>48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133</v>
      </c>
      <c r="AT155" s="186" t="s">
        <v>128</v>
      </c>
      <c r="AU155" s="186" t="s">
        <v>87</v>
      </c>
      <c r="AY155" s="19" t="s">
        <v>126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85</v>
      </c>
      <c r="BK155" s="187">
        <f>ROUND(I155*H155,2)</f>
        <v>0</v>
      </c>
      <c r="BL155" s="19" t="s">
        <v>133</v>
      </c>
      <c r="BM155" s="186" t="s">
        <v>219</v>
      </c>
    </row>
    <row r="156" spans="1:65" s="13" customFormat="1">
      <c r="B156" s="188"/>
      <c r="C156" s="189"/>
      <c r="D156" s="190" t="s">
        <v>138</v>
      </c>
      <c r="E156" s="191" t="s">
        <v>19</v>
      </c>
      <c r="F156" s="192" t="s">
        <v>220</v>
      </c>
      <c r="G156" s="189"/>
      <c r="H156" s="193">
        <v>3.5419999999999998</v>
      </c>
      <c r="I156" s="194"/>
      <c r="J156" s="189"/>
      <c r="K156" s="189"/>
      <c r="L156" s="195"/>
      <c r="M156" s="196"/>
      <c r="N156" s="197"/>
      <c r="O156" s="197"/>
      <c r="P156" s="197"/>
      <c r="Q156" s="197"/>
      <c r="R156" s="197"/>
      <c r="S156" s="197"/>
      <c r="T156" s="198"/>
      <c r="AT156" s="199" t="s">
        <v>138</v>
      </c>
      <c r="AU156" s="199" t="s">
        <v>87</v>
      </c>
      <c r="AV156" s="13" t="s">
        <v>87</v>
      </c>
      <c r="AW156" s="13" t="s">
        <v>36</v>
      </c>
      <c r="AX156" s="13" t="s">
        <v>85</v>
      </c>
      <c r="AY156" s="199" t="s">
        <v>126</v>
      </c>
    </row>
    <row r="157" spans="1:65" s="2" customFormat="1" ht="16.5" customHeight="1">
      <c r="A157" s="36"/>
      <c r="B157" s="37"/>
      <c r="C157" s="175" t="s">
        <v>221</v>
      </c>
      <c r="D157" s="175" t="s">
        <v>128</v>
      </c>
      <c r="E157" s="176" t="s">
        <v>222</v>
      </c>
      <c r="F157" s="177" t="s">
        <v>223</v>
      </c>
      <c r="G157" s="178" t="s">
        <v>158</v>
      </c>
      <c r="H157" s="179">
        <v>30.492000000000001</v>
      </c>
      <c r="I157" s="180"/>
      <c r="J157" s="181">
        <f>ROUND(I157*H157,2)</f>
        <v>0</v>
      </c>
      <c r="K157" s="177" t="s">
        <v>132</v>
      </c>
      <c r="L157" s="41"/>
      <c r="M157" s="182" t="s">
        <v>19</v>
      </c>
      <c r="N157" s="183" t="s">
        <v>48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133</v>
      </c>
      <c r="AT157" s="186" t="s">
        <v>128</v>
      </c>
      <c r="AU157" s="186" t="s">
        <v>87</v>
      </c>
      <c r="AY157" s="19" t="s">
        <v>126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85</v>
      </c>
      <c r="BK157" s="187">
        <f>ROUND(I157*H157,2)</f>
        <v>0</v>
      </c>
      <c r="BL157" s="19" t="s">
        <v>133</v>
      </c>
      <c r="BM157" s="186" t="s">
        <v>224</v>
      </c>
    </row>
    <row r="158" spans="1:65" s="15" customFormat="1">
      <c r="B158" s="211"/>
      <c r="C158" s="212"/>
      <c r="D158" s="190" t="s">
        <v>138</v>
      </c>
      <c r="E158" s="213" t="s">
        <v>19</v>
      </c>
      <c r="F158" s="214" t="s">
        <v>225</v>
      </c>
      <c r="G158" s="212"/>
      <c r="H158" s="213" t="s">
        <v>19</v>
      </c>
      <c r="I158" s="215"/>
      <c r="J158" s="212"/>
      <c r="K158" s="212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138</v>
      </c>
      <c r="AU158" s="220" t="s">
        <v>87</v>
      </c>
      <c r="AV158" s="15" t="s">
        <v>85</v>
      </c>
      <c r="AW158" s="15" t="s">
        <v>36</v>
      </c>
      <c r="AX158" s="15" t="s">
        <v>77</v>
      </c>
      <c r="AY158" s="220" t="s">
        <v>126</v>
      </c>
    </row>
    <row r="159" spans="1:65" s="13" customFormat="1">
      <c r="B159" s="188"/>
      <c r="C159" s="189"/>
      <c r="D159" s="190" t="s">
        <v>138</v>
      </c>
      <c r="E159" s="191" t="s">
        <v>19</v>
      </c>
      <c r="F159" s="192" t="s">
        <v>226</v>
      </c>
      <c r="G159" s="189"/>
      <c r="H159" s="193">
        <v>9</v>
      </c>
      <c r="I159" s="194"/>
      <c r="J159" s="189"/>
      <c r="K159" s="189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138</v>
      </c>
      <c r="AU159" s="199" t="s">
        <v>87</v>
      </c>
      <c r="AV159" s="13" t="s">
        <v>87</v>
      </c>
      <c r="AW159" s="13" t="s">
        <v>36</v>
      </c>
      <c r="AX159" s="13" t="s">
        <v>77</v>
      </c>
      <c r="AY159" s="199" t="s">
        <v>126</v>
      </c>
    </row>
    <row r="160" spans="1:65" s="13" customFormat="1">
      <c r="B160" s="188"/>
      <c r="C160" s="189"/>
      <c r="D160" s="190" t="s">
        <v>138</v>
      </c>
      <c r="E160" s="191" t="s">
        <v>19</v>
      </c>
      <c r="F160" s="192" t="s">
        <v>227</v>
      </c>
      <c r="G160" s="189"/>
      <c r="H160" s="193">
        <v>6.9119999999999999</v>
      </c>
      <c r="I160" s="194"/>
      <c r="J160" s="189"/>
      <c r="K160" s="189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138</v>
      </c>
      <c r="AU160" s="199" t="s">
        <v>87</v>
      </c>
      <c r="AV160" s="13" t="s">
        <v>87</v>
      </c>
      <c r="AW160" s="13" t="s">
        <v>36</v>
      </c>
      <c r="AX160" s="13" t="s">
        <v>77</v>
      </c>
      <c r="AY160" s="199" t="s">
        <v>126</v>
      </c>
    </row>
    <row r="161" spans="1:65" s="15" customFormat="1">
      <c r="B161" s="211"/>
      <c r="C161" s="212"/>
      <c r="D161" s="190" t="s">
        <v>138</v>
      </c>
      <c r="E161" s="213" t="s">
        <v>19</v>
      </c>
      <c r="F161" s="214" t="s">
        <v>228</v>
      </c>
      <c r="G161" s="212"/>
      <c r="H161" s="213" t="s">
        <v>19</v>
      </c>
      <c r="I161" s="215"/>
      <c r="J161" s="212"/>
      <c r="K161" s="212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138</v>
      </c>
      <c r="AU161" s="220" t="s">
        <v>87</v>
      </c>
      <c r="AV161" s="15" t="s">
        <v>85</v>
      </c>
      <c r="AW161" s="15" t="s">
        <v>36</v>
      </c>
      <c r="AX161" s="15" t="s">
        <v>77</v>
      </c>
      <c r="AY161" s="220" t="s">
        <v>126</v>
      </c>
    </row>
    <row r="162" spans="1:65" s="13" customFormat="1">
      <c r="B162" s="188"/>
      <c r="C162" s="189"/>
      <c r="D162" s="190" t="s">
        <v>138</v>
      </c>
      <c r="E162" s="191" t="s">
        <v>19</v>
      </c>
      <c r="F162" s="192" t="s">
        <v>229</v>
      </c>
      <c r="G162" s="189"/>
      <c r="H162" s="193">
        <v>2.88</v>
      </c>
      <c r="I162" s="194"/>
      <c r="J162" s="189"/>
      <c r="K162" s="189"/>
      <c r="L162" s="195"/>
      <c r="M162" s="196"/>
      <c r="N162" s="197"/>
      <c r="O162" s="197"/>
      <c r="P162" s="197"/>
      <c r="Q162" s="197"/>
      <c r="R162" s="197"/>
      <c r="S162" s="197"/>
      <c r="T162" s="198"/>
      <c r="AT162" s="199" t="s">
        <v>138</v>
      </c>
      <c r="AU162" s="199" t="s">
        <v>87</v>
      </c>
      <c r="AV162" s="13" t="s">
        <v>87</v>
      </c>
      <c r="AW162" s="13" t="s">
        <v>36</v>
      </c>
      <c r="AX162" s="13" t="s">
        <v>77</v>
      </c>
      <c r="AY162" s="199" t="s">
        <v>126</v>
      </c>
    </row>
    <row r="163" spans="1:65" s="15" customFormat="1">
      <c r="B163" s="211"/>
      <c r="C163" s="212"/>
      <c r="D163" s="190" t="s">
        <v>138</v>
      </c>
      <c r="E163" s="213" t="s">
        <v>19</v>
      </c>
      <c r="F163" s="214" t="s">
        <v>230</v>
      </c>
      <c r="G163" s="212"/>
      <c r="H163" s="213" t="s">
        <v>19</v>
      </c>
      <c r="I163" s="215"/>
      <c r="J163" s="212"/>
      <c r="K163" s="212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138</v>
      </c>
      <c r="AU163" s="220" t="s">
        <v>87</v>
      </c>
      <c r="AV163" s="15" t="s">
        <v>85</v>
      </c>
      <c r="AW163" s="15" t="s">
        <v>36</v>
      </c>
      <c r="AX163" s="15" t="s">
        <v>77</v>
      </c>
      <c r="AY163" s="220" t="s">
        <v>126</v>
      </c>
    </row>
    <row r="164" spans="1:65" s="13" customFormat="1">
      <c r="B164" s="188"/>
      <c r="C164" s="189"/>
      <c r="D164" s="190" t="s">
        <v>138</v>
      </c>
      <c r="E164" s="191" t="s">
        <v>19</v>
      </c>
      <c r="F164" s="192" t="s">
        <v>231</v>
      </c>
      <c r="G164" s="189"/>
      <c r="H164" s="193">
        <v>2.7</v>
      </c>
      <c r="I164" s="194"/>
      <c r="J164" s="189"/>
      <c r="K164" s="189"/>
      <c r="L164" s="195"/>
      <c r="M164" s="196"/>
      <c r="N164" s="197"/>
      <c r="O164" s="197"/>
      <c r="P164" s="197"/>
      <c r="Q164" s="197"/>
      <c r="R164" s="197"/>
      <c r="S164" s="197"/>
      <c r="T164" s="198"/>
      <c r="AT164" s="199" t="s">
        <v>138</v>
      </c>
      <c r="AU164" s="199" t="s">
        <v>87</v>
      </c>
      <c r="AV164" s="13" t="s">
        <v>87</v>
      </c>
      <c r="AW164" s="13" t="s">
        <v>36</v>
      </c>
      <c r="AX164" s="13" t="s">
        <v>77</v>
      </c>
      <c r="AY164" s="199" t="s">
        <v>126</v>
      </c>
    </row>
    <row r="165" spans="1:65" s="13" customFormat="1">
      <c r="B165" s="188"/>
      <c r="C165" s="189"/>
      <c r="D165" s="190" t="s">
        <v>138</v>
      </c>
      <c r="E165" s="191" t="s">
        <v>19</v>
      </c>
      <c r="F165" s="192" t="s">
        <v>232</v>
      </c>
      <c r="G165" s="189"/>
      <c r="H165" s="193">
        <v>9</v>
      </c>
      <c r="I165" s="194"/>
      <c r="J165" s="189"/>
      <c r="K165" s="189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138</v>
      </c>
      <c r="AU165" s="199" t="s">
        <v>87</v>
      </c>
      <c r="AV165" s="13" t="s">
        <v>87</v>
      </c>
      <c r="AW165" s="13" t="s">
        <v>36</v>
      </c>
      <c r="AX165" s="13" t="s">
        <v>77</v>
      </c>
      <c r="AY165" s="199" t="s">
        <v>126</v>
      </c>
    </row>
    <row r="166" spans="1:65" s="14" customFormat="1">
      <c r="B166" s="200"/>
      <c r="C166" s="201"/>
      <c r="D166" s="190" t="s">
        <v>138</v>
      </c>
      <c r="E166" s="202" t="s">
        <v>19</v>
      </c>
      <c r="F166" s="203" t="s">
        <v>141</v>
      </c>
      <c r="G166" s="201"/>
      <c r="H166" s="204">
        <v>30.491999999999997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138</v>
      </c>
      <c r="AU166" s="210" t="s">
        <v>87</v>
      </c>
      <c r="AV166" s="14" t="s">
        <v>133</v>
      </c>
      <c r="AW166" s="14" t="s">
        <v>36</v>
      </c>
      <c r="AX166" s="14" t="s">
        <v>85</v>
      </c>
      <c r="AY166" s="210" t="s">
        <v>126</v>
      </c>
    </row>
    <row r="167" spans="1:65" s="2" customFormat="1" ht="21.75" customHeight="1">
      <c r="A167" s="36"/>
      <c r="B167" s="37"/>
      <c r="C167" s="175" t="s">
        <v>233</v>
      </c>
      <c r="D167" s="175" t="s">
        <v>128</v>
      </c>
      <c r="E167" s="176" t="s">
        <v>234</v>
      </c>
      <c r="F167" s="177" t="s">
        <v>235</v>
      </c>
      <c r="G167" s="178" t="s">
        <v>152</v>
      </c>
      <c r="H167" s="179">
        <v>203.71100000000001</v>
      </c>
      <c r="I167" s="180"/>
      <c r="J167" s="181">
        <f>ROUND(I167*H167,2)</f>
        <v>0</v>
      </c>
      <c r="K167" s="177" t="s">
        <v>132</v>
      </c>
      <c r="L167" s="41"/>
      <c r="M167" s="182" t="s">
        <v>19</v>
      </c>
      <c r="N167" s="183" t="s">
        <v>48</v>
      </c>
      <c r="O167" s="66"/>
      <c r="P167" s="184">
        <f>O167*H167</f>
        <v>0</v>
      </c>
      <c r="Q167" s="184">
        <v>8.4000000000000003E-4</v>
      </c>
      <c r="R167" s="184">
        <f>Q167*H167</f>
        <v>0.17111724000000003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133</v>
      </c>
      <c r="AT167" s="186" t="s">
        <v>128</v>
      </c>
      <c r="AU167" s="186" t="s">
        <v>87</v>
      </c>
      <c r="AY167" s="19" t="s">
        <v>126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85</v>
      </c>
      <c r="BK167" s="187">
        <f>ROUND(I167*H167,2)</f>
        <v>0</v>
      </c>
      <c r="BL167" s="19" t="s">
        <v>133</v>
      </c>
      <c r="BM167" s="186" t="s">
        <v>236</v>
      </c>
    </row>
    <row r="168" spans="1:65" s="15" customFormat="1">
      <c r="B168" s="211"/>
      <c r="C168" s="212"/>
      <c r="D168" s="190" t="s">
        <v>138</v>
      </c>
      <c r="E168" s="213" t="s">
        <v>19</v>
      </c>
      <c r="F168" s="214" t="s">
        <v>178</v>
      </c>
      <c r="G168" s="212"/>
      <c r="H168" s="213" t="s">
        <v>19</v>
      </c>
      <c r="I168" s="215"/>
      <c r="J168" s="212"/>
      <c r="K168" s="212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138</v>
      </c>
      <c r="AU168" s="220" t="s">
        <v>87</v>
      </c>
      <c r="AV168" s="15" t="s">
        <v>85</v>
      </c>
      <c r="AW168" s="15" t="s">
        <v>36</v>
      </c>
      <c r="AX168" s="15" t="s">
        <v>77</v>
      </c>
      <c r="AY168" s="220" t="s">
        <v>126</v>
      </c>
    </row>
    <row r="169" spans="1:65" s="13" customFormat="1">
      <c r="B169" s="188"/>
      <c r="C169" s="189"/>
      <c r="D169" s="190" t="s">
        <v>138</v>
      </c>
      <c r="E169" s="191" t="s">
        <v>19</v>
      </c>
      <c r="F169" s="192" t="s">
        <v>237</v>
      </c>
      <c r="G169" s="189"/>
      <c r="H169" s="193">
        <v>12.4</v>
      </c>
      <c r="I169" s="194"/>
      <c r="J169" s="189"/>
      <c r="K169" s="189"/>
      <c r="L169" s="195"/>
      <c r="M169" s="196"/>
      <c r="N169" s="197"/>
      <c r="O169" s="197"/>
      <c r="P169" s="197"/>
      <c r="Q169" s="197"/>
      <c r="R169" s="197"/>
      <c r="S169" s="197"/>
      <c r="T169" s="198"/>
      <c r="AT169" s="199" t="s">
        <v>138</v>
      </c>
      <c r="AU169" s="199" t="s">
        <v>87</v>
      </c>
      <c r="AV169" s="13" t="s">
        <v>87</v>
      </c>
      <c r="AW169" s="13" t="s">
        <v>36</v>
      </c>
      <c r="AX169" s="13" t="s">
        <v>77</v>
      </c>
      <c r="AY169" s="199" t="s">
        <v>126</v>
      </c>
    </row>
    <row r="170" spans="1:65" s="13" customFormat="1">
      <c r="B170" s="188"/>
      <c r="C170" s="189"/>
      <c r="D170" s="190" t="s">
        <v>138</v>
      </c>
      <c r="E170" s="191" t="s">
        <v>19</v>
      </c>
      <c r="F170" s="192" t="s">
        <v>238</v>
      </c>
      <c r="G170" s="189"/>
      <c r="H170" s="193">
        <v>29.783999999999999</v>
      </c>
      <c r="I170" s="194"/>
      <c r="J170" s="189"/>
      <c r="K170" s="189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138</v>
      </c>
      <c r="AU170" s="199" t="s">
        <v>87</v>
      </c>
      <c r="AV170" s="13" t="s">
        <v>87</v>
      </c>
      <c r="AW170" s="13" t="s">
        <v>36</v>
      </c>
      <c r="AX170" s="13" t="s">
        <v>77</v>
      </c>
      <c r="AY170" s="199" t="s">
        <v>126</v>
      </c>
    </row>
    <row r="171" spans="1:65" s="13" customFormat="1">
      <c r="B171" s="188"/>
      <c r="C171" s="189"/>
      <c r="D171" s="190" t="s">
        <v>138</v>
      </c>
      <c r="E171" s="191" t="s">
        <v>19</v>
      </c>
      <c r="F171" s="192" t="s">
        <v>239</v>
      </c>
      <c r="G171" s="189"/>
      <c r="H171" s="193">
        <v>24.966000000000001</v>
      </c>
      <c r="I171" s="194"/>
      <c r="J171" s="189"/>
      <c r="K171" s="189"/>
      <c r="L171" s="195"/>
      <c r="M171" s="196"/>
      <c r="N171" s="197"/>
      <c r="O171" s="197"/>
      <c r="P171" s="197"/>
      <c r="Q171" s="197"/>
      <c r="R171" s="197"/>
      <c r="S171" s="197"/>
      <c r="T171" s="198"/>
      <c r="AT171" s="199" t="s">
        <v>138</v>
      </c>
      <c r="AU171" s="199" t="s">
        <v>87</v>
      </c>
      <c r="AV171" s="13" t="s">
        <v>87</v>
      </c>
      <c r="AW171" s="13" t="s">
        <v>36</v>
      </c>
      <c r="AX171" s="13" t="s">
        <v>77</v>
      </c>
      <c r="AY171" s="199" t="s">
        <v>126</v>
      </c>
    </row>
    <row r="172" spans="1:65" s="13" customFormat="1">
      <c r="B172" s="188"/>
      <c r="C172" s="189"/>
      <c r="D172" s="190" t="s">
        <v>138</v>
      </c>
      <c r="E172" s="191" t="s">
        <v>19</v>
      </c>
      <c r="F172" s="192" t="s">
        <v>240</v>
      </c>
      <c r="G172" s="189"/>
      <c r="H172" s="193">
        <v>26.27</v>
      </c>
      <c r="I172" s="194"/>
      <c r="J172" s="189"/>
      <c r="K172" s="189"/>
      <c r="L172" s="195"/>
      <c r="M172" s="196"/>
      <c r="N172" s="197"/>
      <c r="O172" s="197"/>
      <c r="P172" s="197"/>
      <c r="Q172" s="197"/>
      <c r="R172" s="197"/>
      <c r="S172" s="197"/>
      <c r="T172" s="198"/>
      <c r="AT172" s="199" t="s">
        <v>138</v>
      </c>
      <c r="AU172" s="199" t="s">
        <v>87</v>
      </c>
      <c r="AV172" s="13" t="s">
        <v>87</v>
      </c>
      <c r="AW172" s="13" t="s">
        <v>36</v>
      </c>
      <c r="AX172" s="13" t="s">
        <v>77</v>
      </c>
      <c r="AY172" s="199" t="s">
        <v>126</v>
      </c>
    </row>
    <row r="173" spans="1:65" s="13" customFormat="1">
      <c r="B173" s="188"/>
      <c r="C173" s="189"/>
      <c r="D173" s="190" t="s">
        <v>138</v>
      </c>
      <c r="E173" s="191" t="s">
        <v>19</v>
      </c>
      <c r="F173" s="192" t="s">
        <v>241</v>
      </c>
      <c r="G173" s="189"/>
      <c r="H173" s="193">
        <v>39.210999999999999</v>
      </c>
      <c r="I173" s="194"/>
      <c r="J173" s="189"/>
      <c r="K173" s="189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138</v>
      </c>
      <c r="AU173" s="199" t="s">
        <v>87</v>
      </c>
      <c r="AV173" s="13" t="s">
        <v>87</v>
      </c>
      <c r="AW173" s="13" t="s">
        <v>36</v>
      </c>
      <c r="AX173" s="13" t="s">
        <v>77</v>
      </c>
      <c r="AY173" s="199" t="s">
        <v>126</v>
      </c>
    </row>
    <row r="174" spans="1:65" s="16" customFormat="1">
      <c r="B174" s="221"/>
      <c r="C174" s="222"/>
      <c r="D174" s="190" t="s">
        <v>138</v>
      </c>
      <c r="E174" s="223" t="s">
        <v>19</v>
      </c>
      <c r="F174" s="224" t="s">
        <v>188</v>
      </c>
      <c r="G174" s="222"/>
      <c r="H174" s="225">
        <v>132.631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138</v>
      </c>
      <c r="AU174" s="231" t="s">
        <v>87</v>
      </c>
      <c r="AV174" s="16" t="s">
        <v>142</v>
      </c>
      <c r="AW174" s="16" t="s">
        <v>36</v>
      </c>
      <c r="AX174" s="16" t="s">
        <v>77</v>
      </c>
      <c r="AY174" s="231" t="s">
        <v>126</v>
      </c>
    </row>
    <row r="175" spans="1:65" s="15" customFormat="1">
      <c r="B175" s="211"/>
      <c r="C175" s="212"/>
      <c r="D175" s="190" t="s">
        <v>138</v>
      </c>
      <c r="E175" s="213" t="s">
        <v>19</v>
      </c>
      <c r="F175" s="214" t="s">
        <v>171</v>
      </c>
      <c r="G175" s="212"/>
      <c r="H175" s="213" t="s">
        <v>19</v>
      </c>
      <c r="I175" s="215"/>
      <c r="J175" s="212"/>
      <c r="K175" s="212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138</v>
      </c>
      <c r="AU175" s="220" t="s">
        <v>87</v>
      </c>
      <c r="AV175" s="15" t="s">
        <v>85</v>
      </c>
      <c r="AW175" s="15" t="s">
        <v>36</v>
      </c>
      <c r="AX175" s="15" t="s">
        <v>77</v>
      </c>
      <c r="AY175" s="220" t="s">
        <v>126</v>
      </c>
    </row>
    <row r="176" spans="1:65" s="13" customFormat="1">
      <c r="B176" s="188"/>
      <c r="C176" s="189"/>
      <c r="D176" s="190" t="s">
        <v>138</v>
      </c>
      <c r="E176" s="191" t="s">
        <v>19</v>
      </c>
      <c r="F176" s="192" t="s">
        <v>242</v>
      </c>
      <c r="G176" s="189"/>
      <c r="H176" s="193">
        <v>20.064</v>
      </c>
      <c r="I176" s="194"/>
      <c r="J176" s="189"/>
      <c r="K176" s="189"/>
      <c r="L176" s="195"/>
      <c r="M176" s="196"/>
      <c r="N176" s="197"/>
      <c r="O176" s="197"/>
      <c r="P176" s="197"/>
      <c r="Q176" s="197"/>
      <c r="R176" s="197"/>
      <c r="S176" s="197"/>
      <c r="T176" s="198"/>
      <c r="AT176" s="199" t="s">
        <v>138</v>
      </c>
      <c r="AU176" s="199" t="s">
        <v>87</v>
      </c>
      <c r="AV176" s="13" t="s">
        <v>87</v>
      </c>
      <c r="AW176" s="13" t="s">
        <v>36</v>
      </c>
      <c r="AX176" s="13" t="s">
        <v>77</v>
      </c>
      <c r="AY176" s="199" t="s">
        <v>126</v>
      </c>
    </row>
    <row r="177" spans="1:65" s="13" customFormat="1">
      <c r="B177" s="188"/>
      <c r="C177" s="189"/>
      <c r="D177" s="190" t="s">
        <v>138</v>
      </c>
      <c r="E177" s="191" t="s">
        <v>19</v>
      </c>
      <c r="F177" s="192" t="s">
        <v>243</v>
      </c>
      <c r="G177" s="189"/>
      <c r="H177" s="193">
        <v>6.9</v>
      </c>
      <c r="I177" s="194"/>
      <c r="J177" s="189"/>
      <c r="K177" s="189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138</v>
      </c>
      <c r="AU177" s="199" t="s">
        <v>87</v>
      </c>
      <c r="AV177" s="13" t="s">
        <v>87</v>
      </c>
      <c r="AW177" s="13" t="s">
        <v>36</v>
      </c>
      <c r="AX177" s="13" t="s">
        <v>77</v>
      </c>
      <c r="AY177" s="199" t="s">
        <v>126</v>
      </c>
    </row>
    <row r="178" spans="1:65" s="13" customFormat="1">
      <c r="B178" s="188"/>
      <c r="C178" s="189"/>
      <c r="D178" s="190" t="s">
        <v>138</v>
      </c>
      <c r="E178" s="191" t="s">
        <v>19</v>
      </c>
      <c r="F178" s="192" t="s">
        <v>244</v>
      </c>
      <c r="G178" s="189"/>
      <c r="H178" s="193">
        <v>13.52</v>
      </c>
      <c r="I178" s="194"/>
      <c r="J178" s="189"/>
      <c r="K178" s="189"/>
      <c r="L178" s="195"/>
      <c r="M178" s="196"/>
      <c r="N178" s="197"/>
      <c r="O178" s="197"/>
      <c r="P178" s="197"/>
      <c r="Q178" s="197"/>
      <c r="R178" s="197"/>
      <c r="S178" s="197"/>
      <c r="T178" s="198"/>
      <c r="AT178" s="199" t="s">
        <v>138</v>
      </c>
      <c r="AU178" s="199" t="s">
        <v>87</v>
      </c>
      <c r="AV178" s="13" t="s">
        <v>87</v>
      </c>
      <c r="AW178" s="13" t="s">
        <v>36</v>
      </c>
      <c r="AX178" s="13" t="s">
        <v>77</v>
      </c>
      <c r="AY178" s="199" t="s">
        <v>126</v>
      </c>
    </row>
    <row r="179" spans="1:65" s="16" customFormat="1">
      <c r="B179" s="221"/>
      <c r="C179" s="222"/>
      <c r="D179" s="190" t="s">
        <v>138</v>
      </c>
      <c r="E179" s="223" t="s">
        <v>19</v>
      </c>
      <c r="F179" s="224" t="s">
        <v>188</v>
      </c>
      <c r="G179" s="222"/>
      <c r="H179" s="225">
        <v>40.483999999999995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138</v>
      </c>
      <c r="AU179" s="231" t="s">
        <v>87</v>
      </c>
      <c r="AV179" s="16" t="s">
        <v>142</v>
      </c>
      <c r="AW179" s="16" t="s">
        <v>36</v>
      </c>
      <c r="AX179" s="16" t="s">
        <v>77</v>
      </c>
      <c r="AY179" s="231" t="s">
        <v>126</v>
      </c>
    </row>
    <row r="180" spans="1:65" s="15" customFormat="1">
      <c r="B180" s="211"/>
      <c r="C180" s="212"/>
      <c r="D180" s="190" t="s">
        <v>138</v>
      </c>
      <c r="E180" s="213" t="s">
        <v>19</v>
      </c>
      <c r="F180" s="214" t="s">
        <v>199</v>
      </c>
      <c r="G180" s="212"/>
      <c r="H180" s="213" t="s">
        <v>19</v>
      </c>
      <c r="I180" s="215"/>
      <c r="J180" s="212"/>
      <c r="K180" s="212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138</v>
      </c>
      <c r="AU180" s="220" t="s">
        <v>87</v>
      </c>
      <c r="AV180" s="15" t="s">
        <v>85</v>
      </c>
      <c r="AW180" s="15" t="s">
        <v>36</v>
      </c>
      <c r="AX180" s="15" t="s">
        <v>77</v>
      </c>
      <c r="AY180" s="220" t="s">
        <v>126</v>
      </c>
    </row>
    <row r="181" spans="1:65" s="13" customFormat="1">
      <c r="B181" s="188"/>
      <c r="C181" s="189"/>
      <c r="D181" s="190" t="s">
        <v>138</v>
      </c>
      <c r="E181" s="191" t="s">
        <v>19</v>
      </c>
      <c r="F181" s="192" t="s">
        <v>245</v>
      </c>
      <c r="G181" s="189"/>
      <c r="H181" s="193">
        <v>2.2949999999999999</v>
      </c>
      <c r="I181" s="194"/>
      <c r="J181" s="189"/>
      <c r="K181" s="189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138</v>
      </c>
      <c r="AU181" s="199" t="s">
        <v>87</v>
      </c>
      <c r="AV181" s="13" t="s">
        <v>87</v>
      </c>
      <c r="AW181" s="13" t="s">
        <v>36</v>
      </c>
      <c r="AX181" s="13" t="s">
        <v>77</v>
      </c>
      <c r="AY181" s="199" t="s">
        <v>126</v>
      </c>
    </row>
    <row r="182" spans="1:65" s="13" customFormat="1">
      <c r="B182" s="188"/>
      <c r="C182" s="189"/>
      <c r="D182" s="190" t="s">
        <v>138</v>
      </c>
      <c r="E182" s="191" t="s">
        <v>19</v>
      </c>
      <c r="F182" s="192" t="s">
        <v>246</v>
      </c>
      <c r="G182" s="189"/>
      <c r="H182" s="193">
        <v>28.300999999999998</v>
      </c>
      <c r="I182" s="194"/>
      <c r="J182" s="189"/>
      <c r="K182" s="189"/>
      <c r="L182" s="195"/>
      <c r="M182" s="196"/>
      <c r="N182" s="197"/>
      <c r="O182" s="197"/>
      <c r="P182" s="197"/>
      <c r="Q182" s="197"/>
      <c r="R182" s="197"/>
      <c r="S182" s="197"/>
      <c r="T182" s="198"/>
      <c r="AT182" s="199" t="s">
        <v>138</v>
      </c>
      <c r="AU182" s="199" t="s">
        <v>87</v>
      </c>
      <c r="AV182" s="13" t="s">
        <v>87</v>
      </c>
      <c r="AW182" s="13" t="s">
        <v>36</v>
      </c>
      <c r="AX182" s="13" t="s">
        <v>77</v>
      </c>
      <c r="AY182" s="199" t="s">
        <v>126</v>
      </c>
    </row>
    <row r="183" spans="1:65" s="16" customFormat="1">
      <c r="B183" s="221"/>
      <c r="C183" s="222"/>
      <c r="D183" s="190" t="s">
        <v>138</v>
      </c>
      <c r="E183" s="223" t="s">
        <v>19</v>
      </c>
      <c r="F183" s="224" t="s">
        <v>188</v>
      </c>
      <c r="G183" s="222"/>
      <c r="H183" s="225">
        <v>30.595999999999997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138</v>
      </c>
      <c r="AU183" s="231" t="s">
        <v>87</v>
      </c>
      <c r="AV183" s="16" t="s">
        <v>142</v>
      </c>
      <c r="AW183" s="16" t="s">
        <v>36</v>
      </c>
      <c r="AX183" s="16" t="s">
        <v>77</v>
      </c>
      <c r="AY183" s="231" t="s">
        <v>126</v>
      </c>
    </row>
    <row r="184" spans="1:65" s="14" customFormat="1">
      <c r="B184" s="200"/>
      <c r="C184" s="201"/>
      <c r="D184" s="190" t="s">
        <v>138</v>
      </c>
      <c r="E184" s="202" t="s">
        <v>19</v>
      </c>
      <c r="F184" s="203" t="s">
        <v>141</v>
      </c>
      <c r="G184" s="201"/>
      <c r="H184" s="204">
        <v>203.71099999999998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138</v>
      </c>
      <c r="AU184" s="210" t="s">
        <v>87</v>
      </c>
      <c r="AV184" s="14" t="s">
        <v>133</v>
      </c>
      <c r="AW184" s="14" t="s">
        <v>36</v>
      </c>
      <c r="AX184" s="14" t="s">
        <v>85</v>
      </c>
      <c r="AY184" s="210" t="s">
        <v>126</v>
      </c>
    </row>
    <row r="185" spans="1:65" s="2" customFormat="1" ht="21.75" customHeight="1">
      <c r="A185" s="36"/>
      <c r="B185" s="37"/>
      <c r="C185" s="175" t="s">
        <v>8</v>
      </c>
      <c r="D185" s="175" t="s">
        <v>128</v>
      </c>
      <c r="E185" s="176" t="s">
        <v>247</v>
      </c>
      <c r="F185" s="177" t="s">
        <v>248</v>
      </c>
      <c r="G185" s="178" t="s">
        <v>152</v>
      </c>
      <c r="H185" s="179">
        <v>142.12799999999999</v>
      </c>
      <c r="I185" s="180"/>
      <c r="J185" s="181">
        <f>ROUND(I185*H185,2)</f>
        <v>0</v>
      </c>
      <c r="K185" s="177" t="s">
        <v>132</v>
      </c>
      <c r="L185" s="41"/>
      <c r="M185" s="182" t="s">
        <v>19</v>
      </c>
      <c r="N185" s="183" t="s">
        <v>48</v>
      </c>
      <c r="O185" s="66"/>
      <c r="P185" s="184">
        <f>O185*H185</f>
        <v>0</v>
      </c>
      <c r="Q185" s="184">
        <v>8.4999999999999995E-4</v>
      </c>
      <c r="R185" s="184">
        <f>Q185*H185</f>
        <v>0.12080879999999998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133</v>
      </c>
      <c r="AT185" s="186" t="s">
        <v>128</v>
      </c>
      <c r="AU185" s="186" t="s">
        <v>87</v>
      </c>
      <c r="AY185" s="19" t="s">
        <v>126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85</v>
      </c>
      <c r="BK185" s="187">
        <f>ROUND(I185*H185,2)</f>
        <v>0</v>
      </c>
      <c r="BL185" s="19" t="s">
        <v>133</v>
      </c>
      <c r="BM185" s="186" t="s">
        <v>249</v>
      </c>
    </row>
    <row r="186" spans="1:65" s="15" customFormat="1">
      <c r="B186" s="211"/>
      <c r="C186" s="212"/>
      <c r="D186" s="190" t="s">
        <v>138</v>
      </c>
      <c r="E186" s="213" t="s">
        <v>19</v>
      </c>
      <c r="F186" s="214" t="s">
        <v>178</v>
      </c>
      <c r="G186" s="212"/>
      <c r="H186" s="213" t="s">
        <v>19</v>
      </c>
      <c r="I186" s="215"/>
      <c r="J186" s="212"/>
      <c r="K186" s="212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138</v>
      </c>
      <c r="AU186" s="220" t="s">
        <v>87</v>
      </c>
      <c r="AV186" s="15" t="s">
        <v>85</v>
      </c>
      <c r="AW186" s="15" t="s">
        <v>36</v>
      </c>
      <c r="AX186" s="15" t="s">
        <v>77</v>
      </c>
      <c r="AY186" s="220" t="s">
        <v>126</v>
      </c>
    </row>
    <row r="187" spans="1:65" s="13" customFormat="1">
      <c r="B187" s="188"/>
      <c r="C187" s="189"/>
      <c r="D187" s="190" t="s">
        <v>138</v>
      </c>
      <c r="E187" s="191" t="s">
        <v>19</v>
      </c>
      <c r="F187" s="192" t="s">
        <v>250</v>
      </c>
      <c r="G187" s="189"/>
      <c r="H187" s="193">
        <v>10.5</v>
      </c>
      <c r="I187" s="194"/>
      <c r="J187" s="189"/>
      <c r="K187" s="189"/>
      <c r="L187" s="195"/>
      <c r="M187" s="196"/>
      <c r="N187" s="197"/>
      <c r="O187" s="197"/>
      <c r="P187" s="197"/>
      <c r="Q187" s="197"/>
      <c r="R187" s="197"/>
      <c r="S187" s="197"/>
      <c r="T187" s="198"/>
      <c r="AT187" s="199" t="s">
        <v>138</v>
      </c>
      <c r="AU187" s="199" t="s">
        <v>87</v>
      </c>
      <c r="AV187" s="13" t="s">
        <v>87</v>
      </c>
      <c r="AW187" s="13" t="s">
        <v>36</v>
      </c>
      <c r="AX187" s="13" t="s">
        <v>77</v>
      </c>
      <c r="AY187" s="199" t="s">
        <v>126</v>
      </c>
    </row>
    <row r="188" spans="1:65" s="13" customFormat="1">
      <c r="B188" s="188"/>
      <c r="C188" s="189"/>
      <c r="D188" s="190" t="s">
        <v>138</v>
      </c>
      <c r="E188" s="191" t="s">
        <v>19</v>
      </c>
      <c r="F188" s="192" t="s">
        <v>251</v>
      </c>
      <c r="G188" s="189"/>
      <c r="H188" s="193">
        <v>20.852</v>
      </c>
      <c r="I188" s="194"/>
      <c r="J188" s="189"/>
      <c r="K188" s="189"/>
      <c r="L188" s="195"/>
      <c r="M188" s="196"/>
      <c r="N188" s="197"/>
      <c r="O188" s="197"/>
      <c r="P188" s="197"/>
      <c r="Q188" s="197"/>
      <c r="R188" s="197"/>
      <c r="S188" s="197"/>
      <c r="T188" s="198"/>
      <c r="AT188" s="199" t="s">
        <v>138</v>
      </c>
      <c r="AU188" s="199" t="s">
        <v>87</v>
      </c>
      <c r="AV188" s="13" t="s">
        <v>87</v>
      </c>
      <c r="AW188" s="13" t="s">
        <v>36</v>
      </c>
      <c r="AX188" s="13" t="s">
        <v>77</v>
      </c>
      <c r="AY188" s="199" t="s">
        <v>126</v>
      </c>
    </row>
    <row r="189" spans="1:65" s="16" customFormat="1">
      <c r="B189" s="221"/>
      <c r="C189" s="222"/>
      <c r="D189" s="190" t="s">
        <v>138</v>
      </c>
      <c r="E189" s="223" t="s">
        <v>19</v>
      </c>
      <c r="F189" s="224" t="s">
        <v>188</v>
      </c>
      <c r="G189" s="222"/>
      <c r="H189" s="225">
        <v>31.352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138</v>
      </c>
      <c r="AU189" s="231" t="s">
        <v>87</v>
      </c>
      <c r="AV189" s="16" t="s">
        <v>142</v>
      </c>
      <c r="AW189" s="16" t="s">
        <v>36</v>
      </c>
      <c r="AX189" s="16" t="s">
        <v>77</v>
      </c>
      <c r="AY189" s="231" t="s">
        <v>126</v>
      </c>
    </row>
    <row r="190" spans="1:65" s="15" customFormat="1">
      <c r="B190" s="211"/>
      <c r="C190" s="212"/>
      <c r="D190" s="190" t="s">
        <v>138</v>
      </c>
      <c r="E190" s="213" t="s">
        <v>19</v>
      </c>
      <c r="F190" s="214" t="s">
        <v>171</v>
      </c>
      <c r="G190" s="212"/>
      <c r="H190" s="213" t="s">
        <v>19</v>
      </c>
      <c r="I190" s="215"/>
      <c r="J190" s="212"/>
      <c r="K190" s="212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138</v>
      </c>
      <c r="AU190" s="220" t="s">
        <v>87</v>
      </c>
      <c r="AV190" s="15" t="s">
        <v>85</v>
      </c>
      <c r="AW190" s="15" t="s">
        <v>36</v>
      </c>
      <c r="AX190" s="15" t="s">
        <v>77</v>
      </c>
      <c r="AY190" s="220" t="s">
        <v>126</v>
      </c>
    </row>
    <row r="191" spans="1:65" s="13" customFormat="1">
      <c r="B191" s="188"/>
      <c r="C191" s="189"/>
      <c r="D191" s="190" t="s">
        <v>138</v>
      </c>
      <c r="E191" s="191" t="s">
        <v>19</v>
      </c>
      <c r="F191" s="192" t="s">
        <v>252</v>
      </c>
      <c r="G191" s="189"/>
      <c r="H191" s="193">
        <v>24.475999999999999</v>
      </c>
      <c r="I191" s="194"/>
      <c r="J191" s="189"/>
      <c r="K191" s="189"/>
      <c r="L191" s="195"/>
      <c r="M191" s="196"/>
      <c r="N191" s="197"/>
      <c r="O191" s="197"/>
      <c r="P191" s="197"/>
      <c r="Q191" s="197"/>
      <c r="R191" s="197"/>
      <c r="S191" s="197"/>
      <c r="T191" s="198"/>
      <c r="AT191" s="199" t="s">
        <v>138</v>
      </c>
      <c r="AU191" s="199" t="s">
        <v>87</v>
      </c>
      <c r="AV191" s="13" t="s">
        <v>87</v>
      </c>
      <c r="AW191" s="13" t="s">
        <v>36</v>
      </c>
      <c r="AX191" s="13" t="s">
        <v>77</v>
      </c>
      <c r="AY191" s="199" t="s">
        <v>126</v>
      </c>
    </row>
    <row r="192" spans="1:65" s="13" customFormat="1">
      <c r="B192" s="188"/>
      <c r="C192" s="189"/>
      <c r="D192" s="190" t="s">
        <v>138</v>
      </c>
      <c r="E192" s="191" t="s">
        <v>19</v>
      </c>
      <c r="F192" s="192" t="s">
        <v>253</v>
      </c>
      <c r="G192" s="189"/>
      <c r="H192" s="193">
        <v>29.053999999999998</v>
      </c>
      <c r="I192" s="194"/>
      <c r="J192" s="189"/>
      <c r="K192" s="189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138</v>
      </c>
      <c r="AU192" s="199" t="s">
        <v>87</v>
      </c>
      <c r="AV192" s="13" t="s">
        <v>87</v>
      </c>
      <c r="AW192" s="13" t="s">
        <v>36</v>
      </c>
      <c r="AX192" s="13" t="s">
        <v>77</v>
      </c>
      <c r="AY192" s="199" t="s">
        <v>126</v>
      </c>
    </row>
    <row r="193" spans="1:65" s="13" customFormat="1">
      <c r="B193" s="188"/>
      <c r="C193" s="189"/>
      <c r="D193" s="190" t="s">
        <v>138</v>
      </c>
      <c r="E193" s="191" t="s">
        <v>19</v>
      </c>
      <c r="F193" s="192" t="s">
        <v>254</v>
      </c>
      <c r="G193" s="189"/>
      <c r="H193" s="193">
        <v>34.521999999999998</v>
      </c>
      <c r="I193" s="194"/>
      <c r="J193" s="189"/>
      <c r="K193" s="189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138</v>
      </c>
      <c r="AU193" s="199" t="s">
        <v>87</v>
      </c>
      <c r="AV193" s="13" t="s">
        <v>87</v>
      </c>
      <c r="AW193" s="13" t="s">
        <v>36</v>
      </c>
      <c r="AX193" s="13" t="s">
        <v>77</v>
      </c>
      <c r="AY193" s="199" t="s">
        <v>126</v>
      </c>
    </row>
    <row r="194" spans="1:65" s="13" customFormat="1">
      <c r="B194" s="188"/>
      <c r="C194" s="189"/>
      <c r="D194" s="190" t="s">
        <v>138</v>
      </c>
      <c r="E194" s="191" t="s">
        <v>19</v>
      </c>
      <c r="F194" s="192" t="s">
        <v>255</v>
      </c>
      <c r="G194" s="189"/>
      <c r="H194" s="193">
        <v>22.724</v>
      </c>
      <c r="I194" s="194"/>
      <c r="J194" s="189"/>
      <c r="K194" s="189"/>
      <c r="L194" s="195"/>
      <c r="M194" s="196"/>
      <c r="N194" s="197"/>
      <c r="O194" s="197"/>
      <c r="P194" s="197"/>
      <c r="Q194" s="197"/>
      <c r="R194" s="197"/>
      <c r="S194" s="197"/>
      <c r="T194" s="198"/>
      <c r="AT194" s="199" t="s">
        <v>138</v>
      </c>
      <c r="AU194" s="199" t="s">
        <v>87</v>
      </c>
      <c r="AV194" s="13" t="s">
        <v>87</v>
      </c>
      <c r="AW194" s="13" t="s">
        <v>36</v>
      </c>
      <c r="AX194" s="13" t="s">
        <v>77</v>
      </c>
      <c r="AY194" s="199" t="s">
        <v>126</v>
      </c>
    </row>
    <row r="195" spans="1:65" s="16" customFormat="1">
      <c r="B195" s="221"/>
      <c r="C195" s="222"/>
      <c r="D195" s="190" t="s">
        <v>138</v>
      </c>
      <c r="E195" s="223" t="s">
        <v>19</v>
      </c>
      <c r="F195" s="224" t="s">
        <v>188</v>
      </c>
      <c r="G195" s="222"/>
      <c r="H195" s="225">
        <v>110.776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138</v>
      </c>
      <c r="AU195" s="231" t="s">
        <v>87</v>
      </c>
      <c r="AV195" s="16" t="s">
        <v>142</v>
      </c>
      <c r="AW195" s="16" t="s">
        <v>36</v>
      </c>
      <c r="AX195" s="16" t="s">
        <v>77</v>
      </c>
      <c r="AY195" s="231" t="s">
        <v>126</v>
      </c>
    </row>
    <row r="196" spans="1:65" s="14" customFormat="1">
      <c r="B196" s="200"/>
      <c r="C196" s="201"/>
      <c r="D196" s="190" t="s">
        <v>138</v>
      </c>
      <c r="E196" s="202" t="s">
        <v>19</v>
      </c>
      <c r="F196" s="203" t="s">
        <v>141</v>
      </c>
      <c r="G196" s="201"/>
      <c r="H196" s="204">
        <v>142.12799999999999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138</v>
      </c>
      <c r="AU196" s="210" t="s">
        <v>87</v>
      </c>
      <c r="AV196" s="14" t="s">
        <v>133</v>
      </c>
      <c r="AW196" s="14" t="s">
        <v>36</v>
      </c>
      <c r="AX196" s="14" t="s">
        <v>85</v>
      </c>
      <c r="AY196" s="210" t="s">
        <v>126</v>
      </c>
    </row>
    <row r="197" spans="1:65" s="2" customFormat="1" ht="22.8">
      <c r="A197" s="36"/>
      <c r="B197" s="37"/>
      <c r="C197" s="175" t="s">
        <v>256</v>
      </c>
      <c r="D197" s="175" t="s">
        <v>128</v>
      </c>
      <c r="E197" s="176" t="s">
        <v>257</v>
      </c>
      <c r="F197" s="177" t="s">
        <v>258</v>
      </c>
      <c r="G197" s="178" t="s">
        <v>152</v>
      </c>
      <c r="H197" s="179">
        <v>203.71100000000001</v>
      </c>
      <c r="I197" s="180"/>
      <c r="J197" s="181">
        <f>ROUND(I197*H197,2)</f>
        <v>0</v>
      </c>
      <c r="K197" s="177" t="s">
        <v>132</v>
      </c>
      <c r="L197" s="41"/>
      <c r="M197" s="182" t="s">
        <v>19</v>
      </c>
      <c r="N197" s="183" t="s">
        <v>48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133</v>
      </c>
      <c r="AT197" s="186" t="s">
        <v>128</v>
      </c>
      <c r="AU197" s="186" t="s">
        <v>87</v>
      </c>
      <c r="AY197" s="19" t="s">
        <v>126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85</v>
      </c>
      <c r="BK197" s="187">
        <f>ROUND(I197*H197,2)</f>
        <v>0</v>
      </c>
      <c r="BL197" s="19" t="s">
        <v>133</v>
      </c>
      <c r="BM197" s="186" t="s">
        <v>259</v>
      </c>
    </row>
    <row r="198" spans="1:65" s="2" customFormat="1" ht="22.8">
      <c r="A198" s="36"/>
      <c r="B198" s="37"/>
      <c r="C198" s="175" t="s">
        <v>260</v>
      </c>
      <c r="D198" s="175" t="s">
        <v>128</v>
      </c>
      <c r="E198" s="176" t="s">
        <v>261</v>
      </c>
      <c r="F198" s="177" t="s">
        <v>262</v>
      </c>
      <c r="G198" s="178" t="s">
        <v>152</v>
      </c>
      <c r="H198" s="179">
        <v>142.12799999999999</v>
      </c>
      <c r="I198" s="180"/>
      <c r="J198" s="181">
        <f>ROUND(I198*H198,2)</f>
        <v>0</v>
      </c>
      <c r="K198" s="177" t="s">
        <v>132</v>
      </c>
      <c r="L198" s="41"/>
      <c r="M198" s="182" t="s">
        <v>19</v>
      </c>
      <c r="N198" s="183" t="s">
        <v>48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133</v>
      </c>
      <c r="AT198" s="186" t="s">
        <v>128</v>
      </c>
      <c r="AU198" s="186" t="s">
        <v>87</v>
      </c>
      <c r="AY198" s="19" t="s">
        <v>126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85</v>
      </c>
      <c r="BK198" s="187">
        <f>ROUND(I198*H198,2)</f>
        <v>0</v>
      </c>
      <c r="BL198" s="19" t="s">
        <v>133</v>
      </c>
      <c r="BM198" s="186" t="s">
        <v>263</v>
      </c>
    </row>
    <row r="199" spans="1:65" s="2" customFormat="1" ht="22.8">
      <c r="A199" s="36"/>
      <c r="B199" s="37"/>
      <c r="C199" s="175" t="s">
        <v>264</v>
      </c>
      <c r="D199" s="175" t="s">
        <v>128</v>
      </c>
      <c r="E199" s="176" t="s">
        <v>265</v>
      </c>
      <c r="F199" s="177" t="s">
        <v>266</v>
      </c>
      <c r="G199" s="178" t="s">
        <v>131</v>
      </c>
      <c r="H199" s="179">
        <v>20</v>
      </c>
      <c r="I199" s="180"/>
      <c r="J199" s="181">
        <f>ROUND(I199*H199,2)</f>
        <v>0</v>
      </c>
      <c r="K199" s="177" t="s">
        <v>132</v>
      </c>
      <c r="L199" s="41"/>
      <c r="M199" s="182" t="s">
        <v>19</v>
      </c>
      <c r="N199" s="183" t="s">
        <v>48</v>
      </c>
      <c r="O199" s="66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133</v>
      </c>
      <c r="AT199" s="186" t="s">
        <v>128</v>
      </c>
      <c r="AU199" s="186" t="s">
        <v>87</v>
      </c>
      <c r="AY199" s="19" t="s">
        <v>126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85</v>
      </c>
      <c r="BK199" s="187">
        <f>ROUND(I199*H199,2)</f>
        <v>0</v>
      </c>
      <c r="BL199" s="19" t="s">
        <v>133</v>
      </c>
      <c r="BM199" s="186" t="s">
        <v>267</v>
      </c>
    </row>
    <row r="200" spans="1:65" s="2" customFormat="1" ht="22.8">
      <c r="A200" s="36"/>
      <c r="B200" s="37"/>
      <c r="C200" s="175" t="s">
        <v>268</v>
      </c>
      <c r="D200" s="175" t="s">
        <v>128</v>
      </c>
      <c r="E200" s="176" t="s">
        <v>269</v>
      </c>
      <c r="F200" s="177" t="s">
        <v>270</v>
      </c>
      <c r="G200" s="178" t="s">
        <v>131</v>
      </c>
      <c r="H200" s="179">
        <v>20</v>
      </c>
      <c r="I200" s="180"/>
      <c r="J200" s="181">
        <f>ROUND(I200*H200,2)</f>
        <v>0</v>
      </c>
      <c r="K200" s="177" t="s">
        <v>132</v>
      </c>
      <c r="L200" s="41"/>
      <c r="M200" s="182" t="s">
        <v>19</v>
      </c>
      <c r="N200" s="183" t="s">
        <v>48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133</v>
      </c>
      <c r="AT200" s="186" t="s">
        <v>128</v>
      </c>
      <c r="AU200" s="186" t="s">
        <v>87</v>
      </c>
      <c r="AY200" s="19" t="s">
        <v>126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85</v>
      </c>
      <c r="BK200" s="187">
        <f>ROUND(I200*H200,2)</f>
        <v>0</v>
      </c>
      <c r="BL200" s="19" t="s">
        <v>133</v>
      </c>
      <c r="BM200" s="186" t="s">
        <v>271</v>
      </c>
    </row>
    <row r="201" spans="1:65" s="2" customFormat="1" ht="34.200000000000003">
      <c r="A201" s="36"/>
      <c r="B201" s="37"/>
      <c r="C201" s="175" t="s">
        <v>272</v>
      </c>
      <c r="D201" s="175" t="s">
        <v>128</v>
      </c>
      <c r="E201" s="176" t="s">
        <v>273</v>
      </c>
      <c r="F201" s="177" t="s">
        <v>274</v>
      </c>
      <c r="G201" s="178" t="s">
        <v>158</v>
      </c>
      <c r="H201" s="179">
        <v>366.82799999999997</v>
      </c>
      <c r="I201" s="180"/>
      <c r="J201" s="181">
        <f>ROUND(I201*H201,2)</f>
        <v>0</v>
      </c>
      <c r="K201" s="177" t="s">
        <v>132</v>
      </c>
      <c r="L201" s="41"/>
      <c r="M201" s="182" t="s">
        <v>19</v>
      </c>
      <c r="N201" s="183" t="s">
        <v>48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133</v>
      </c>
      <c r="AT201" s="186" t="s">
        <v>128</v>
      </c>
      <c r="AU201" s="186" t="s">
        <v>87</v>
      </c>
      <c r="AY201" s="19" t="s">
        <v>126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85</v>
      </c>
      <c r="BK201" s="187">
        <f>ROUND(I201*H201,2)</f>
        <v>0</v>
      </c>
      <c r="BL201" s="19" t="s">
        <v>133</v>
      </c>
      <c r="BM201" s="186" t="s">
        <v>275</v>
      </c>
    </row>
    <row r="202" spans="1:65" s="13" customFormat="1">
      <c r="B202" s="188"/>
      <c r="C202" s="189"/>
      <c r="D202" s="190" t="s">
        <v>138</v>
      </c>
      <c r="E202" s="191" t="s">
        <v>19</v>
      </c>
      <c r="F202" s="192" t="s">
        <v>276</v>
      </c>
      <c r="G202" s="189"/>
      <c r="H202" s="193">
        <v>366.82799999999997</v>
      </c>
      <c r="I202" s="194"/>
      <c r="J202" s="189"/>
      <c r="K202" s="189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138</v>
      </c>
      <c r="AU202" s="199" t="s">
        <v>87</v>
      </c>
      <c r="AV202" s="13" t="s">
        <v>87</v>
      </c>
      <c r="AW202" s="13" t="s">
        <v>36</v>
      </c>
      <c r="AX202" s="13" t="s">
        <v>85</v>
      </c>
      <c r="AY202" s="199" t="s">
        <v>126</v>
      </c>
    </row>
    <row r="203" spans="1:65" s="2" customFormat="1" ht="34.200000000000003">
      <c r="A203" s="36"/>
      <c r="B203" s="37"/>
      <c r="C203" s="175" t="s">
        <v>7</v>
      </c>
      <c r="D203" s="175" t="s">
        <v>128</v>
      </c>
      <c r="E203" s="176" t="s">
        <v>277</v>
      </c>
      <c r="F203" s="177" t="s">
        <v>278</v>
      </c>
      <c r="G203" s="178" t="s">
        <v>158</v>
      </c>
      <c r="H203" s="179">
        <v>80.018000000000001</v>
      </c>
      <c r="I203" s="180"/>
      <c r="J203" s="181">
        <f>ROUND(I203*H203,2)</f>
        <v>0</v>
      </c>
      <c r="K203" s="177" t="s">
        <v>132</v>
      </c>
      <c r="L203" s="41"/>
      <c r="M203" s="182" t="s">
        <v>19</v>
      </c>
      <c r="N203" s="183" t="s">
        <v>48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133</v>
      </c>
      <c r="AT203" s="186" t="s">
        <v>128</v>
      </c>
      <c r="AU203" s="186" t="s">
        <v>87</v>
      </c>
      <c r="AY203" s="19" t="s">
        <v>126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85</v>
      </c>
      <c r="BK203" s="187">
        <f>ROUND(I203*H203,2)</f>
        <v>0</v>
      </c>
      <c r="BL203" s="19" t="s">
        <v>133</v>
      </c>
      <c r="BM203" s="186" t="s">
        <v>279</v>
      </c>
    </row>
    <row r="204" spans="1:65" s="13" customFormat="1">
      <c r="B204" s="188"/>
      <c r="C204" s="189"/>
      <c r="D204" s="190" t="s">
        <v>138</v>
      </c>
      <c r="E204" s="191" t="s">
        <v>19</v>
      </c>
      <c r="F204" s="192" t="s">
        <v>280</v>
      </c>
      <c r="G204" s="189"/>
      <c r="H204" s="193">
        <v>80.018000000000001</v>
      </c>
      <c r="I204" s="194"/>
      <c r="J204" s="189"/>
      <c r="K204" s="189"/>
      <c r="L204" s="195"/>
      <c r="M204" s="196"/>
      <c r="N204" s="197"/>
      <c r="O204" s="197"/>
      <c r="P204" s="197"/>
      <c r="Q204" s="197"/>
      <c r="R204" s="197"/>
      <c r="S204" s="197"/>
      <c r="T204" s="198"/>
      <c r="AT204" s="199" t="s">
        <v>138</v>
      </c>
      <c r="AU204" s="199" t="s">
        <v>87</v>
      </c>
      <c r="AV204" s="13" t="s">
        <v>87</v>
      </c>
      <c r="AW204" s="13" t="s">
        <v>36</v>
      </c>
      <c r="AX204" s="13" t="s">
        <v>85</v>
      </c>
      <c r="AY204" s="199" t="s">
        <v>126</v>
      </c>
    </row>
    <row r="205" spans="1:65" s="2" customFormat="1" ht="34.200000000000003">
      <c r="A205" s="36"/>
      <c r="B205" s="37"/>
      <c r="C205" s="175" t="s">
        <v>281</v>
      </c>
      <c r="D205" s="175" t="s">
        <v>128</v>
      </c>
      <c r="E205" s="176" t="s">
        <v>282</v>
      </c>
      <c r="F205" s="177" t="s">
        <v>283</v>
      </c>
      <c r="G205" s="178" t="s">
        <v>158</v>
      </c>
      <c r="H205" s="179">
        <v>21.492000000000001</v>
      </c>
      <c r="I205" s="180"/>
      <c r="J205" s="181">
        <f>ROUND(I205*H205,2)</f>
        <v>0</v>
      </c>
      <c r="K205" s="177" t="s">
        <v>132</v>
      </c>
      <c r="L205" s="41"/>
      <c r="M205" s="182" t="s">
        <v>19</v>
      </c>
      <c r="N205" s="183" t="s">
        <v>48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133</v>
      </c>
      <c r="AT205" s="186" t="s">
        <v>128</v>
      </c>
      <c r="AU205" s="186" t="s">
        <v>87</v>
      </c>
      <c r="AY205" s="19" t="s">
        <v>126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85</v>
      </c>
      <c r="BK205" s="187">
        <f>ROUND(I205*H205,2)</f>
        <v>0</v>
      </c>
      <c r="BL205" s="19" t="s">
        <v>133</v>
      </c>
      <c r="BM205" s="186" t="s">
        <v>284</v>
      </c>
    </row>
    <row r="206" spans="1:65" s="13" customFormat="1">
      <c r="B206" s="188"/>
      <c r="C206" s="189"/>
      <c r="D206" s="190" t="s">
        <v>138</v>
      </c>
      <c r="E206" s="191" t="s">
        <v>19</v>
      </c>
      <c r="F206" s="192" t="s">
        <v>285</v>
      </c>
      <c r="G206" s="189"/>
      <c r="H206" s="193">
        <v>21.492000000000001</v>
      </c>
      <c r="I206" s="194"/>
      <c r="J206" s="189"/>
      <c r="K206" s="189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138</v>
      </c>
      <c r="AU206" s="199" t="s">
        <v>87</v>
      </c>
      <c r="AV206" s="13" t="s">
        <v>87</v>
      </c>
      <c r="AW206" s="13" t="s">
        <v>36</v>
      </c>
      <c r="AX206" s="13" t="s">
        <v>85</v>
      </c>
      <c r="AY206" s="199" t="s">
        <v>126</v>
      </c>
    </row>
    <row r="207" spans="1:65" s="2" customFormat="1" ht="22.8">
      <c r="A207" s="36"/>
      <c r="B207" s="37"/>
      <c r="C207" s="175" t="s">
        <v>286</v>
      </c>
      <c r="D207" s="175" t="s">
        <v>128</v>
      </c>
      <c r="E207" s="176" t="s">
        <v>287</v>
      </c>
      <c r="F207" s="177" t="s">
        <v>288</v>
      </c>
      <c r="G207" s="178" t="s">
        <v>158</v>
      </c>
      <c r="H207" s="179">
        <v>183.41399999999999</v>
      </c>
      <c r="I207" s="180"/>
      <c r="J207" s="181">
        <f>ROUND(I207*H207,2)</f>
        <v>0</v>
      </c>
      <c r="K207" s="177" t="s">
        <v>132</v>
      </c>
      <c r="L207" s="41"/>
      <c r="M207" s="182" t="s">
        <v>19</v>
      </c>
      <c r="N207" s="183" t="s">
        <v>48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133</v>
      </c>
      <c r="AT207" s="186" t="s">
        <v>128</v>
      </c>
      <c r="AU207" s="186" t="s">
        <v>87</v>
      </c>
      <c r="AY207" s="19" t="s">
        <v>126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85</v>
      </c>
      <c r="BK207" s="187">
        <f>ROUND(I207*H207,2)</f>
        <v>0</v>
      </c>
      <c r="BL207" s="19" t="s">
        <v>133</v>
      </c>
      <c r="BM207" s="186" t="s">
        <v>289</v>
      </c>
    </row>
    <row r="208" spans="1:65" s="13" customFormat="1">
      <c r="B208" s="188"/>
      <c r="C208" s="189"/>
      <c r="D208" s="190" t="s">
        <v>138</v>
      </c>
      <c r="E208" s="191" t="s">
        <v>19</v>
      </c>
      <c r="F208" s="192" t="s">
        <v>290</v>
      </c>
      <c r="G208" s="189"/>
      <c r="H208" s="193">
        <v>183.41399999999999</v>
      </c>
      <c r="I208" s="194"/>
      <c r="J208" s="189"/>
      <c r="K208" s="189"/>
      <c r="L208" s="195"/>
      <c r="M208" s="196"/>
      <c r="N208" s="197"/>
      <c r="O208" s="197"/>
      <c r="P208" s="197"/>
      <c r="Q208" s="197"/>
      <c r="R208" s="197"/>
      <c r="S208" s="197"/>
      <c r="T208" s="198"/>
      <c r="AT208" s="199" t="s">
        <v>138</v>
      </c>
      <c r="AU208" s="199" t="s">
        <v>87</v>
      </c>
      <c r="AV208" s="13" t="s">
        <v>87</v>
      </c>
      <c r="AW208" s="13" t="s">
        <v>36</v>
      </c>
      <c r="AX208" s="13" t="s">
        <v>85</v>
      </c>
      <c r="AY208" s="199" t="s">
        <v>126</v>
      </c>
    </row>
    <row r="209" spans="1:65" s="2" customFormat="1" ht="22.8">
      <c r="A209" s="36"/>
      <c r="B209" s="37"/>
      <c r="C209" s="175" t="s">
        <v>291</v>
      </c>
      <c r="D209" s="175" t="s">
        <v>128</v>
      </c>
      <c r="E209" s="176" t="s">
        <v>292</v>
      </c>
      <c r="F209" s="177" t="s">
        <v>293</v>
      </c>
      <c r="G209" s="178" t="s">
        <v>158</v>
      </c>
      <c r="H209" s="179">
        <v>40.009</v>
      </c>
      <c r="I209" s="180"/>
      <c r="J209" s="181">
        <f>ROUND(I209*H209,2)</f>
        <v>0</v>
      </c>
      <c r="K209" s="177" t="s">
        <v>132</v>
      </c>
      <c r="L209" s="41"/>
      <c r="M209" s="182" t="s">
        <v>19</v>
      </c>
      <c r="N209" s="183" t="s">
        <v>48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133</v>
      </c>
      <c r="AT209" s="186" t="s">
        <v>128</v>
      </c>
      <c r="AU209" s="186" t="s">
        <v>87</v>
      </c>
      <c r="AY209" s="19" t="s">
        <v>126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85</v>
      </c>
      <c r="BK209" s="187">
        <f>ROUND(I209*H209,2)</f>
        <v>0</v>
      </c>
      <c r="BL209" s="19" t="s">
        <v>133</v>
      </c>
      <c r="BM209" s="186" t="s">
        <v>294</v>
      </c>
    </row>
    <row r="210" spans="1:65" s="2" customFormat="1" ht="22.8">
      <c r="A210" s="36"/>
      <c r="B210" s="37"/>
      <c r="C210" s="175" t="s">
        <v>295</v>
      </c>
      <c r="D210" s="175" t="s">
        <v>128</v>
      </c>
      <c r="E210" s="176" t="s">
        <v>296</v>
      </c>
      <c r="F210" s="177" t="s">
        <v>297</v>
      </c>
      <c r="G210" s="178" t="s">
        <v>158</v>
      </c>
      <c r="H210" s="179">
        <v>66</v>
      </c>
      <c r="I210" s="180"/>
      <c r="J210" s="181">
        <f>ROUND(I210*H210,2)</f>
        <v>0</v>
      </c>
      <c r="K210" s="177" t="s">
        <v>132</v>
      </c>
      <c r="L210" s="41"/>
      <c r="M210" s="182" t="s">
        <v>19</v>
      </c>
      <c r="N210" s="183" t="s">
        <v>48</v>
      </c>
      <c r="O210" s="66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133</v>
      </c>
      <c r="AT210" s="186" t="s">
        <v>128</v>
      </c>
      <c r="AU210" s="186" t="s">
        <v>87</v>
      </c>
      <c r="AY210" s="19" t="s">
        <v>126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85</v>
      </c>
      <c r="BK210" s="187">
        <f>ROUND(I210*H210,2)</f>
        <v>0</v>
      </c>
      <c r="BL210" s="19" t="s">
        <v>133</v>
      </c>
      <c r="BM210" s="186" t="s">
        <v>298</v>
      </c>
    </row>
    <row r="211" spans="1:65" s="13" customFormat="1">
      <c r="B211" s="188"/>
      <c r="C211" s="189"/>
      <c r="D211" s="190" t="s">
        <v>138</v>
      </c>
      <c r="E211" s="191" t="s">
        <v>19</v>
      </c>
      <c r="F211" s="192" t="s">
        <v>299</v>
      </c>
      <c r="G211" s="189"/>
      <c r="H211" s="193">
        <v>66</v>
      </c>
      <c r="I211" s="194"/>
      <c r="J211" s="189"/>
      <c r="K211" s="189"/>
      <c r="L211" s="195"/>
      <c r="M211" s="196"/>
      <c r="N211" s="197"/>
      <c r="O211" s="197"/>
      <c r="P211" s="197"/>
      <c r="Q211" s="197"/>
      <c r="R211" s="197"/>
      <c r="S211" s="197"/>
      <c r="T211" s="198"/>
      <c r="AT211" s="199" t="s">
        <v>138</v>
      </c>
      <c r="AU211" s="199" t="s">
        <v>87</v>
      </c>
      <c r="AV211" s="13" t="s">
        <v>87</v>
      </c>
      <c r="AW211" s="13" t="s">
        <v>36</v>
      </c>
      <c r="AX211" s="13" t="s">
        <v>85</v>
      </c>
      <c r="AY211" s="199" t="s">
        <v>126</v>
      </c>
    </row>
    <row r="212" spans="1:65" s="2" customFormat="1" ht="22.8">
      <c r="A212" s="36"/>
      <c r="B212" s="37"/>
      <c r="C212" s="175" t="s">
        <v>300</v>
      </c>
      <c r="D212" s="175" t="s">
        <v>128</v>
      </c>
      <c r="E212" s="176" t="s">
        <v>301</v>
      </c>
      <c r="F212" s="177" t="s">
        <v>302</v>
      </c>
      <c r="G212" s="178" t="s">
        <v>303</v>
      </c>
      <c r="H212" s="179">
        <v>38.686</v>
      </c>
      <c r="I212" s="180"/>
      <c r="J212" s="181">
        <f>ROUND(I212*H212,2)</f>
        <v>0</v>
      </c>
      <c r="K212" s="177" t="s">
        <v>132</v>
      </c>
      <c r="L212" s="41"/>
      <c r="M212" s="182" t="s">
        <v>19</v>
      </c>
      <c r="N212" s="183" t="s">
        <v>48</v>
      </c>
      <c r="O212" s="66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133</v>
      </c>
      <c r="AT212" s="186" t="s">
        <v>128</v>
      </c>
      <c r="AU212" s="186" t="s">
        <v>87</v>
      </c>
      <c r="AY212" s="19" t="s">
        <v>126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85</v>
      </c>
      <c r="BK212" s="187">
        <f>ROUND(I212*H212,2)</f>
        <v>0</v>
      </c>
      <c r="BL212" s="19" t="s">
        <v>133</v>
      </c>
      <c r="BM212" s="186" t="s">
        <v>304</v>
      </c>
    </row>
    <row r="213" spans="1:65" s="13" customFormat="1">
      <c r="B213" s="188"/>
      <c r="C213" s="189"/>
      <c r="D213" s="190" t="s">
        <v>138</v>
      </c>
      <c r="E213" s="189"/>
      <c r="F213" s="192" t="s">
        <v>305</v>
      </c>
      <c r="G213" s="189"/>
      <c r="H213" s="193">
        <v>38.686</v>
      </c>
      <c r="I213" s="194"/>
      <c r="J213" s="189"/>
      <c r="K213" s="189"/>
      <c r="L213" s="195"/>
      <c r="M213" s="196"/>
      <c r="N213" s="197"/>
      <c r="O213" s="197"/>
      <c r="P213" s="197"/>
      <c r="Q213" s="197"/>
      <c r="R213" s="197"/>
      <c r="S213" s="197"/>
      <c r="T213" s="198"/>
      <c r="AT213" s="199" t="s">
        <v>138</v>
      </c>
      <c r="AU213" s="199" t="s">
        <v>87</v>
      </c>
      <c r="AV213" s="13" t="s">
        <v>87</v>
      </c>
      <c r="AW213" s="13" t="s">
        <v>4</v>
      </c>
      <c r="AX213" s="13" t="s">
        <v>85</v>
      </c>
      <c r="AY213" s="199" t="s">
        <v>126</v>
      </c>
    </row>
    <row r="214" spans="1:65" s="2" customFormat="1" ht="22.8">
      <c r="A214" s="36"/>
      <c r="B214" s="37"/>
      <c r="C214" s="175" t="s">
        <v>306</v>
      </c>
      <c r="D214" s="175" t="s">
        <v>128</v>
      </c>
      <c r="E214" s="176" t="s">
        <v>307</v>
      </c>
      <c r="F214" s="177" t="s">
        <v>308</v>
      </c>
      <c r="G214" s="178" t="s">
        <v>158</v>
      </c>
      <c r="H214" s="179">
        <v>244.91499999999999</v>
      </c>
      <c r="I214" s="180"/>
      <c r="J214" s="181">
        <f>ROUND(I214*H214,2)</f>
        <v>0</v>
      </c>
      <c r="K214" s="177" t="s">
        <v>132</v>
      </c>
      <c r="L214" s="41"/>
      <c r="M214" s="182" t="s">
        <v>19</v>
      </c>
      <c r="N214" s="183" t="s">
        <v>48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133</v>
      </c>
      <c r="AT214" s="186" t="s">
        <v>128</v>
      </c>
      <c r="AU214" s="186" t="s">
        <v>87</v>
      </c>
      <c r="AY214" s="19" t="s">
        <v>126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85</v>
      </c>
      <c r="BK214" s="187">
        <f>ROUND(I214*H214,2)</f>
        <v>0</v>
      </c>
      <c r="BL214" s="19" t="s">
        <v>133</v>
      </c>
      <c r="BM214" s="186" t="s">
        <v>309</v>
      </c>
    </row>
    <row r="215" spans="1:65" s="13" customFormat="1">
      <c r="B215" s="188"/>
      <c r="C215" s="189"/>
      <c r="D215" s="190" t="s">
        <v>138</v>
      </c>
      <c r="E215" s="191" t="s">
        <v>19</v>
      </c>
      <c r="F215" s="192" t="s">
        <v>310</v>
      </c>
      <c r="G215" s="189"/>
      <c r="H215" s="193">
        <v>244.91499999999999</v>
      </c>
      <c r="I215" s="194"/>
      <c r="J215" s="189"/>
      <c r="K215" s="189"/>
      <c r="L215" s="195"/>
      <c r="M215" s="196"/>
      <c r="N215" s="197"/>
      <c r="O215" s="197"/>
      <c r="P215" s="197"/>
      <c r="Q215" s="197"/>
      <c r="R215" s="197"/>
      <c r="S215" s="197"/>
      <c r="T215" s="198"/>
      <c r="AT215" s="199" t="s">
        <v>138</v>
      </c>
      <c r="AU215" s="199" t="s">
        <v>87</v>
      </c>
      <c r="AV215" s="13" t="s">
        <v>87</v>
      </c>
      <c r="AW215" s="13" t="s">
        <v>36</v>
      </c>
      <c r="AX215" s="13" t="s">
        <v>85</v>
      </c>
      <c r="AY215" s="199" t="s">
        <v>126</v>
      </c>
    </row>
    <row r="216" spans="1:65" s="2" customFormat="1" ht="16.5" customHeight="1">
      <c r="A216" s="36"/>
      <c r="B216" s="37"/>
      <c r="C216" s="175" t="s">
        <v>311</v>
      </c>
      <c r="D216" s="175" t="s">
        <v>128</v>
      </c>
      <c r="E216" s="176" t="s">
        <v>312</v>
      </c>
      <c r="F216" s="177" t="s">
        <v>313</v>
      </c>
      <c r="G216" s="178" t="s">
        <v>158</v>
      </c>
      <c r="H216" s="179">
        <v>87.894000000000005</v>
      </c>
      <c r="I216" s="180"/>
      <c r="J216" s="181">
        <f>ROUND(I216*H216,2)</f>
        <v>0</v>
      </c>
      <c r="K216" s="177" t="s">
        <v>132</v>
      </c>
      <c r="L216" s="41"/>
      <c r="M216" s="182" t="s">
        <v>19</v>
      </c>
      <c r="N216" s="183" t="s">
        <v>48</v>
      </c>
      <c r="O216" s="66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133</v>
      </c>
      <c r="AT216" s="186" t="s">
        <v>128</v>
      </c>
      <c r="AU216" s="186" t="s">
        <v>87</v>
      </c>
      <c r="AY216" s="19" t="s">
        <v>126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85</v>
      </c>
      <c r="BK216" s="187">
        <f>ROUND(I216*H216,2)</f>
        <v>0</v>
      </c>
      <c r="BL216" s="19" t="s">
        <v>133</v>
      </c>
      <c r="BM216" s="186" t="s">
        <v>314</v>
      </c>
    </row>
    <row r="217" spans="1:65" s="2" customFormat="1" ht="22.8">
      <c r="A217" s="36"/>
      <c r="B217" s="37"/>
      <c r="C217" s="175" t="s">
        <v>315</v>
      </c>
      <c r="D217" s="175" t="s">
        <v>128</v>
      </c>
      <c r="E217" s="176" t="s">
        <v>316</v>
      </c>
      <c r="F217" s="177" t="s">
        <v>317</v>
      </c>
      <c r="G217" s="178" t="s">
        <v>158</v>
      </c>
      <c r="H217" s="179">
        <v>96.894000000000005</v>
      </c>
      <c r="I217" s="180"/>
      <c r="J217" s="181">
        <f>ROUND(I217*H217,2)</f>
        <v>0</v>
      </c>
      <c r="K217" s="177" t="s">
        <v>132</v>
      </c>
      <c r="L217" s="41"/>
      <c r="M217" s="182" t="s">
        <v>19</v>
      </c>
      <c r="N217" s="183" t="s">
        <v>48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133</v>
      </c>
      <c r="AT217" s="186" t="s">
        <v>128</v>
      </c>
      <c r="AU217" s="186" t="s">
        <v>87</v>
      </c>
      <c r="AY217" s="19" t="s">
        <v>126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85</v>
      </c>
      <c r="BK217" s="187">
        <f>ROUND(I217*H217,2)</f>
        <v>0</v>
      </c>
      <c r="BL217" s="19" t="s">
        <v>133</v>
      </c>
      <c r="BM217" s="186" t="s">
        <v>318</v>
      </c>
    </row>
    <row r="218" spans="1:65" s="13" customFormat="1">
      <c r="B218" s="188"/>
      <c r="C218" s="189"/>
      <c r="D218" s="190" t="s">
        <v>138</v>
      </c>
      <c r="E218" s="191" t="s">
        <v>19</v>
      </c>
      <c r="F218" s="192" t="s">
        <v>319</v>
      </c>
      <c r="G218" s="189"/>
      <c r="H218" s="193">
        <v>148.423</v>
      </c>
      <c r="I218" s="194"/>
      <c r="J218" s="189"/>
      <c r="K218" s="189"/>
      <c r="L218" s="195"/>
      <c r="M218" s="196"/>
      <c r="N218" s="197"/>
      <c r="O218" s="197"/>
      <c r="P218" s="197"/>
      <c r="Q218" s="197"/>
      <c r="R218" s="197"/>
      <c r="S218" s="197"/>
      <c r="T218" s="198"/>
      <c r="AT218" s="199" t="s">
        <v>138</v>
      </c>
      <c r="AU218" s="199" t="s">
        <v>87</v>
      </c>
      <c r="AV218" s="13" t="s">
        <v>87</v>
      </c>
      <c r="AW218" s="13" t="s">
        <v>36</v>
      </c>
      <c r="AX218" s="13" t="s">
        <v>77</v>
      </c>
      <c r="AY218" s="199" t="s">
        <v>126</v>
      </c>
    </row>
    <row r="219" spans="1:65" s="13" customFormat="1">
      <c r="B219" s="188"/>
      <c r="C219" s="189"/>
      <c r="D219" s="190" t="s">
        <v>138</v>
      </c>
      <c r="E219" s="191" t="s">
        <v>19</v>
      </c>
      <c r="F219" s="192" t="s">
        <v>320</v>
      </c>
      <c r="G219" s="189"/>
      <c r="H219" s="193">
        <v>-57.122</v>
      </c>
      <c r="I219" s="194"/>
      <c r="J219" s="189"/>
      <c r="K219" s="189"/>
      <c r="L219" s="195"/>
      <c r="M219" s="196"/>
      <c r="N219" s="197"/>
      <c r="O219" s="197"/>
      <c r="P219" s="197"/>
      <c r="Q219" s="197"/>
      <c r="R219" s="197"/>
      <c r="S219" s="197"/>
      <c r="T219" s="198"/>
      <c r="AT219" s="199" t="s">
        <v>138</v>
      </c>
      <c r="AU219" s="199" t="s">
        <v>87</v>
      </c>
      <c r="AV219" s="13" t="s">
        <v>87</v>
      </c>
      <c r="AW219" s="13" t="s">
        <v>36</v>
      </c>
      <c r="AX219" s="13" t="s">
        <v>77</v>
      </c>
      <c r="AY219" s="199" t="s">
        <v>126</v>
      </c>
    </row>
    <row r="220" spans="1:65" s="13" customFormat="1">
      <c r="B220" s="188"/>
      <c r="C220" s="189"/>
      <c r="D220" s="190" t="s">
        <v>138</v>
      </c>
      <c r="E220" s="191" t="s">
        <v>19</v>
      </c>
      <c r="F220" s="192" t="s">
        <v>321</v>
      </c>
      <c r="G220" s="189"/>
      <c r="H220" s="193">
        <v>-3.407</v>
      </c>
      <c r="I220" s="194"/>
      <c r="J220" s="189"/>
      <c r="K220" s="189"/>
      <c r="L220" s="195"/>
      <c r="M220" s="196"/>
      <c r="N220" s="197"/>
      <c r="O220" s="197"/>
      <c r="P220" s="197"/>
      <c r="Q220" s="197"/>
      <c r="R220" s="197"/>
      <c r="S220" s="197"/>
      <c r="T220" s="198"/>
      <c r="AT220" s="199" t="s">
        <v>138</v>
      </c>
      <c r="AU220" s="199" t="s">
        <v>87</v>
      </c>
      <c r="AV220" s="13" t="s">
        <v>87</v>
      </c>
      <c r="AW220" s="13" t="s">
        <v>36</v>
      </c>
      <c r="AX220" s="13" t="s">
        <v>77</v>
      </c>
      <c r="AY220" s="199" t="s">
        <v>126</v>
      </c>
    </row>
    <row r="221" spans="1:65" s="13" customFormat="1">
      <c r="B221" s="188"/>
      <c r="C221" s="189"/>
      <c r="D221" s="190" t="s">
        <v>138</v>
      </c>
      <c r="E221" s="191" t="s">
        <v>19</v>
      </c>
      <c r="F221" s="192" t="s">
        <v>232</v>
      </c>
      <c r="G221" s="189"/>
      <c r="H221" s="193">
        <v>9</v>
      </c>
      <c r="I221" s="194"/>
      <c r="J221" s="189"/>
      <c r="K221" s="189"/>
      <c r="L221" s="195"/>
      <c r="M221" s="196"/>
      <c r="N221" s="197"/>
      <c r="O221" s="197"/>
      <c r="P221" s="197"/>
      <c r="Q221" s="197"/>
      <c r="R221" s="197"/>
      <c r="S221" s="197"/>
      <c r="T221" s="198"/>
      <c r="AT221" s="199" t="s">
        <v>138</v>
      </c>
      <c r="AU221" s="199" t="s">
        <v>87</v>
      </c>
      <c r="AV221" s="13" t="s">
        <v>87</v>
      </c>
      <c r="AW221" s="13" t="s">
        <v>36</v>
      </c>
      <c r="AX221" s="13" t="s">
        <v>77</v>
      </c>
      <c r="AY221" s="199" t="s">
        <v>126</v>
      </c>
    </row>
    <row r="222" spans="1:65" s="14" customFormat="1">
      <c r="B222" s="200"/>
      <c r="C222" s="201"/>
      <c r="D222" s="190" t="s">
        <v>138</v>
      </c>
      <c r="E222" s="202" t="s">
        <v>19</v>
      </c>
      <c r="F222" s="203" t="s">
        <v>141</v>
      </c>
      <c r="G222" s="201"/>
      <c r="H222" s="204">
        <v>96.894000000000005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138</v>
      </c>
      <c r="AU222" s="210" t="s">
        <v>87</v>
      </c>
      <c r="AV222" s="14" t="s">
        <v>133</v>
      </c>
      <c r="AW222" s="14" t="s">
        <v>36</v>
      </c>
      <c r="AX222" s="14" t="s">
        <v>85</v>
      </c>
      <c r="AY222" s="210" t="s">
        <v>126</v>
      </c>
    </row>
    <row r="223" spans="1:65" s="2" customFormat="1" ht="16.5" customHeight="1">
      <c r="A223" s="36"/>
      <c r="B223" s="37"/>
      <c r="C223" s="175" t="s">
        <v>322</v>
      </c>
      <c r="D223" s="175" t="s">
        <v>128</v>
      </c>
      <c r="E223" s="176" t="s">
        <v>323</v>
      </c>
      <c r="F223" s="177" t="s">
        <v>324</v>
      </c>
      <c r="G223" s="178" t="s">
        <v>158</v>
      </c>
      <c r="H223" s="179">
        <v>17.71</v>
      </c>
      <c r="I223" s="180"/>
      <c r="J223" s="181">
        <f>ROUND(I223*H223,2)</f>
        <v>0</v>
      </c>
      <c r="K223" s="177" t="s">
        <v>19</v>
      </c>
      <c r="L223" s="41"/>
      <c r="M223" s="182" t="s">
        <v>19</v>
      </c>
      <c r="N223" s="183" t="s">
        <v>48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133</v>
      </c>
      <c r="AT223" s="186" t="s">
        <v>128</v>
      </c>
      <c r="AU223" s="186" t="s">
        <v>87</v>
      </c>
      <c r="AY223" s="19" t="s">
        <v>126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85</v>
      </c>
      <c r="BK223" s="187">
        <f>ROUND(I223*H223,2)</f>
        <v>0</v>
      </c>
      <c r="BL223" s="19" t="s">
        <v>133</v>
      </c>
      <c r="BM223" s="186" t="s">
        <v>325</v>
      </c>
    </row>
    <row r="224" spans="1:65" s="15" customFormat="1">
      <c r="B224" s="211"/>
      <c r="C224" s="212"/>
      <c r="D224" s="190" t="s">
        <v>138</v>
      </c>
      <c r="E224" s="213" t="s">
        <v>19</v>
      </c>
      <c r="F224" s="214" t="s">
        <v>171</v>
      </c>
      <c r="G224" s="212"/>
      <c r="H224" s="213" t="s">
        <v>19</v>
      </c>
      <c r="I224" s="215"/>
      <c r="J224" s="212"/>
      <c r="K224" s="212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138</v>
      </c>
      <c r="AU224" s="220" t="s">
        <v>87</v>
      </c>
      <c r="AV224" s="15" t="s">
        <v>85</v>
      </c>
      <c r="AW224" s="15" t="s">
        <v>36</v>
      </c>
      <c r="AX224" s="15" t="s">
        <v>77</v>
      </c>
      <c r="AY224" s="220" t="s">
        <v>126</v>
      </c>
    </row>
    <row r="225" spans="1:65" s="13" customFormat="1">
      <c r="B225" s="188"/>
      <c r="C225" s="189"/>
      <c r="D225" s="190" t="s">
        <v>138</v>
      </c>
      <c r="E225" s="191" t="s">
        <v>19</v>
      </c>
      <c r="F225" s="192" t="s">
        <v>215</v>
      </c>
      <c r="G225" s="189"/>
      <c r="H225" s="193">
        <v>17.71</v>
      </c>
      <c r="I225" s="194"/>
      <c r="J225" s="189"/>
      <c r="K225" s="189"/>
      <c r="L225" s="195"/>
      <c r="M225" s="196"/>
      <c r="N225" s="197"/>
      <c r="O225" s="197"/>
      <c r="P225" s="197"/>
      <c r="Q225" s="197"/>
      <c r="R225" s="197"/>
      <c r="S225" s="197"/>
      <c r="T225" s="198"/>
      <c r="AT225" s="199" t="s">
        <v>138</v>
      </c>
      <c r="AU225" s="199" t="s">
        <v>87</v>
      </c>
      <c r="AV225" s="13" t="s">
        <v>87</v>
      </c>
      <c r="AW225" s="13" t="s">
        <v>36</v>
      </c>
      <c r="AX225" s="13" t="s">
        <v>85</v>
      </c>
      <c r="AY225" s="199" t="s">
        <v>126</v>
      </c>
    </row>
    <row r="226" spans="1:65" s="2" customFormat="1" ht="16.5" customHeight="1">
      <c r="A226" s="36"/>
      <c r="B226" s="37"/>
      <c r="C226" s="232" t="s">
        <v>326</v>
      </c>
      <c r="D226" s="232" t="s">
        <v>327</v>
      </c>
      <c r="E226" s="233" t="s">
        <v>328</v>
      </c>
      <c r="F226" s="234" t="s">
        <v>329</v>
      </c>
      <c r="G226" s="235" t="s">
        <v>303</v>
      </c>
      <c r="H226" s="236">
        <v>31.878</v>
      </c>
      <c r="I226" s="237"/>
      <c r="J226" s="238">
        <f>ROUND(I226*H226,2)</f>
        <v>0</v>
      </c>
      <c r="K226" s="234" t="s">
        <v>132</v>
      </c>
      <c r="L226" s="239"/>
      <c r="M226" s="240" t="s">
        <v>19</v>
      </c>
      <c r="N226" s="241" t="s">
        <v>48</v>
      </c>
      <c r="O226" s="66"/>
      <c r="P226" s="184">
        <f>O226*H226</f>
        <v>0</v>
      </c>
      <c r="Q226" s="184">
        <v>1</v>
      </c>
      <c r="R226" s="184">
        <f>Q226*H226</f>
        <v>31.878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167</v>
      </c>
      <c r="AT226" s="186" t="s">
        <v>327</v>
      </c>
      <c r="AU226" s="186" t="s">
        <v>87</v>
      </c>
      <c r="AY226" s="19" t="s">
        <v>126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85</v>
      </c>
      <c r="BK226" s="187">
        <f>ROUND(I226*H226,2)</f>
        <v>0</v>
      </c>
      <c r="BL226" s="19" t="s">
        <v>133</v>
      </c>
      <c r="BM226" s="186" t="s">
        <v>330</v>
      </c>
    </row>
    <row r="227" spans="1:65" s="13" customFormat="1">
      <c r="B227" s="188"/>
      <c r="C227" s="189"/>
      <c r="D227" s="190" t="s">
        <v>138</v>
      </c>
      <c r="E227" s="189"/>
      <c r="F227" s="192" t="s">
        <v>331</v>
      </c>
      <c r="G227" s="189"/>
      <c r="H227" s="193">
        <v>31.878</v>
      </c>
      <c r="I227" s="194"/>
      <c r="J227" s="189"/>
      <c r="K227" s="189"/>
      <c r="L227" s="195"/>
      <c r="M227" s="196"/>
      <c r="N227" s="197"/>
      <c r="O227" s="197"/>
      <c r="P227" s="197"/>
      <c r="Q227" s="197"/>
      <c r="R227" s="197"/>
      <c r="S227" s="197"/>
      <c r="T227" s="198"/>
      <c r="AT227" s="199" t="s">
        <v>138</v>
      </c>
      <c r="AU227" s="199" t="s">
        <v>87</v>
      </c>
      <c r="AV227" s="13" t="s">
        <v>87</v>
      </c>
      <c r="AW227" s="13" t="s">
        <v>4</v>
      </c>
      <c r="AX227" s="13" t="s">
        <v>85</v>
      </c>
      <c r="AY227" s="199" t="s">
        <v>126</v>
      </c>
    </row>
    <row r="228" spans="1:65" s="2" customFormat="1" ht="34.200000000000003">
      <c r="A228" s="36"/>
      <c r="B228" s="37"/>
      <c r="C228" s="175" t="s">
        <v>332</v>
      </c>
      <c r="D228" s="175" t="s">
        <v>128</v>
      </c>
      <c r="E228" s="176" t="s">
        <v>333</v>
      </c>
      <c r="F228" s="177" t="s">
        <v>334</v>
      </c>
      <c r="G228" s="178" t="s">
        <v>158</v>
      </c>
      <c r="H228" s="179">
        <v>46.69</v>
      </c>
      <c r="I228" s="180"/>
      <c r="J228" s="181">
        <f>ROUND(I228*H228,2)</f>
        <v>0</v>
      </c>
      <c r="K228" s="177" t="s">
        <v>132</v>
      </c>
      <c r="L228" s="41"/>
      <c r="M228" s="182" t="s">
        <v>19</v>
      </c>
      <c r="N228" s="183" t="s">
        <v>48</v>
      </c>
      <c r="O228" s="66"/>
      <c r="P228" s="184">
        <f>O228*H228</f>
        <v>0</v>
      </c>
      <c r="Q228" s="184">
        <v>0</v>
      </c>
      <c r="R228" s="184">
        <f>Q228*H228</f>
        <v>0</v>
      </c>
      <c r="S228" s="184">
        <v>0</v>
      </c>
      <c r="T228" s="185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133</v>
      </c>
      <c r="AT228" s="186" t="s">
        <v>128</v>
      </c>
      <c r="AU228" s="186" t="s">
        <v>87</v>
      </c>
      <c r="AY228" s="19" t="s">
        <v>126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9" t="s">
        <v>85</v>
      </c>
      <c r="BK228" s="187">
        <f>ROUND(I228*H228,2)</f>
        <v>0</v>
      </c>
      <c r="BL228" s="19" t="s">
        <v>133</v>
      </c>
      <c r="BM228" s="186" t="s">
        <v>335</v>
      </c>
    </row>
    <row r="229" spans="1:65" s="2" customFormat="1" ht="34.200000000000003">
      <c r="A229" s="36"/>
      <c r="B229" s="37"/>
      <c r="C229" s="175" t="s">
        <v>336</v>
      </c>
      <c r="D229" s="175" t="s">
        <v>128</v>
      </c>
      <c r="E229" s="176" t="s">
        <v>337</v>
      </c>
      <c r="F229" s="177" t="s">
        <v>338</v>
      </c>
      <c r="G229" s="178" t="s">
        <v>158</v>
      </c>
      <c r="H229" s="179">
        <v>46.69</v>
      </c>
      <c r="I229" s="180"/>
      <c r="J229" s="181">
        <f>ROUND(I229*H229,2)</f>
        <v>0</v>
      </c>
      <c r="K229" s="177" t="s">
        <v>132</v>
      </c>
      <c r="L229" s="41"/>
      <c r="M229" s="182" t="s">
        <v>19</v>
      </c>
      <c r="N229" s="183" t="s">
        <v>48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133</v>
      </c>
      <c r="AT229" s="186" t="s">
        <v>128</v>
      </c>
      <c r="AU229" s="186" t="s">
        <v>87</v>
      </c>
      <c r="AY229" s="19" t="s">
        <v>126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85</v>
      </c>
      <c r="BK229" s="187">
        <f>ROUND(I229*H229,2)</f>
        <v>0</v>
      </c>
      <c r="BL229" s="19" t="s">
        <v>133</v>
      </c>
      <c r="BM229" s="186" t="s">
        <v>339</v>
      </c>
    </row>
    <row r="230" spans="1:65" s="15" customFormat="1">
      <c r="B230" s="211"/>
      <c r="C230" s="212"/>
      <c r="D230" s="190" t="s">
        <v>138</v>
      </c>
      <c r="E230" s="213" t="s">
        <v>19</v>
      </c>
      <c r="F230" s="214" t="s">
        <v>178</v>
      </c>
      <c r="G230" s="212"/>
      <c r="H230" s="213" t="s">
        <v>19</v>
      </c>
      <c r="I230" s="215"/>
      <c r="J230" s="212"/>
      <c r="K230" s="212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138</v>
      </c>
      <c r="AU230" s="220" t="s">
        <v>87</v>
      </c>
      <c r="AV230" s="15" t="s">
        <v>85</v>
      </c>
      <c r="AW230" s="15" t="s">
        <v>36</v>
      </c>
      <c r="AX230" s="15" t="s">
        <v>77</v>
      </c>
      <c r="AY230" s="220" t="s">
        <v>126</v>
      </c>
    </row>
    <row r="231" spans="1:65" s="13" customFormat="1">
      <c r="B231" s="188"/>
      <c r="C231" s="189"/>
      <c r="D231" s="190" t="s">
        <v>138</v>
      </c>
      <c r="E231" s="191" t="s">
        <v>19</v>
      </c>
      <c r="F231" s="192" t="s">
        <v>340</v>
      </c>
      <c r="G231" s="189"/>
      <c r="H231" s="193">
        <v>19.728999999999999</v>
      </c>
      <c r="I231" s="194"/>
      <c r="J231" s="189"/>
      <c r="K231" s="189"/>
      <c r="L231" s="195"/>
      <c r="M231" s="196"/>
      <c r="N231" s="197"/>
      <c r="O231" s="197"/>
      <c r="P231" s="197"/>
      <c r="Q231" s="197"/>
      <c r="R231" s="197"/>
      <c r="S231" s="197"/>
      <c r="T231" s="198"/>
      <c r="AT231" s="199" t="s">
        <v>138</v>
      </c>
      <c r="AU231" s="199" t="s">
        <v>87</v>
      </c>
      <c r="AV231" s="13" t="s">
        <v>87</v>
      </c>
      <c r="AW231" s="13" t="s">
        <v>36</v>
      </c>
      <c r="AX231" s="13" t="s">
        <v>77</v>
      </c>
      <c r="AY231" s="199" t="s">
        <v>126</v>
      </c>
    </row>
    <row r="232" spans="1:65" s="15" customFormat="1">
      <c r="B232" s="211"/>
      <c r="C232" s="212"/>
      <c r="D232" s="190" t="s">
        <v>138</v>
      </c>
      <c r="E232" s="213" t="s">
        <v>19</v>
      </c>
      <c r="F232" s="214" t="s">
        <v>171</v>
      </c>
      <c r="G232" s="212"/>
      <c r="H232" s="213" t="s">
        <v>19</v>
      </c>
      <c r="I232" s="215"/>
      <c r="J232" s="212"/>
      <c r="K232" s="212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138</v>
      </c>
      <c r="AU232" s="220" t="s">
        <v>87</v>
      </c>
      <c r="AV232" s="15" t="s">
        <v>85</v>
      </c>
      <c r="AW232" s="15" t="s">
        <v>36</v>
      </c>
      <c r="AX232" s="15" t="s">
        <v>77</v>
      </c>
      <c r="AY232" s="220" t="s">
        <v>126</v>
      </c>
    </row>
    <row r="233" spans="1:65" s="13" customFormat="1">
      <c r="B233" s="188"/>
      <c r="C233" s="189"/>
      <c r="D233" s="190" t="s">
        <v>138</v>
      </c>
      <c r="E233" s="191" t="s">
        <v>19</v>
      </c>
      <c r="F233" s="192" t="s">
        <v>341</v>
      </c>
      <c r="G233" s="189"/>
      <c r="H233" s="193">
        <v>23.419</v>
      </c>
      <c r="I233" s="194"/>
      <c r="J233" s="189"/>
      <c r="K233" s="189"/>
      <c r="L233" s="195"/>
      <c r="M233" s="196"/>
      <c r="N233" s="197"/>
      <c r="O233" s="197"/>
      <c r="P233" s="197"/>
      <c r="Q233" s="197"/>
      <c r="R233" s="197"/>
      <c r="S233" s="197"/>
      <c r="T233" s="198"/>
      <c r="AT233" s="199" t="s">
        <v>138</v>
      </c>
      <c r="AU233" s="199" t="s">
        <v>87</v>
      </c>
      <c r="AV233" s="13" t="s">
        <v>87</v>
      </c>
      <c r="AW233" s="13" t="s">
        <v>36</v>
      </c>
      <c r="AX233" s="13" t="s">
        <v>77</v>
      </c>
      <c r="AY233" s="199" t="s">
        <v>126</v>
      </c>
    </row>
    <row r="234" spans="1:65" s="15" customFormat="1">
      <c r="B234" s="211"/>
      <c r="C234" s="212"/>
      <c r="D234" s="190" t="s">
        <v>138</v>
      </c>
      <c r="E234" s="213" t="s">
        <v>19</v>
      </c>
      <c r="F234" s="214" t="s">
        <v>199</v>
      </c>
      <c r="G234" s="212"/>
      <c r="H234" s="213" t="s">
        <v>19</v>
      </c>
      <c r="I234" s="215"/>
      <c r="J234" s="212"/>
      <c r="K234" s="212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138</v>
      </c>
      <c r="AU234" s="220" t="s">
        <v>87</v>
      </c>
      <c r="AV234" s="15" t="s">
        <v>85</v>
      </c>
      <c r="AW234" s="15" t="s">
        <v>36</v>
      </c>
      <c r="AX234" s="15" t="s">
        <v>77</v>
      </c>
      <c r="AY234" s="220" t="s">
        <v>126</v>
      </c>
    </row>
    <row r="235" spans="1:65" s="13" customFormat="1">
      <c r="B235" s="188"/>
      <c r="C235" s="189"/>
      <c r="D235" s="190" t="s">
        <v>138</v>
      </c>
      <c r="E235" s="191" t="s">
        <v>19</v>
      </c>
      <c r="F235" s="192" t="s">
        <v>342</v>
      </c>
      <c r="G235" s="189"/>
      <c r="H235" s="193">
        <v>3.5419999999999998</v>
      </c>
      <c r="I235" s="194"/>
      <c r="J235" s="189"/>
      <c r="K235" s="189"/>
      <c r="L235" s="195"/>
      <c r="M235" s="196"/>
      <c r="N235" s="197"/>
      <c r="O235" s="197"/>
      <c r="P235" s="197"/>
      <c r="Q235" s="197"/>
      <c r="R235" s="197"/>
      <c r="S235" s="197"/>
      <c r="T235" s="198"/>
      <c r="AT235" s="199" t="s">
        <v>138</v>
      </c>
      <c r="AU235" s="199" t="s">
        <v>87</v>
      </c>
      <c r="AV235" s="13" t="s">
        <v>87</v>
      </c>
      <c r="AW235" s="13" t="s">
        <v>36</v>
      </c>
      <c r="AX235" s="13" t="s">
        <v>77</v>
      </c>
      <c r="AY235" s="199" t="s">
        <v>126</v>
      </c>
    </row>
    <row r="236" spans="1:65" s="14" customFormat="1">
      <c r="B236" s="200"/>
      <c r="C236" s="201"/>
      <c r="D236" s="190" t="s">
        <v>138</v>
      </c>
      <c r="E236" s="202" t="s">
        <v>19</v>
      </c>
      <c r="F236" s="203" t="s">
        <v>141</v>
      </c>
      <c r="G236" s="201"/>
      <c r="H236" s="204">
        <v>46.69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138</v>
      </c>
      <c r="AU236" s="210" t="s">
        <v>87</v>
      </c>
      <c r="AV236" s="14" t="s">
        <v>133</v>
      </c>
      <c r="AW236" s="14" t="s">
        <v>36</v>
      </c>
      <c r="AX236" s="14" t="s">
        <v>85</v>
      </c>
      <c r="AY236" s="210" t="s">
        <v>126</v>
      </c>
    </row>
    <row r="237" spans="1:65" s="2" customFormat="1" ht="21.75" customHeight="1">
      <c r="A237" s="36"/>
      <c r="B237" s="37"/>
      <c r="C237" s="175" t="s">
        <v>343</v>
      </c>
      <c r="D237" s="175" t="s">
        <v>128</v>
      </c>
      <c r="E237" s="176" t="s">
        <v>344</v>
      </c>
      <c r="F237" s="177" t="s">
        <v>345</v>
      </c>
      <c r="G237" s="178" t="s">
        <v>152</v>
      </c>
      <c r="H237" s="179">
        <v>129</v>
      </c>
      <c r="I237" s="180"/>
      <c r="J237" s="181">
        <f>ROUND(I237*H237,2)</f>
        <v>0</v>
      </c>
      <c r="K237" s="177" t="s">
        <v>132</v>
      </c>
      <c r="L237" s="41"/>
      <c r="M237" s="182" t="s">
        <v>19</v>
      </c>
      <c r="N237" s="183" t="s">
        <v>48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133</v>
      </c>
      <c r="AT237" s="186" t="s">
        <v>128</v>
      </c>
      <c r="AU237" s="186" t="s">
        <v>87</v>
      </c>
      <c r="AY237" s="19" t="s">
        <v>126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85</v>
      </c>
      <c r="BK237" s="187">
        <f>ROUND(I237*H237,2)</f>
        <v>0</v>
      </c>
      <c r="BL237" s="19" t="s">
        <v>133</v>
      </c>
      <c r="BM237" s="186" t="s">
        <v>346</v>
      </c>
    </row>
    <row r="238" spans="1:65" s="13" customFormat="1">
      <c r="B238" s="188"/>
      <c r="C238" s="189"/>
      <c r="D238" s="190" t="s">
        <v>138</v>
      </c>
      <c r="E238" s="191" t="s">
        <v>19</v>
      </c>
      <c r="F238" s="192" t="s">
        <v>347</v>
      </c>
      <c r="G238" s="189"/>
      <c r="H238" s="193">
        <v>110</v>
      </c>
      <c r="I238" s="194"/>
      <c r="J238" s="189"/>
      <c r="K238" s="189"/>
      <c r="L238" s="195"/>
      <c r="M238" s="196"/>
      <c r="N238" s="197"/>
      <c r="O238" s="197"/>
      <c r="P238" s="197"/>
      <c r="Q238" s="197"/>
      <c r="R238" s="197"/>
      <c r="S238" s="197"/>
      <c r="T238" s="198"/>
      <c r="AT238" s="199" t="s">
        <v>138</v>
      </c>
      <c r="AU238" s="199" t="s">
        <v>87</v>
      </c>
      <c r="AV238" s="13" t="s">
        <v>87</v>
      </c>
      <c r="AW238" s="13" t="s">
        <v>36</v>
      </c>
      <c r="AX238" s="13" t="s">
        <v>77</v>
      </c>
      <c r="AY238" s="199" t="s">
        <v>126</v>
      </c>
    </row>
    <row r="239" spans="1:65" s="13" customFormat="1">
      <c r="B239" s="188"/>
      <c r="C239" s="189"/>
      <c r="D239" s="190" t="s">
        <v>138</v>
      </c>
      <c r="E239" s="191" t="s">
        <v>19</v>
      </c>
      <c r="F239" s="192" t="s">
        <v>348</v>
      </c>
      <c r="G239" s="189"/>
      <c r="H239" s="193">
        <v>19</v>
      </c>
      <c r="I239" s="194"/>
      <c r="J239" s="189"/>
      <c r="K239" s="189"/>
      <c r="L239" s="195"/>
      <c r="M239" s="196"/>
      <c r="N239" s="197"/>
      <c r="O239" s="197"/>
      <c r="P239" s="197"/>
      <c r="Q239" s="197"/>
      <c r="R239" s="197"/>
      <c r="S239" s="197"/>
      <c r="T239" s="198"/>
      <c r="AT239" s="199" t="s">
        <v>138</v>
      </c>
      <c r="AU239" s="199" t="s">
        <v>87</v>
      </c>
      <c r="AV239" s="13" t="s">
        <v>87</v>
      </c>
      <c r="AW239" s="13" t="s">
        <v>36</v>
      </c>
      <c r="AX239" s="13" t="s">
        <v>77</v>
      </c>
      <c r="AY239" s="199" t="s">
        <v>126</v>
      </c>
    </row>
    <row r="240" spans="1:65" s="14" customFormat="1">
      <c r="B240" s="200"/>
      <c r="C240" s="201"/>
      <c r="D240" s="190" t="s">
        <v>138</v>
      </c>
      <c r="E240" s="202" t="s">
        <v>19</v>
      </c>
      <c r="F240" s="203" t="s">
        <v>141</v>
      </c>
      <c r="G240" s="201"/>
      <c r="H240" s="204">
        <v>129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138</v>
      </c>
      <c r="AU240" s="210" t="s">
        <v>87</v>
      </c>
      <c r="AV240" s="14" t="s">
        <v>133</v>
      </c>
      <c r="AW240" s="14" t="s">
        <v>36</v>
      </c>
      <c r="AX240" s="14" t="s">
        <v>85</v>
      </c>
      <c r="AY240" s="210" t="s">
        <v>126</v>
      </c>
    </row>
    <row r="241" spans="1:65" s="12" customFormat="1" ht="22.95" customHeight="1">
      <c r="B241" s="159"/>
      <c r="C241" s="160"/>
      <c r="D241" s="161" t="s">
        <v>76</v>
      </c>
      <c r="E241" s="173" t="s">
        <v>87</v>
      </c>
      <c r="F241" s="173" t="s">
        <v>349</v>
      </c>
      <c r="G241" s="160"/>
      <c r="H241" s="160"/>
      <c r="I241" s="163"/>
      <c r="J241" s="174">
        <f>BK241</f>
        <v>0</v>
      </c>
      <c r="K241" s="160"/>
      <c r="L241" s="165"/>
      <c r="M241" s="166"/>
      <c r="N241" s="167"/>
      <c r="O241" s="167"/>
      <c r="P241" s="168">
        <f>SUM(P242:P243)</f>
        <v>0</v>
      </c>
      <c r="Q241" s="167"/>
      <c r="R241" s="168">
        <f>SUM(R242:R243)</f>
        <v>9.8660580000000007</v>
      </c>
      <c r="S241" s="167"/>
      <c r="T241" s="169">
        <f>SUM(T242:T243)</f>
        <v>0</v>
      </c>
      <c r="AR241" s="170" t="s">
        <v>85</v>
      </c>
      <c r="AT241" s="171" t="s">
        <v>76</v>
      </c>
      <c r="AU241" s="171" t="s">
        <v>85</v>
      </c>
      <c r="AY241" s="170" t="s">
        <v>126</v>
      </c>
      <c r="BK241" s="172">
        <f>SUM(BK242:BK243)</f>
        <v>0</v>
      </c>
    </row>
    <row r="242" spans="1:65" s="2" customFormat="1" ht="33" customHeight="1">
      <c r="A242" s="36"/>
      <c r="B242" s="37"/>
      <c r="C242" s="175" t="s">
        <v>350</v>
      </c>
      <c r="D242" s="175" t="s">
        <v>128</v>
      </c>
      <c r="E242" s="176" t="s">
        <v>351</v>
      </c>
      <c r="F242" s="177" t="s">
        <v>352</v>
      </c>
      <c r="G242" s="178" t="s">
        <v>164</v>
      </c>
      <c r="H242" s="179">
        <v>48.2</v>
      </c>
      <c r="I242" s="180"/>
      <c r="J242" s="181">
        <f>ROUND(I242*H242,2)</f>
        <v>0</v>
      </c>
      <c r="K242" s="177" t="s">
        <v>132</v>
      </c>
      <c r="L242" s="41"/>
      <c r="M242" s="182" t="s">
        <v>19</v>
      </c>
      <c r="N242" s="183" t="s">
        <v>48</v>
      </c>
      <c r="O242" s="66"/>
      <c r="P242" s="184">
        <f>O242*H242</f>
        <v>0</v>
      </c>
      <c r="Q242" s="184">
        <v>0.20469000000000001</v>
      </c>
      <c r="R242" s="184">
        <f>Q242*H242</f>
        <v>9.8660580000000007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133</v>
      </c>
      <c r="AT242" s="186" t="s">
        <v>128</v>
      </c>
      <c r="AU242" s="186" t="s">
        <v>87</v>
      </c>
      <c r="AY242" s="19" t="s">
        <v>126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85</v>
      </c>
      <c r="BK242" s="187">
        <f>ROUND(I242*H242,2)</f>
        <v>0</v>
      </c>
      <c r="BL242" s="19" t="s">
        <v>133</v>
      </c>
      <c r="BM242" s="186" t="s">
        <v>353</v>
      </c>
    </row>
    <row r="243" spans="1:65" s="13" customFormat="1">
      <c r="B243" s="188"/>
      <c r="C243" s="189"/>
      <c r="D243" s="190" t="s">
        <v>138</v>
      </c>
      <c r="E243" s="191" t="s">
        <v>19</v>
      </c>
      <c r="F243" s="192" t="s">
        <v>354</v>
      </c>
      <c r="G243" s="189"/>
      <c r="H243" s="193">
        <v>48.2</v>
      </c>
      <c r="I243" s="194"/>
      <c r="J243" s="189"/>
      <c r="K243" s="189"/>
      <c r="L243" s="195"/>
      <c r="M243" s="196"/>
      <c r="N243" s="197"/>
      <c r="O243" s="197"/>
      <c r="P243" s="197"/>
      <c r="Q243" s="197"/>
      <c r="R243" s="197"/>
      <c r="S243" s="197"/>
      <c r="T243" s="198"/>
      <c r="AT243" s="199" t="s">
        <v>138</v>
      </c>
      <c r="AU243" s="199" t="s">
        <v>87</v>
      </c>
      <c r="AV243" s="13" t="s">
        <v>87</v>
      </c>
      <c r="AW243" s="13" t="s">
        <v>36</v>
      </c>
      <c r="AX243" s="13" t="s">
        <v>85</v>
      </c>
      <c r="AY243" s="199" t="s">
        <v>126</v>
      </c>
    </row>
    <row r="244" spans="1:65" s="12" customFormat="1" ht="22.95" customHeight="1">
      <c r="B244" s="159"/>
      <c r="C244" s="160"/>
      <c r="D244" s="161" t="s">
        <v>76</v>
      </c>
      <c r="E244" s="173" t="s">
        <v>142</v>
      </c>
      <c r="F244" s="173" t="s">
        <v>355</v>
      </c>
      <c r="G244" s="160"/>
      <c r="H244" s="160"/>
      <c r="I244" s="163"/>
      <c r="J244" s="174">
        <f>BK244</f>
        <v>0</v>
      </c>
      <c r="K244" s="160"/>
      <c r="L244" s="165"/>
      <c r="M244" s="166"/>
      <c r="N244" s="167"/>
      <c r="O244" s="167"/>
      <c r="P244" s="168">
        <f>SUM(P245:P246)</f>
        <v>0</v>
      </c>
      <c r="Q244" s="167"/>
      <c r="R244" s="168">
        <f>SUM(R245:R246)</f>
        <v>0.53547</v>
      </c>
      <c r="S244" s="167"/>
      <c r="T244" s="169">
        <f>SUM(T245:T246)</f>
        <v>0</v>
      </c>
      <c r="AR244" s="170" t="s">
        <v>85</v>
      </c>
      <c r="AT244" s="171" t="s">
        <v>76</v>
      </c>
      <c r="AU244" s="171" t="s">
        <v>85</v>
      </c>
      <c r="AY244" s="170" t="s">
        <v>126</v>
      </c>
      <c r="BK244" s="172">
        <f>SUM(BK245:BK246)</f>
        <v>0</v>
      </c>
    </row>
    <row r="245" spans="1:65" s="2" customFormat="1" ht="22.8">
      <c r="A245" s="36"/>
      <c r="B245" s="37"/>
      <c r="C245" s="175" t="s">
        <v>356</v>
      </c>
      <c r="D245" s="175" t="s">
        <v>128</v>
      </c>
      <c r="E245" s="176" t="s">
        <v>357</v>
      </c>
      <c r="F245" s="177" t="s">
        <v>358</v>
      </c>
      <c r="G245" s="178" t="s">
        <v>131</v>
      </c>
      <c r="H245" s="179">
        <v>3</v>
      </c>
      <c r="I245" s="180"/>
      <c r="J245" s="181">
        <f>ROUND(I245*H245,2)</f>
        <v>0</v>
      </c>
      <c r="K245" s="177" t="s">
        <v>132</v>
      </c>
      <c r="L245" s="41"/>
      <c r="M245" s="182" t="s">
        <v>19</v>
      </c>
      <c r="N245" s="183" t="s">
        <v>48</v>
      </c>
      <c r="O245" s="66"/>
      <c r="P245" s="184">
        <f>O245*H245</f>
        <v>0</v>
      </c>
      <c r="Q245" s="184">
        <v>0.17488999999999999</v>
      </c>
      <c r="R245" s="184">
        <f>Q245*H245</f>
        <v>0.52466999999999997</v>
      </c>
      <c r="S245" s="184">
        <v>0</v>
      </c>
      <c r="T245" s="18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133</v>
      </c>
      <c r="AT245" s="186" t="s">
        <v>128</v>
      </c>
      <c r="AU245" s="186" t="s">
        <v>87</v>
      </c>
      <c r="AY245" s="19" t="s">
        <v>126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85</v>
      </c>
      <c r="BK245" s="187">
        <f>ROUND(I245*H245,2)</f>
        <v>0</v>
      </c>
      <c r="BL245" s="19" t="s">
        <v>133</v>
      </c>
      <c r="BM245" s="186" t="s">
        <v>359</v>
      </c>
    </row>
    <row r="246" spans="1:65" s="2" customFormat="1" ht="16.5" customHeight="1">
      <c r="A246" s="36"/>
      <c r="B246" s="37"/>
      <c r="C246" s="232" t="s">
        <v>360</v>
      </c>
      <c r="D246" s="232" t="s">
        <v>327</v>
      </c>
      <c r="E246" s="233" t="s">
        <v>361</v>
      </c>
      <c r="F246" s="234" t="s">
        <v>362</v>
      </c>
      <c r="G246" s="235" t="s">
        <v>131</v>
      </c>
      <c r="H246" s="236">
        <v>3</v>
      </c>
      <c r="I246" s="237"/>
      <c r="J246" s="238">
        <f>ROUND(I246*H246,2)</f>
        <v>0</v>
      </c>
      <c r="K246" s="234" t="s">
        <v>19</v>
      </c>
      <c r="L246" s="239"/>
      <c r="M246" s="240" t="s">
        <v>19</v>
      </c>
      <c r="N246" s="241" t="s">
        <v>48</v>
      </c>
      <c r="O246" s="66"/>
      <c r="P246" s="184">
        <f>O246*H246</f>
        <v>0</v>
      </c>
      <c r="Q246" s="184">
        <v>3.5999999999999999E-3</v>
      </c>
      <c r="R246" s="184">
        <f>Q246*H246</f>
        <v>1.0800000000000001E-2</v>
      </c>
      <c r="S246" s="184">
        <v>0</v>
      </c>
      <c r="T246" s="18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167</v>
      </c>
      <c r="AT246" s="186" t="s">
        <v>327</v>
      </c>
      <c r="AU246" s="186" t="s">
        <v>87</v>
      </c>
      <c r="AY246" s="19" t="s">
        <v>126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9" t="s">
        <v>85</v>
      </c>
      <c r="BK246" s="187">
        <f>ROUND(I246*H246,2)</f>
        <v>0</v>
      </c>
      <c r="BL246" s="19" t="s">
        <v>133</v>
      </c>
      <c r="BM246" s="186" t="s">
        <v>363</v>
      </c>
    </row>
    <row r="247" spans="1:65" s="12" customFormat="1" ht="22.95" customHeight="1">
      <c r="B247" s="159"/>
      <c r="C247" s="160"/>
      <c r="D247" s="161" t="s">
        <v>76</v>
      </c>
      <c r="E247" s="173" t="s">
        <v>133</v>
      </c>
      <c r="F247" s="173" t="s">
        <v>364</v>
      </c>
      <c r="G247" s="160"/>
      <c r="H247" s="160"/>
      <c r="I247" s="163"/>
      <c r="J247" s="174">
        <f>BK247</f>
        <v>0</v>
      </c>
      <c r="K247" s="160"/>
      <c r="L247" s="165"/>
      <c r="M247" s="166"/>
      <c r="N247" s="167"/>
      <c r="O247" s="167"/>
      <c r="P247" s="168">
        <f>SUM(P248:P280)</f>
        <v>0</v>
      </c>
      <c r="Q247" s="167"/>
      <c r="R247" s="168">
        <f>SUM(R248:R280)</f>
        <v>27.057313999999998</v>
      </c>
      <c r="S247" s="167"/>
      <c r="T247" s="169">
        <f>SUM(T248:T280)</f>
        <v>0</v>
      </c>
      <c r="AR247" s="170" t="s">
        <v>85</v>
      </c>
      <c r="AT247" s="171" t="s">
        <v>76</v>
      </c>
      <c r="AU247" s="171" t="s">
        <v>85</v>
      </c>
      <c r="AY247" s="170" t="s">
        <v>126</v>
      </c>
      <c r="BK247" s="172">
        <f>SUM(BK248:BK280)</f>
        <v>0</v>
      </c>
    </row>
    <row r="248" spans="1:65" s="2" customFormat="1" ht="16.5" customHeight="1">
      <c r="A248" s="36"/>
      <c r="B248" s="37"/>
      <c r="C248" s="175" t="s">
        <v>365</v>
      </c>
      <c r="D248" s="175" t="s">
        <v>128</v>
      </c>
      <c r="E248" s="176" t="s">
        <v>366</v>
      </c>
      <c r="F248" s="177" t="s">
        <v>367</v>
      </c>
      <c r="G248" s="178" t="s">
        <v>158</v>
      </c>
      <c r="H248" s="179">
        <v>10.432</v>
      </c>
      <c r="I248" s="180"/>
      <c r="J248" s="181">
        <f>ROUND(I248*H248,2)</f>
        <v>0</v>
      </c>
      <c r="K248" s="177" t="s">
        <v>132</v>
      </c>
      <c r="L248" s="41"/>
      <c r="M248" s="182" t="s">
        <v>19</v>
      </c>
      <c r="N248" s="183" t="s">
        <v>48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133</v>
      </c>
      <c r="AT248" s="186" t="s">
        <v>128</v>
      </c>
      <c r="AU248" s="186" t="s">
        <v>87</v>
      </c>
      <c r="AY248" s="19" t="s">
        <v>126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85</v>
      </c>
      <c r="BK248" s="187">
        <f>ROUND(I248*H248,2)</f>
        <v>0</v>
      </c>
      <c r="BL248" s="19" t="s">
        <v>133</v>
      </c>
      <c r="BM248" s="186" t="s">
        <v>368</v>
      </c>
    </row>
    <row r="249" spans="1:65" s="15" customFormat="1">
      <c r="B249" s="211"/>
      <c r="C249" s="212"/>
      <c r="D249" s="190" t="s">
        <v>138</v>
      </c>
      <c r="E249" s="213" t="s">
        <v>19</v>
      </c>
      <c r="F249" s="214" t="s">
        <v>178</v>
      </c>
      <c r="G249" s="212"/>
      <c r="H249" s="213" t="s">
        <v>19</v>
      </c>
      <c r="I249" s="215"/>
      <c r="J249" s="212"/>
      <c r="K249" s="212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138</v>
      </c>
      <c r="AU249" s="220" t="s">
        <v>87</v>
      </c>
      <c r="AV249" s="15" t="s">
        <v>85</v>
      </c>
      <c r="AW249" s="15" t="s">
        <v>36</v>
      </c>
      <c r="AX249" s="15" t="s">
        <v>77</v>
      </c>
      <c r="AY249" s="220" t="s">
        <v>126</v>
      </c>
    </row>
    <row r="250" spans="1:65" s="13" customFormat="1">
      <c r="B250" s="188"/>
      <c r="C250" s="189"/>
      <c r="D250" s="190" t="s">
        <v>138</v>
      </c>
      <c r="E250" s="191" t="s">
        <v>19</v>
      </c>
      <c r="F250" s="192" t="s">
        <v>369</v>
      </c>
      <c r="G250" s="189"/>
      <c r="H250" s="193">
        <v>3.8559999999999999</v>
      </c>
      <c r="I250" s="194"/>
      <c r="J250" s="189"/>
      <c r="K250" s="189"/>
      <c r="L250" s="195"/>
      <c r="M250" s="196"/>
      <c r="N250" s="197"/>
      <c r="O250" s="197"/>
      <c r="P250" s="197"/>
      <c r="Q250" s="197"/>
      <c r="R250" s="197"/>
      <c r="S250" s="197"/>
      <c r="T250" s="198"/>
      <c r="AT250" s="199" t="s">
        <v>138</v>
      </c>
      <c r="AU250" s="199" t="s">
        <v>87</v>
      </c>
      <c r="AV250" s="13" t="s">
        <v>87</v>
      </c>
      <c r="AW250" s="13" t="s">
        <v>36</v>
      </c>
      <c r="AX250" s="13" t="s">
        <v>77</v>
      </c>
      <c r="AY250" s="199" t="s">
        <v>126</v>
      </c>
    </row>
    <row r="251" spans="1:65" s="15" customFormat="1">
      <c r="B251" s="211"/>
      <c r="C251" s="212"/>
      <c r="D251" s="190" t="s">
        <v>138</v>
      </c>
      <c r="E251" s="213" t="s">
        <v>19</v>
      </c>
      <c r="F251" s="214" t="s">
        <v>171</v>
      </c>
      <c r="G251" s="212"/>
      <c r="H251" s="213" t="s">
        <v>19</v>
      </c>
      <c r="I251" s="215"/>
      <c r="J251" s="212"/>
      <c r="K251" s="212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138</v>
      </c>
      <c r="AU251" s="220" t="s">
        <v>87</v>
      </c>
      <c r="AV251" s="15" t="s">
        <v>85</v>
      </c>
      <c r="AW251" s="15" t="s">
        <v>36</v>
      </c>
      <c r="AX251" s="15" t="s">
        <v>77</v>
      </c>
      <c r="AY251" s="220" t="s">
        <v>126</v>
      </c>
    </row>
    <row r="252" spans="1:65" s="13" customFormat="1">
      <c r="B252" s="188"/>
      <c r="C252" s="189"/>
      <c r="D252" s="190" t="s">
        <v>138</v>
      </c>
      <c r="E252" s="191" t="s">
        <v>19</v>
      </c>
      <c r="F252" s="192" t="s">
        <v>370</v>
      </c>
      <c r="G252" s="189"/>
      <c r="H252" s="193">
        <v>5.7119999999999997</v>
      </c>
      <c r="I252" s="194"/>
      <c r="J252" s="189"/>
      <c r="K252" s="189"/>
      <c r="L252" s="195"/>
      <c r="M252" s="196"/>
      <c r="N252" s="197"/>
      <c r="O252" s="197"/>
      <c r="P252" s="197"/>
      <c r="Q252" s="197"/>
      <c r="R252" s="197"/>
      <c r="S252" s="197"/>
      <c r="T252" s="198"/>
      <c r="AT252" s="199" t="s">
        <v>138</v>
      </c>
      <c r="AU252" s="199" t="s">
        <v>87</v>
      </c>
      <c r="AV252" s="13" t="s">
        <v>87</v>
      </c>
      <c r="AW252" s="13" t="s">
        <v>36</v>
      </c>
      <c r="AX252" s="13" t="s">
        <v>77</v>
      </c>
      <c r="AY252" s="199" t="s">
        <v>126</v>
      </c>
    </row>
    <row r="253" spans="1:65" s="15" customFormat="1">
      <c r="B253" s="211"/>
      <c r="C253" s="212"/>
      <c r="D253" s="190" t="s">
        <v>138</v>
      </c>
      <c r="E253" s="213" t="s">
        <v>19</v>
      </c>
      <c r="F253" s="214" t="s">
        <v>199</v>
      </c>
      <c r="G253" s="212"/>
      <c r="H253" s="213" t="s">
        <v>19</v>
      </c>
      <c r="I253" s="215"/>
      <c r="J253" s="212"/>
      <c r="K253" s="212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138</v>
      </c>
      <c r="AU253" s="220" t="s">
        <v>87</v>
      </c>
      <c r="AV253" s="15" t="s">
        <v>85</v>
      </c>
      <c r="AW253" s="15" t="s">
        <v>36</v>
      </c>
      <c r="AX253" s="15" t="s">
        <v>77</v>
      </c>
      <c r="AY253" s="220" t="s">
        <v>126</v>
      </c>
    </row>
    <row r="254" spans="1:65" s="13" customFormat="1">
      <c r="B254" s="188"/>
      <c r="C254" s="189"/>
      <c r="D254" s="190" t="s">
        <v>138</v>
      </c>
      <c r="E254" s="191" t="s">
        <v>19</v>
      </c>
      <c r="F254" s="192" t="s">
        <v>371</v>
      </c>
      <c r="G254" s="189"/>
      <c r="H254" s="193">
        <v>0.86399999999999999</v>
      </c>
      <c r="I254" s="194"/>
      <c r="J254" s="189"/>
      <c r="K254" s="189"/>
      <c r="L254" s="195"/>
      <c r="M254" s="196"/>
      <c r="N254" s="197"/>
      <c r="O254" s="197"/>
      <c r="P254" s="197"/>
      <c r="Q254" s="197"/>
      <c r="R254" s="197"/>
      <c r="S254" s="197"/>
      <c r="T254" s="198"/>
      <c r="AT254" s="199" t="s">
        <v>138</v>
      </c>
      <c r="AU254" s="199" t="s">
        <v>87</v>
      </c>
      <c r="AV254" s="13" t="s">
        <v>87</v>
      </c>
      <c r="AW254" s="13" t="s">
        <v>36</v>
      </c>
      <c r="AX254" s="13" t="s">
        <v>77</v>
      </c>
      <c r="AY254" s="199" t="s">
        <v>126</v>
      </c>
    </row>
    <row r="255" spans="1:65" s="14" customFormat="1">
      <c r="B255" s="200"/>
      <c r="C255" s="201"/>
      <c r="D255" s="190" t="s">
        <v>138</v>
      </c>
      <c r="E255" s="202" t="s">
        <v>19</v>
      </c>
      <c r="F255" s="203" t="s">
        <v>141</v>
      </c>
      <c r="G255" s="201"/>
      <c r="H255" s="204">
        <v>10.432</v>
      </c>
      <c r="I255" s="205"/>
      <c r="J255" s="201"/>
      <c r="K255" s="201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138</v>
      </c>
      <c r="AU255" s="210" t="s">
        <v>87</v>
      </c>
      <c r="AV255" s="14" t="s">
        <v>133</v>
      </c>
      <c r="AW255" s="14" t="s">
        <v>36</v>
      </c>
      <c r="AX255" s="14" t="s">
        <v>85</v>
      </c>
      <c r="AY255" s="210" t="s">
        <v>126</v>
      </c>
    </row>
    <row r="256" spans="1:65" s="2" customFormat="1" ht="22.8">
      <c r="A256" s="36"/>
      <c r="B256" s="37"/>
      <c r="C256" s="175" t="s">
        <v>372</v>
      </c>
      <c r="D256" s="175" t="s">
        <v>128</v>
      </c>
      <c r="E256" s="176" t="s">
        <v>373</v>
      </c>
      <c r="F256" s="177" t="s">
        <v>374</v>
      </c>
      <c r="G256" s="178" t="s">
        <v>158</v>
      </c>
      <c r="H256" s="179">
        <v>16.399999999999999</v>
      </c>
      <c r="I256" s="180"/>
      <c r="J256" s="181">
        <f>ROUND(I256*H256,2)</f>
        <v>0</v>
      </c>
      <c r="K256" s="177" t="s">
        <v>132</v>
      </c>
      <c r="L256" s="41"/>
      <c r="M256" s="182" t="s">
        <v>19</v>
      </c>
      <c r="N256" s="183" t="s">
        <v>48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133</v>
      </c>
      <c r="AT256" s="186" t="s">
        <v>128</v>
      </c>
      <c r="AU256" s="186" t="s">
        <v>87</v>
      </c>
      <c r="AY256" s="19" t="s">
        <v>126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85</v>
      </c>
      <c r="BK256" s="187">
        <f>ROUND(I256*H256,2)</f>
        <v>0</v>
      </c>
      <c r="BL256" s="19" t="s">
        <v>133</v>
      </c>
      <c r="BM256" s="186" t="s">
        <v>375</v>
      </c>
    </row>
    <row r="257" spans="1:65" s="15" customFormat="1">
      <c r="B257" s="211"/>
      <c r="C257" s="212"/>
      <c r="D257" s="190" t="s">
        <v>138</v>
      </c>
      <c r="E257" s="213" t="s">
        <v>19</v>
      </c>
      <c r="F257" s="214" t="s">
        <v>376</v>
      </c>
      <c r="G257" s="212"/>
      <c r="H257" s="213" t="s">
        <v>19</v>
      </c>
      <c r="I257" s="215"/>
      <c r="J257" s="212"/>
      <c r="K257" s="212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138</v>
      </c>
      <c r="AU257" s="220" t="s">
        <v>87</v>
      </c>
      <c r="AV257" s="15" t="s">
        <v>85</v>
      </c>
      <c r="AW257" s="15" t="s">
        <v>36</v>
      </c>
      <c r="AX257" s="15" t="s">
        <v>77</v>
      </c>
      <c r="AY257" s="220" t="s">
        <v>126</v>
      </c>
    </row>
    <row r="258" spans="1:65" s="13" customFormat="1">
      <c r="B258" s="188"/>
      <c r="C258" s="189"/>
      <c r="D258" s="190" t="s">
        <v>138</v>
      </c>
      <c r="E258" s="191" t="s">
        <v>19</v>
      </c>
      <c r="F258" s="192" t="s">
        <v>377</v>
      </c>
      <c r="G258" s="189"/>
      <c r="H258" s="193">
        <v>5.76</v>
      </c>
      <c r="I258" s="194"/>
      <c r="J258" s="189"/>
      <c r="K258" s="189"/>
      <c r="L258" s="195"/>
      <c r="M258" s="196"/>
      <c r="N258" s="197"/>
      <c r="O258" s="197"/>
      <c r="P258" s="197"/>
      <c r="Q258" s="197"/>
      <c r="R258" s="197"/>
      <c r="S258" s="197"/>
      <c r="T258" s="198"/>
      <c r="AT258" s="199" t="s">
        <v>138</v>
      </c>
      <c r="AU258" s="199" t="s">
        <v>87</v>
      </c>
      <c r="AV258" s="13" t="s">
        <v>87</v>
      </c>
      <c r="AW258" s="13" t="s">
        <v>36</v>
      </c>
      <c r="AX258" s="13" t="s">
        <v>77</v>
      </c>
      <c r="AY258" s="199" t="s">
        <v>126</v>
      </c>
    </row>
    <row r="259" spans="1:65" s="13" customFormat="1">
      <c r="B259" s="188"/>
      <c r="C259" s="189"/>
      <c r="D259" s="190" t="s">
        <v>138</v>
      </c>
      <c r="E259" s="191" t="s">
        <v>19</v>
      </c>
      <c r="F259" s="192" t="s">
        <v>227</v>
      </c>
      <c r="G259" s="189"/>
      <c r="H259" s="193">
        <v>6.9119999999999999</v>
      </c>
      <c r="I259" s="194"/>
      <c r="J259" s="189"/>
      <c r="K259" s="189"/>
      <c r="L259" s="195"/>
      <c r="M259" s="196"/>
      <c r="N259" s="197"/>
      <c r="O259" s="197"/>
      <c r="P259" s="197"/>
      <c r="Q259" s="197"/>
      <c r="R259" s="197"/>
      <c r="S259" s="197"/>
      <c r="T259" s="198"/>
      <c r="AT259" s="199" t="s">
        <v>138</v>
      </c>
      <c r="AU259" s="199" t="s">
        <v>87</v>
      </c>
      <c r="AV259" s="13" t="s">
        <v>87</v>
      </c>
      <c r="AW259" s="13" t="s">
        <v>36</v>
      </c>
      <c r="AX259" s="13" t="s">
        <v>77</v>
      </c>
      <c r="AY259" s="199" t="s">
        <v>126</v>
      </c>
    </row>
    <row r="260" spans="1:65" s="15" customFormat="1">
      <c r="B260" s="211"/>
      <c r="C260" s="212"/>
      <c r="D260" s="190" t="s">
        <v>138</v>
      </c>
      <c r="E260" s="213" t="s">
        <v>19</v>
      </c>
      <c r="F260" s="214" t="s">
        <v>228</v>
      </c>
      <c r="G260" s="212"/>
      <c r="H260" s="213" t="s">
        <v>19</v>
      </c>
      <c r="I260" s="215"/>
      <c r="J260" s="212"/>
      <c r="K260" s="212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138</v>
      </c>
      <c r="AU260" s="220" t="s">
        <v>87</v>
      </c>
      <c r="AV260" s="15" t="s">
        <v>85</v>
      </c>
      <c r="AW260" s="15" t="s">
        <v>36</v>
      </c>
      <c r="AX260" s="15" t="s">
        <v>77</v>
      </c>
      <c r="AY260" s="220" t="s">
        <v>126</v>
      </c>
    </row>
    <row r="261" spans="1:65" s="13" customFormat="1">
      <c r="B261" s="188"/>
      <c r="C261" s="189"/>
      <c r="D261" s="190" t="s">
        <v>138</v>
      </c>
      <c r="E261" s="191" t="s">
        <v>19</v>
      </c>
      <c r="F261" s="192" t="s">
        <v>378</v>
      </c>
      <c r="G261" s="189"/>
      <c r="H261" s="193">
        <v>2</v>
      </c>
      <c r="I261" s="194"/>
      <c r="J261" s="189"/>
      <c r="K261" s="189"/>
      <c r="L261" s="195"/>
      <c r="M261" s="196"/>
      <c r="N261" s="197"/>
      <c r="O261" s="197"/>
      <c r="P261" s="197"/>
      <c r="Q261" s="197"/>
      <c r="R261" s="197"/>
      <c r="S261" s="197"/>
      <c r="T261" s="198"/>
      <c r="AT261" s="199" t="s">
        <v>138</v>
      </c>
      <c r="AU261" s="199" t="s">
        <v>87</v>
      </c>
      <c r="AV261" s="13" t="s">
        <v>87</v>
      </c>
      <c r="AW261" s="13" t="s">
        <v>36</v>
      </c>
      <c r="AX261" s="13" t="s">
        <v>77</v>
      </c>
      <c r="AY261" s="199" t="s">
        <v>126</v>
      </c>
    </row>
    <row r="262" spans="1:65" s="15" customFormat="1">
      <c r="B262" s="211"/>
      <c r="C262" s="212"/>
      <c r="D262" s="190" t="s">
        <v>138</v>
      </c>
      <c r="E262" s="213" t="s">
        <v>19</v>
      </c>
      <c r="F262" s="214" t="s">
        <v>230</v>
      </c>
      <c r="G262" s="212"/>
      <c r="H262" s="213" t="s">
        <v>19</v>
      </c>
      <c r="I262" s="215"/>
      <c r="J262" s="212"/>
      <c r="K262" s="212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138</v>
      </c>
      <c r="AU262" s="220" t="s">
        <v>87</v>
      </c>
      <c r="AV262" s="15" t="s">
        <v>85</v>
      </c>
      <c r="AW262" s="15" t="s">
        <v>36</v>
      </c>
      <c r="AX262" s="15" t="s">
        <v>77</v>
      </c>
      <c r="AY262" s="220" t="s">
        <v>126</v>
      </c>
    </row>
    <row r="263" spans="1:65" s="13" customFormat="1">
      <c r="B263" s="188"/>
      <c r="C263" s="189"/>
      <c r="D263" s="190" t="s">
        <v>138</v>
      </c>
      <c r="E263" s="191" t="s">
        <v>19</v>
      </c>
      <c r="F263" s="192" t="s">
        <v>379</v>
      </c>
      <c r="G263" s="189"/>
      <c r="H263" s="193">
        <v>1.728</v>
      </c>
      <c r="I263" s="194"/>
      <c r="J263" s="189"/>
      <c r="K263" s="189"/>
      <c r="L263" s="195"/>
      <c r="M263" s="196"/>
      <c r="N263" s="197"/>
      <c r="O263" s="197"/>
      <c r="P263" s="197"/>
      <c r="Q263" s="197"/>
      <c r="R263" s="197"/>
      <c r="S263" s="197"/>
      <c r="T263" s="198"/>
      <c r="AT263" s="199" t="s">
        <v>138</v>
      </c>
      <c r="AU263" s="199" t="s">
        <v>87</v>
      </c>
      <c r="AV263" s="13" t="s">
        <v>87</v>
      </c>
      <c r="AW263" s="13" t="s">
        <v>36</v>
      </c>
      <c r="AX263" s="13" t="s">
        <v>77</v>
      </c>
      <c r="AY263" s="199" t="s">
        <v>126</v>
      </c>
    </row>
    <row r="264" spans="1:65" s="14" customFormat="1">
      <c r="B264" s="200"/>
      <c r="C264" s="201"/>
      <c r="D264" s="190" t="s">
        <v>138</v>
      </c>
      <c r="E264" s="202" t="s">
        <v>19</v>
      </c>
      <c r="F264" s="203" t="s">
        <v>141</v>
      </c>
      <c r="G264" s="201"/>
      <c r="H264" s="204">
        <v>16.400000000000002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138</v>
      </c>
      <c r="AU264" s="210" t="s">
        <v>87</v>
      </c>
      <c r="AV264" s="14" t="s">
        <v>133</v>
      </c>
      <c r="AW264" s="14" t="s">
        <v>36</v>
      </c>
      <c r="AX264" s="14" t="s">
        <v>85</v>
      </c>
      <c r="AY264" s="210" t="s">
        <v>126</v>
      </c>
    </row>
    <row r="265" spans="1:65" s="2" customFormat="1" ht="16.5" customHeight="1">
      <c r="A265" s="36"/>
      <c r="B265" s="37"/>
      <c r="C265" s="175" t="s">
        <v>380</v>
      </c>
      <c r="D265" s="175" t="s">
        <v>128</v>
      </c>
      <c r="E265" s="176" t="s">
        <v>381</v>
      </c>
      <c r="F265" s="177" t="s">
        <v>382</v>
      </c>
      <c r="G265" s="178" t="s">
        <v>152</v>
      </c>
      <c r="H265" s="179">
        <v>56</v>
      </c>
      <c r="I265" s="180"/>
      <c r="J265" s="181">
        <f>ROUND(I265*H265,2)</f>
        <v>0</v>
      </c>
      <c r="K265" s="177" t="s">
        <v>132</v>
      </c>
      <c r="L265" s="41"/>
      <c r="M265" s="182" t="s">
        <v>19</v>
      </c>
      <c r="N265" s="183" t="s">
        <v>48</v>
      </c>
      <c r="O265" s="66"/>
      <c r="P265" s="184">
        <f>O265*H265</f>
        <v>0</v>
      </c>
      <c r="Q265" s="184">
        <v>6.3899999999999998E-3</v>
      </c>
      <c r="R265" s="184">
        <f>Q265*H265</f>
        <v>0.35783999999999999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133</v>
      </c>
      <c r="AT265" s="186" t="s">
        <v>128</v>
      </c>
      <c r="AU265" s="186" t="s">
        <v>87</v>
      </c>
      <c r="AY265" s="19" t="s">
        <v>126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85</v>
      </c>
      <c r="BK265" s="187">
        <f>ROUND(I265*H265,2)</f>
        <v>0</v>
      </c>
      <c r="BL265" s="19" t="s">
        <v>133</v>
      </c>
      <c r="BM265" s="186" t="s">
        <v>383</v>
      </c>
    </row>
    <row r="266" spans="1:65" s="15" customFormat="1">
      <c r="B266" s="211"/>
      <c r="C266" s="212"/>
      <c r="D266" s="190" t="s">
        <v>138</v>
      </c>
      <c r="E266" s="213" t="s">
        <v>19</v>
      </c>
      <c r="F266" s="214" t="s">
        <v>376</v>
      </c>
      <c r="G266" s="212"/>
      <c r="H266" s="213" t="s">
        <v>19</v>
      </c>
      <c r="I266" s="215"/>
      <c r="J266" s="212"/>
      <c r="K266" s="212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138</v>
      </c>
      <c r="AU266" s="220" t="s">
        <v>87</v>
      </c>
      <c r="AV266" s="15" t="s">
        <v>85</v>
      </c>
      <c r="AW266" s="15" t="s">
        <v>36</v>
      </c>
      <c r="AX266" s="15" t="s">
        <v>77</v>
      </c>
      <c r="AY266" s="220" t="s">
        <v>126</v>
      </c>
    </row>
    <row r="267" spans="1:65" s="13" customFormat="1">
      <c r="B267" s="188"/>
      <c r="C267" s="189"/>
      <c r="D267" s="190" t="s">
        <v>138</v>
      </c>
      <c r="E267" s="191" t="s">
        <v>19</v>
      </c>
      <c r="F267" s="192" t="s">
        <v>384</v>
      </c>
      <c r="G267" s="189"/>
      <c r="H267" s="193">
        <v>19.2</v>
      </c>
      <c r="I267" s="194"/>
      <c r="J267" s="189"/>
      <c r="K267" s="189"/>
      <c r="L267" s="195"/>
      <c r="M267" s="196"/>
      <c r="N267" s="197"/>
      <c r="O267" s="197"/>
      <c r="P267" s="197"/>
      <c r="Q267" s="197"/>
      <c r="R267" s="197"/>
      <c r="S267" s="197"/>
      <c r="T267" s="198"/>
      <c r="AT267" s="199" t="s">
        <v>138</v>
      </c>
      <c r="AU267" s="199" t="s">
        <v>87</v>
      </c>
      <c r="AV267" s="13" t="s">
        <v>87</v>
      </c>
      <c r="AW267" s="13" t="s">
        <v>36</v>
      </c>
      <c r="AX267" s="13" t="s">
        <v>77</v>
      </c>
      <c r="AY267" s="199" t="s">
        <v>126</v>
      </c>
    </row>
    <row r="268" spans="1:65" s="13" customFormat="1">
      <c r="B268" s="188"/>
      <c r="C268" s="189"/>
      <c r="D268" s="190" t="s">
        <v>138</v>
      </c>
      <c r="E268" s="191" t="s">
        <v>19</v>
      </c>
      <c r="F268" s="192" t="s">
        <v>385</v>
      </c>
      <c r="G268" s="189"/>
      <c r="H268" s="193">
        <v>23.04</v>
      </c>
      <c r="I268" s="194"/>
      <c r="J268" s="189"/>
      <c r="K268" s="189"/>
      <c r="L268" s="195"/>
      <c r="M268" s="196"/>
      <c r="N268" s="197"/>
      <c r="O268" s="197"/>
      <c r="P268" s="197"/>
      <c r="Q268" s="197"/>
      <c r="R268" s="197"/>
      <c r="S268" s="197"/>
      <c r="T268" s="198"/>
      <c r="AT268" s="199" t="s">
        <v>138</v>
      </c>
      <c r="AU268" s="199" t="s">
        <v>87</v>
      </c>
      <c r="AV268" s="13" t="s">
        <v>87</v>
      </c>
      <c r="AW268" s="13" t="s">
        <v>36</v>
      </c>
      <c r="AX268" s="13" t="s">
        <v>77</v>
      </c>
      <c r="AY268" s="199" t="s">
        <v>126</v>
      </c>
    </row>
    <row r="269" spans="1:65" s="15" customFormat="1">
      <c r="B269" s="211"/>
      <c r="C269" s="212"/>
      <c r="D269" s="190" t="s">
        <v>138</v>
      </c>
      <c r="E269" s="213" t="s">
        <v>19</v>
      </c>
      <c r="F269" s="214" t="s">
        <v>228</v>
      </c>
      <c r="G269" s="212"/>
      <c r="H269" s="213" t="s">
        <v>19</v>
      </c>
      <c r="I269" s="215"/>
      <c r="J269" s="212"/>
      <c r="K269" s="212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138</v>
      </c>
      <c r="AU269" s="220" t="s">
        <v>87</v>
      </c>
      <c r="AV269" s="15" t="s">
        <v>85</v>
      </c>
      <c r="AW269" s="15" t="s">
        <v>36</v>
      </c>
      <c r="AX269" s="15" t="s">
        <v>77</v>
      </c>
      <c r="AY269" s="220" t="s">
        <v>126</v>
      </c>
    </row>
    <row r="270" spans="1:65" s="13" customFormat="1">
      <c r="B270" s="188"/>
      <c r="C270" s="189"/>
      <c r="D270" s="190" t="s">
        <v>138</v>
      </c>
      <c r="E270" s="191" t="s">
        <v>19</v>
      </c>
      <c r="F270" s="192" t="s">
        <v>386</v>
      </c>
      <c r="G270" s="189"/>
      <c r="H270" s="193">
        <v>8</v>
      </c>
      <c r="I270" s="194"/>
      <c r="J270" s="189"/>
      <c r="K270" s="189"/>
      <c r="L270" s="195"/>
      <c r="M270" s="196"/>
      <c r="N270" s="197"/>
      <c r="O270" s="197"/>
      <c r="P270" s="197"/>
      <c r="Q270" s="197"/>
      <c r="R270" s="197"/>
      <c r="S270" s="197"/>
      <c r="T270" s="198"/>
      <c r="AT270" s="199" t="s">
        <v>138</v>
      </c>
      <c r="AU270" s="199" t="s">
        <v>87</v>
      </c>
      <c r="AV270" s="13" t="s">
        <v>87</v>
      </c>
      <c r="AW270" s="13" t="s">
        <v>36</v>
      </c>
      <c r="AX270" s="13" t="s">
        <v>77</v>
      </c>
      <c r="AY270" s="199" t="s">
        <v>126</v>
      </c>
    </row>
    <row r="271" spans="1:65" s="15" customFormat="1">
      <c r="B271" s="211"/>
      <c r="C271" s="212"/>
      <c r="D271" s="190" t="s">
        <v>138</v>
      </c>
      <c r="E271" s="213" t="s">
        <v>19</v>
      </c>
      <c r="F271" s="214" t="s">
        <v>230</v>
      </c>
      <c r="G271" s="212"/>
      <c r="H271" s="213" t="s">
        <v>19</v>
      </c>
      <c r="I271" s="215"/>
      <c r="J271" s="212"/>
      <c r="K271" s="212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138</v>
      </c>
      <c r="AU271" s="220" t="s">
        <v>87</v>
      </c>
      <c r="AV271" s="15" t="s">
        <v>85</v>
      </c>
      <c r="AW271" s="15" t="s">
        <v>36</v>
      </c>
      <c r="AX271" s="15" t="s">
        <v>77</v>
      </c>
      <c r="AY271" s="220" t="s">
        <v>126</v>
      </c>
    </row>
    <row r="272" spans="1:65" s="13" customFormat="1">
      <c r="B272" s="188"/>
      <c r="C272" s="189"/>
      <c r="D272" s="190" t="s">
        <v>138</v>
      </c>
      <c r="E272" s="191" t="s">
        <v>19</v>
      </c>
      <c r="F272" s="192" t="s">
        <v>387</v>
      </c>
      <c r="G272" s="189"/>
      <c r="H272" s="193">
        <v>5.76</v>
      </c>
      <c r="I272" s="194"/>
      <c r="J272" s="189"/>
      <c r="K272" s="189"/>
      <c r="L272" s="195"/>
      <c r="M272" s="196"/>
      <c r="N272" s="197"/>
      <c r="O272" s="197"/>
      <c r="P272" s="197"/>
      <c r="Q272" s="197"/>
      <c r="R272" s="197"/>
      <c r="S272" s="197"/>
      <c r="T272" s="198"/>
      <c r="AT272" s="199" t="s">
        <v>138</v>
      </c>
      <c r="AU272" s="199" t="s">
        <v>87</v>
      </c>
      <c r="AV272" s="13" t="s">
        <v>87</v>
      </c>
      <c r="AW272" s="13" t="s">
        <v>36</v>
      </c>
      <c r="AX272" s="13" t="s">
        <v>77</v>
      </c>
      <c r="AY272" s="199" t="s">
        <v>126</v>
      </c>
    </row>
    <row r="273" spans="1:65" s="14" customFormat="1">
      <c r="B273" s="200"/>
      <c r="C273" s="201"/>
      <c r="D273" s="190" t="s">
        <v>138</v>
      </c>
      <c r="E273" s="202" t="s">
        <v>19</v>
      </c>
      <c r="F273" s="203" t="s">
        <v>141</v>
      </c>
      <c r="G273" s="201"/>
      <c r="H273" s="204">
        <v>55.999999999999993</v>
      </c>
      <c r="I273" s="205"/>
      <c r="J273" s="201"/>
      <c r="K273" s="201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138</v>
      </c>
      <c r="AU273" s="210" t="s">
        <v>87</v>
      </c>
      <c r="AV273" s="14" t="s">
        <v>133</v>
      </c>
      <c r="AW273" s="14" t="s">
        <v>36</v>
      </c>
      <c r="AX273" s="14" t="s">
        <v>85</v>
      </c>
      <c r="AY273" s="210" t="s">
        <v>126</v>
      </c>
    </row>
    <row r="274" spans="1:65" s="2" customFormat="1" ht="21.75" customHeight="1">
      <c r="A274" s="36"/>
      <c r="B274" s="37"/>
      <c r="C274" s="175" t="s">
        <v>388</v>
      </c>
      <c r="D274" s="175" t="s">
        <v>128</v>
      </c>
      <c r="E274" s="176" t="s">
        <v>389</v>
      </c>
      <c r="F274" s="177" t="s">
        <v>390</v>
      </c>
      <c r="G274" s="178" t="s">
        <v>303</v>
      </c>
      <c r="H274" s="179">
        <v>2.46</v>
      </c>
      <c r="I274" s="180"/>
      <c r="J274" s="181">
        <f>ROUND(I274*H274,2)</f>
        <v>0</v>
      </c>
      <c r="K274" s="177" t="s">
        <v>132</v>
      </c>
      <c r="L274" s="41"/>
      <c r="M274" s="182" t="s">
        <v>19</v>
      </c>
      <c r="N274" s="183" t="s">
        <v>48</v>
      </c>
      <c r="O274" s="66"/>
      <c r="P274" s="184">
        <f>O274*H274</f>
        <v>0</v>
      </c>
      <c r="Q274" s="184">
        <v>1.0608</v>
      </c>
      <c r="R274" s="184">
        <f>Q274*H274</f>
        <v>2.6095679999999999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133</v>
      </c>
      <c r="AT274" s="186" t="s">
        <v>128</v>
      </c>
      <c r="AU274" s="186" t="s">
        <v>87</v>
      </c>
      <c r="AY274" s="19" t="s">
        <v>126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85</v>
      </c>
      <c r="BK274" s="187">
        <f>ROUND(I274*H274,2)</f>
        <v>0</v>
      </c>
      <c r="BL274" s="19" t="s">
        <v>133</v>
      </c>
      <c r="BM274" s="186" t="s">
        <v>391</v>
      </c>
    </row>
    <row r="275" spans="1:65" s="13" customFormat="1">
      <c r="B275" s="188"/>
      <c r="C275" s="189"/>
      <c r="D275" s="190" t="s">
        <v>138</v>
      </c>
      <c r="E275" s="191" t="s">
        <v>19</v>
      </c>
      <c r="F275" s="192" t="s">
        <v>392</v>
      </c>
      <c r="G275" s="189"/>
      <c r="H275" s="193">
        <v>2.46</v>
      </c>
      <c r="I275" s="194"/>
      <c r="J275" s="189"/>
      <c r="K275" s="189"/>
      <c r="L275" s="195"/>
      <c r="M275" s="196"/>
      <c r="N275" s="197"/>
      <c r="O275" s="197"/>
      <c r="P275" s="197"/>
      <c r="Q275" s="197"/>
      <c r="R275" s="197"/>
      <c r="S275" s="197"/>
      <c r="T275" s="198"/>
      <c r="AT275" s="199" t="s">
        <v>138</v>
      </c>
      <c r="AU275" s="199" t="s">
        <v>87</v>
      </c>
      <c r="AV275" s="13" t="s">
        <v>87</v>
      </c>
      <c r="AW275" s="13" t="s">
        <v>36</v>
      </c>
      <c r="AX275" s="13" t="s">
        <v>85</v>
      </c>
      <c r="AY275" s="199" t="s">
        <v>126</v>
      </c>
    </row>
    <row r="276" spans="1:65" s="2" customFormat="1" ht="22.8">
      <c r="A276" s="36"/>
      <c r="B276" s="37"/>
      <c r="C276" s="175" t="s">
        <v>393</v>
      </c>
      <c r="D276" s="175" t="s">
        <v>128</v>
      </c>
      <c r="E276" s="176" t="s">
        <v>394</v>
      </c>
      <c r="F276" s="177" t="s">
        <v>395</v>
      </c>
      <c r="G276" s="178" t="s">
        <v>158</v>
      </c>
      <c r="H276" s="179">
        <v>7.2</v>
      </c>
      <c r="I276" s="180"/>
      <c r="J276" s="181">
        <f>ROUND(I276*H276,2)</f>
        <v>0</v>
      </c>
      <c r="K276" s="177" t="s">
        <v>132</v>
      </c>
      <c r="L276" s="41"/>
      <c r="M276" s="182" t="s">
        <v>19</v>
      </c>
      <c r="N276" s="183" t="s">
        <v>48</v>
      </c>
      <c r="O276" s="66"/>
      <c r="P276" s="184">
        <f>O276*H276</f>
        <v>0</v>
      </c>
      <c r="Q276" s="184">
        <v>2.4340799999999998</v>
      </c>
      <c r="R276" s="184">
        <f>Q276*H276</f>
        <v>17.525375999999998</v>
      </c>
      <c r="S276" s="184">
        <v>0</v>
      </c>
      <c r="T276" s="18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133</v>
      </c>
      <c r="AT276" s="186" t="s">
        <v>128</v>
      </c>
      <c r="AU276" s="186" t="s">
        <v>87</v>
      </c>
      <c r="AY276" s="19" t="s">
        <v>126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85</v>
      </c>
      <c r="BK276" s="187">
        <f>ROUND(I276*H276,2)</f>
        <v>0</v>
      </c>
      <c r="BL276" s="19" t="s">
        <v>133</v>
      </c>
      <c r="BM276" s="186" t="s">
        <v>396</v>
      </c>
    </row>
    <row r="277" spans="1:65" s="13" customFormat="1">
      <c r="B277" s="188"/>
      <c r="C277" s="189"/>
      <c r="D277" s="190" t="s">
        <v>138</v>
      </c>
      <c r="E277" s="191" t="s">
        <v>19</v>
      </c>
      <c r="F277" s="192" t="s">
        <v>397</v>
      </c>
      <c r="G277" s="189"/>
      <c r="H277" s="193">
        <v>7.2</v>
      </c>
      <c r="I277" s="194"/>
      <c r="J277" s="189"/>
      <c r="K277" s="189"/>
      <c r="L277" s="195"/>
      <c r="M277" s="196"/>
      <c r="N277" s="197"/>
      <c r="O277" s="197"/>
      <c r="P277" s="197"/>
      <c r="Q277" s="197"/>
      <c r="R277" s="197"/>
      <c r="S277" s="197"/>
      <c r="T277" s="198"/>
      <c r="AT277" s="199" t="s">
        <v>138</v>
      </c>
      <c r="AU277" s="199" t="s">
        <v>87</v>
      </c>
      <c r="AV277" s="13" t="s">
        <v>87</v>
      </c>
      <c r="AW277" s="13" t="s">
        <v>36</v>
      </c>
      <c r="AX277" s="13" t="s">
        <v>85</v>
      </c>
      <c r="AY277" s="199" t="s">
        <v>126</v>
      </c>
    </row>
    <row r="278" spans="1:65" s="2" customFormat="1" ht="22.8">
      <c r="A278" s="36"/>
      <c r="B278" s="37"/>
      <c r="C278" s="175" t="s">
        <v>398</v>
      </c>
      <c r="D278" s="175" t="s">
        <v>128</v>
      </c>
      <c r="E278" s="176" t="s">
        <v>399</v>
      </c>
      <c r="F278" s="177" t="s">
        <v>400</v>
      </c>
      <c r="G278" s="178" t="s">
        <v>152</v>
      </c>
      <c r="H278" s="179">
        <v>12</v>
      </c>
      <c r="I278" s="180"/>
      <c r="J278" s="181">
        <f>ROUND(I278*H278,2)</f>
        <v>0</v>
      </c>
      <c r="K278" s="177" t="s">
        <v>132</v>
      </c>
      <c r="L278" s="41"/>
      <c r="M278" s="182" t="s">
        <v>19</v>
      </c>
      <c r="N278" s="183" t="s">
        <v>48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133</v>
      </c>
      <c r="AT278" s="186" t="s">
        <v>128</v>
      </c>
      <c r="AU278" s="186" t="s">
        <v>87</v>
      </c>
      <c r="AY278" s="19" t="s">
        <v>126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85</v>
      </c>
      <c r="BK278" s="187">
        <f>ROUND(I278*H278,2)</f>
        <v>0</v>
      </c>
      <c r="BL278" s="19" t="s">
        <v>133</v>
      </c>
      <c r="BM278" s="186" t="s">
        <v>401</v>
      </c>
    </row>
    <row r="279" spans="1:65" s="2" customFormat="1" ht="22.8">
      <c r="A279" s="36"/>
      <c r="B279" s="37"/>
      <c r="C279" s="175" t="s">
        <v>402</v>
      </c>
      <c r="D279" s="175" t="s">
        <v>128</v>
      </c>
      <c r="E279" s="176" t="s">
        <v>403</v>
      </c>
      <c r="F279" s="177" t="s">
        <v>404</v>
      </c>
      <c r="G279" s="178" t="s">
        <v>152</v>
      </c>
      <c r="H279" s="179">
        <v>7</v>
      </c>
      <c r="I279" s="180"/>
      <c r="J279" s="181">
        <f>ROUND(I279*H279,2)</f>
        <v>0</v>
      </c>
      <c r="K279" s="177" t="s">
        <v>132</v>
      </c>
      <c r="L279" s="41"/>
      <c r="M279" s="182" t="s">
        <v>19</v>
      </c>
      <c r="N279" s="183" t="s">
        <v>48</v>
      </c>
      <c r="O279" s="66"/>
      <c r="P279" s="184">
        <f>O279*H279</f>
        <v>0</v>
      </c>
      <c r="Q279" s="184">
        <v>0.93779000000000001</v>
      </c>
      <c r="R279" s="184">
        <f>Q279*H279</f>
        <v>6.5645300000000004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133</v>
      </c>
      <c r="AT279" s="186" t="s">
        <v>128</v>
      </c>
      <c r="AU279" s="186" t="s">
        <v>87</v>
      </c>
      <c r="AY279" s="19" t="s">
        <v>126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85</v>
      </c>
      <c r="BK279" s="187">
        <f>ROUND(I279*H279,2)</f>
        <v>0</v>
      </c>
      <c r="BL279" s="19" t="s">
        <v>133</v>
      </c>
      <c r="BM279" s="186" t="s">
        <v>405</v>
      </c>
    </row>
    <row r="280" spans="1:65" s="13" customFormat="1">
      <c r="B280" s="188"/>
      <c r="C280" s="189"/>
      <c r="D280" s="190" t="s">
        <v>138</v>
      </c>
      <c r="E280" s="191" t="s">
        <v>19</v>
      </c>
      <c r="F280" s="192" t="s">
        <v>406</v>
      </c>
      <c r="G280" s="189"/>
      <c r="H280" s="193">
        <v>7</v>
      </c>
      <c r="I280" s="194"/>
      <c r="J280" s="189"/>
      <c r="K280" s="189"/>
      <c r="L280" s="195"/>
      <c r="M280" s="196"/>
      <c r="N280" s="197"/>
      <c r="O280" s="197"/>
      <c r="P280" s="197"/>
      <c r="Q280" s="197"/>
      <c r="R280" s="197"/>
      <c r="S280" s="197"/>
      <c r="T280" s="198"/>
      <c r="AT280" s="199" t="s">
        <v>138</v>
      </c>
      <c r="AU280" s="199" t="s">
        <v>87</v>
      </c>
      <c r="AV280" s="13" t="s">
        <v>87</v>
      </c>
      <c r="AW280" s="13" t="s">
        <v>36</v>
      </c>
      <c r="AX280" s="13" t="s">
        <v>85</v>
      </c>
      <c r="AY280" s="199" t="s">
        <v>126</v>
      </c>
    </row>
    <row r="281" spans="1:65" s="12" customFormat="1" ht="22.95" customHeight="1">
      <c r="B281" s="159"/>
      <c r="C281" s="160"/>
      <c r="D281" s="161" t="s">
        <v>76</v>
      </c>
      <c r="E281" s="173" t="s">
        <v>149</v>
      </c>
      <c r="F281" s="173" t="s">
        <v>407</v>
      </c>
      <c r="G281" s="160"/>
      <c r="H281" s="160"/>
      <c r="I281" s="163"/>
      <c r="J281" s="174">
        <f>BK281</f>
        <v>0</v>
      </c>
      <c r="K281" s="160"/>
      <c r="L281" s="165"/>
      <c r="M281" s="166"/>
      <c r="N281" s="167"/>
      <c r="O281" s="167"/>
      <c r="P281" s="168">
        <f>SUM(P282:P283)</f>
        <v>0</v>
      </c>
      <c r="Q281" s="167"/>
      <c r="R281" s="168">
        <f>SUM(R282:R283)</f>
        <v>0</v>
      </c>
      <c r="S281" s="167"/>
      <c r="T281" s="169">
        <f>SUM(T282:T283)</f>
        <v>0</v>
      </c>
      <c r="AR281" s="170" t="s">
        <v>85</v>
      </c>
      <c r="AT281" s="171" t="s">
        <v>76</v>
      </c>
      <c r="AU281" s="171" t="s">
        <v>85</v>
      </c>
      <c r="AY281" s="170" t="s">
        <v>126</v>
      </c>
      <c r="BK281" s="172">
        <f>SUM(BK282:BK283)</f>
        <v>0</v>
      </c>
    </row>
    <row r="282" spans="1:65" s="2" customFormat="1" ht="22.8">
      <c r="A282" s="36"/>
      <c r="B282" s="37"/>
      <c r="C282" s="175" t="s">
        <v>408</v>
      </c>
      <c r="D282" s="175" t="s">
        <v>128</v>
      </c>
      <c r="E282" s="176" t="s">
        <v>409</v>
      </c>
      <c r="F282" s="177" t="s">
        <v>410</v>
      </c>
      <c r="G282" s="178" t="s">
        <v>152</v>
      </c>
      <c r="H282" s="179">
        <v>330</v>
      </c>
      <c r="I282" s="180"/>
      <c r="J282" s="181">
        <f>ROUND(I282*H282,2)</f>
        <v>0</v>
      </c>
      <c r="K282" s="177" t="s">
        <v>132</v>
      </c>
      <c r="L282" s="41"/>
      <c r="M282" s="182" t="s">
        <v>19</v>
      </c>
      <c r="N282" s="183" t="s">
        <v>48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133</v>
      </c>
      <c r="AT282" s="186" t="s">
        <v>128</v>
      </c>
      <c r="AU282" s="186" t="s">
        <v>87</v>
      </c>
      <c r="AY282" s="19" t="s">
        <v>126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85</v>
      </c>
      <c r="BK282" s="187">
        <f>ROUND(I282*H282,2)</f>
        <v>0</v>
      </c>
      <c r="BL282" s="19" t="s">
        <v>133</v>
      </c>
      <c r="BM282" s="186" t="s">
        <v>411</v>
      </c>
    </row>
    <row r="283" spans="1:65" s="13" customFormat="1">
      <c r="B283" s="188"/>
      <c r="C283" s="189"/>
      <c r="D283" s="190" t="s">
        <v>138</v>
      </c>
      <c r="E283" s="191" t="s">
        <v>19</v>
      </c>
      <c r="F283" s="192" t="s">
        <v>412</v>
      </c>
      <c r="G283" s="189"/>
      <c r="H283" s="193">
        <v>330</v>
      </c>
      <c r="I283" s="194"/>
      <c r="J283" s="189"/>
      <c r="K283" s="189"/>
      <c r="L283" s="195"/>
      <c r="M283" s="196"/>
      <c r="N283" s="197"/>
      <c r="O283" s="197"/>
      <c r="P283" s="197"/>
      <c r="Q283" s="197"/>
      <c r="R283" s="197"/>
      <c r="S283" s="197"/>
      <c r="T283" s="198"/>
      <c r="AT283" s="199" t="s">
        <v>138</v>
      </c>
      <c r="AU283" s="199" t="s">
        <v>87</v>
      </c>
      <c r="AV283" s="13" t="s">
        <v>87</v>
      </c>
      <c r="AW283" s="13" t="s">
        <v>36</v>
      </c>
      <c r="AX283" s="13" t="s">
        <v>85</v>
      </c>
      <c r="AY283" s="199" t="s">
        <v>126</v>
      </c>
    </row>
    <row r="284" spans="1:65" s="12" customFormat="1" ht="22.95" customHeight="1">
      <c r="B284" s="159"/>
      <c r="C284" s="160"/>
      <c r="D284" s="161" t="s">
        <v>76</v>
      </c>
      <c r="E284" s="173" t="s">
        <v>167</v>
      </c>
      <c r="F284" s="173" t="s">
        <v>413</v>
      </c>
      <c r="G284" s="160"/>
      <c r="H284" s="160"/>
      <c r="I284" s="163"/>
      <c r="J284" s="174">
        <f>BK284</f>
        <v>0</v>
      </c>
      <c r="K284" s="160"/>
      <c r="L284" s="165"/>
      <c r="M284" s="166"/>
      <c r="N284" s="167"/>
      <c r="O284" s="167"/>
      <c r="P284" s="168">
        <f>SUM(P285:P346)</f>
        <v>0</v>
      </c>
      <c r="Q284" s="167"/>
      <c r="R284" s="168">
        <f>SUM(R285:R346)</f>
        <v>11.198045800000001</v>
      </c>
      <c r="S284" s="167"/>
      <c r="T284" s="169">
        <f>SUM(T285:T346)</f>
        <v>8.4074999999999989</v>
      </c>
      <c r="AR284" s="170" t="s">
        <v>85</v>
      </c>
      <c r="AT284" s="171" t="s">
        <v>76</v>
      </c>
      <c r="AU284" s="171" t="s">
        <v>85</v>
      </c>
      <c r="AY284" s="170" t="s">
        <v>126</v>
      </c>
      <c r="BK284" s="172">
        <f>SUM(BK285:BK346)</f>
        <v>0</v>
      </c>
    </row>
    <row r="285" spans="1:65" s="2" customFormat="1" ht="22.8">
      <c r="A285" s="36"/>
      <c r="B285" s="37"/>
      <c r="C285" s="175" t="s">
        <v>414</v>
      </c>
      <c r="D285" s="175" t="s">
        <v>128</v>
      </c>
      <c r="E285" s="176" t="s">
        <v>415</v>
      </c>
      <c r="F285" s="177" t="s">
        <v>416</v>
      </c>
      <c r="G285" s="178" t="s">
        <v>164</v>
      </c>
      <c r="H285" s="179">
        <v>47.5</v>
      </c>
      <c r="I285" s="180"/>
      <c r="J285" s="181">
        <f>ROUND(I285*H285,2)</f>
        <v>0</v>
      </c>
      <c r="K285" s="177" t="s">
        <v>132</v>
      </c>
      <c r="L285" s="41"/>
      <c r="M285" s="182" t="s">
        <v>19</v>
      </c>
      <c r="N285" s="183" t="s">
        <v>48</v>
      </c>
      <c r="O285" s="66"/>
      <c r="P285" s="184">
        <f>O285*H285</f>
        <v>0</v>
      </c>
      <c r="Q285" s="184">
        <v>0</v>
      </c>
      <c r="R285" s="184">
        <f>Q285*H285</f>
        <v>0</v>
      </c>
      <c r="S285" s="184">
        <v>0.17699999999999999</v>
      </c>
      <c r="T285" s="185">
        <f>S285*H285</f>
        <v>8.4074999999999989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133</v>
      </c>
      <c r="AT285" s="186" t="s">
        <v>128</v>
      </c>
      <c r="AU285" s="186" t="s">
        <v>87</v>
      </c>
      <c r="AY285" s="19" t="s">
        <v>126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85</v>
      </c>
      <c r="BK285" s="187">
        <f>ROUND(I285*H285,2)</f>
        <v>0</v>
      </c>
      <c r="BL285" s="19" t="s">
        <v>133</v>
      </c>
      <c r="BM285" s="186" t="s">
        <v>417</v>
      </c>
    </row>
    <row r="286" spans="1:65" s="13" customFormat="1">
      <c r="B286" s="188"/>
      <c r="C286" s="189"/>
      <c r="D286" s="190" t="s">
        <v>138</v>
      </c>
      <c r="E286" s="191" t="s">
        <v>19</v>
      </c>
      <c r="F286" s="192" t="s">
        <v>418</v>
      </c>
      <c r="G286" s="189"/>
      <c r="H286" s="193">
        <v>47.5</v>
      </c>
      <c r="I286" s="194"/>
      <c r="J286" s="189"/>
      <c r="K286" s="189"/>
      <c r="L286" s="195"/>
      <c r="M286" s="196"/>
      <c r="N286" s="197"/>
      <c r="O286" s="197"/>
      <c r="P286" s="197"/>
      <c r="Q286" s="197"/>
      <c r="R286" s="197"/>
      <c r="S286" s="197"/>
      <c r="T286" s="198"/>
      <c r="AT286" s="199" t="s">
        <v>138</v>
      </c>
      <c r="AU286" s="199" t="s">
        <v>87</v>
      </c>
      <c r="AV286" s="13" t="s">
        <v>87</v>
      </c>
      <c r="AW286" s="13" t="s">
        <v>36</v>
      </c>
      <c r="AX286" s="13" t="s">
        <v>85</v>
      </c>
      <c r="AY286" s="199" t="s">
        <v>126</v>
      </c>
    </row>
    <row r="287" spans="1:65" s="2" customFormat="1" ht="21.75" customHeight="1">
      <c r="A287" s="36"/>
      <c r="B287" s="37"/>
      <c r="C287" s="175" t="s">
        <v>419</v>
      </c>
      <c r="D287" s="175" t="s">
        <v>128</v>
      </c>
      <c r="E287" s="176" t="s">
        <v>420</v>
      </c>
      <c r="F287" s="177" t="s">
        <v>421</v>
      </c>
      <c r="G287" s="178" t="s">
        <v>164</v>
      </c>
      <c r="H287" s="179">
        <v>107.7</v>
      </c>
      <c r="I287" s="180"/>
      <c r="J287" s="181">
        <f>ROUND(I287*H287,2)</f>
        <v>0</v>
      </c>
      <c r="K287" s="177" t="s">
        <v>132</v>
      </c>
      <c r="L287" s="41"/>
      <c r="M287" s="182" t="s">
        <v>19</v>
      </c>
      <c r="N287" s="183" t="s">
        <v>48</v>
      </c>
      <c r="O287" s="66"/>
      <c r="P287" s="184">
        <f>O287*H287</f>
        <v>0</v>
      </c>
      <c r="Q287" s="184">
        <v>0</v>
      </c>
      <c r="R287" s="184">
        <f>Q287*H287</f>
        <v>0</v>
      </c>
      <c r="S287" s="184">
        <v>0</v>
      </c>
      <c r="T287" s="185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133</v>
      </c>
      <c r="AT287" s="186" t="s">
        <v>128</v>
      </c>
      <c r="AU287" s="186" t="s">
        <v>87</v>
      </c>
      <c r="AY287" s="19" t="s">
        <v>126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85</v>
      </c>
      <c r="BK287" s="187">
        <f>ROUND(I287*H287,2)</f>
        <v>0</v>
      </c>
      <c r="BL287" s="19" t="s">
        <v>133</v>
      </c>
      <c r="BM287" s="186" t="s">
        <v>422</v>
      </c>
    </row>
    <row r="288" spans="1:65" s="13" customFormat="1">
      <c r="B288" s="188"/>
      <c r="C288" s="189"/>
      <c r="D288" s="190" t="s">
        <v>138</v>
      </c>
      <c r="E288" s="191" t="s">
        <v>19</v>
      </c>
      <c r="F288" s="192" t="s">
        <v>423</v>
      </c>
      <c r="G288" s="189"/>
      <c r="H288" s="193">
        <v>107.7</v>
      </c>
      <c r="I288" s="194"/>
      <c r="J288" s="189"/>
      <c r="K288" s="189"/>
      <c r="L288" s="195"/>
      <c r="M288" s="196"/>
      <c r="N288" s="197"/>
      <c r="O288" s="197"/>
      <c r="P288" s="197"/>
      <c r="Q288" s="197"/>
      <c r="R288" s="197"/>
      <c r="S288" s="197"/>
      <c r="T288" s="198"/>
      <c r="AT288" s="199" t="s">
        <v>138</v>
      </c>
      <c r="AU288" s="199" t="s">
        <v>87</v>
      </c>
      <c r="AV288" s="13" t="s">
        <v>87</v>
      </c>
      <c r="AW288" s="13" t="s">
        <v>36</v>
      </c>
      <c r="AX288" s="13" t="s">
        <v>85</v>
      </c>
      <c r="AY288" s="199" t="s">
        <v>126</v>
      </c>
    </row>
    <row r="289" spans="1:65" s="2" customFormat="1" ht="22.8">
      <c r="A289" s="36"/>
      <c r="B289" s="37"/>
      <c r="C289" s="232" t="s">
        <v>424</v>
      </c>
      <c r="D289" s="232" t="s">
        <v>327</v>
      </c>
      <c r="E289" s="233" t="s">
        <v>425</v>
      </c>
      <c r="F289" s="234" t="s">
        <v>426</v>
      </c>
      <c r="G289" s="235" t="s">
        <v>164</v>
      </c>
      <c r="H289" s="236">
        <v>48</v>
      </c>
      <c r="I289" s="237"/>
      <c r="J289" s="238">
        <f t="shared" ref="J289:J298" si="0">ROUND(I289*H289,2)</f>
        <v>0</v>
      </c>
      <c r="K289" s="234" t="s">
        <v>19</v>
      </c>
      <c r="L289" s="239"/>
      <c r="M289" s="240" t="s">
        <v>19</v>
      </c>
      <c r="N289" s="241" t="s">
        <v>48</v>
      </c>
      <c r="O289" s="66"/>
      <c r="P289" s="184">
        <f t="shared" ref="P289:P298" si="1">O289*H289</f>
        <v>0</v>
      </c>
      <c r="Q289" s="184">
        <v>5.8599999999999999E-2</v>
      </c>
      <c r="R289" s="184">
        <f t="shared" ref="R289:R298" si="2">Q289*H289</f>
        <v>2.8128000000000002</v>
      </c>
      <c r="S289" s="184">
        <v>0</v>
      </c>
      <c r="T289" s="185">
        <f t="shared" ref="T289:T298" si="3"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167</v>
      </c>
      <c r="AT289" s="186" t="s">
        <v>327</v>
      </c>
      <c r="AU289" s="186" t="s">
        <v>87</v>
      </c>
      <c r="AY289" s="19" t="s">
        <v>126</v>
      </c>
      <c r="BE289" s="187">
        <f t="shared" ref="BE289:BE298" si="4">IF(N289="základní",J289,0)</f>
        <v>0</v>
      </c>
      <c r="BF289" s="187">
        <f t="shared" ref="BF289:BF298" si="5">IF(N289="snížená",J289,0)</f>
        <v>0</v>
      </c>
      <c r="BG289" s="187">
        <f t="shared" ref="BG289:BG298" si="6">IF(N289="zákl. přenesená",J289,0)</f>
        <v>0</v>
      </c>
      <c r="BH289" s="187">
        <f t="shared" ref="BH289:BH298" si="7">IF(N289="sníž. přenesená",J289,0)</f>
        <v>0</v>
      </c>
      <c r="BI289" s="187">
        <f t="shared" ref="BI289:BI298" si="8">IF(N289="nulová",J289,0)</f>
        <v>0</v>
      </c>
      <c r="BJ289" s="19" t="s">
        <v>85</v>
      </c>
      <c r="BK289" s="187">
        <f t="shared" ref="BK289:BK298" si="9">ROUND(I289*H289,2)</f>
        <v>0</v>
      </c>
      <c r="BL289" s="19" t="s">
        <v>133</v>
      </c>
      <c r="BM289" s="186" t="s">
        <v>427</v>
      </c>
    </row>
    <row r="290" spans="1:65" s="2" customFormat="1" ht="16.5" customHeight="1">
      <c r="A290" s="36"/>
      <c r="B290" s="37"/>
      <c r="C290" s="232" t="s">
        <v>428</v>
      </c>
      <c r="D290" s="232" t="s">
        <v>327</v>
      </c>
      <c r="E290" s="233" t="s">
        <v>429</v>
      </c>
      <c r="F290" s="234" t="s">
        <v>430</v>
      </c>
      <c r="G290" s="235" t="s">
        <v>131</v>
      </c>
      <c r="H290" s="236">
        <v>20</v>
      </c>
      <c r="I290" s="237"/>
      <c r="J290" s="238">
        <f t="shared" si="0"/>
        <v>0</v>
      </c>
      <c r="K290" s="234" t="s">
        <v>19</v>
      </c>
      <c r="L290" s="239"/>
      <c r="M290" s="240" t="s">
        <v>19</v>
      </c>
      <c r="N290" s="241" t="s">
        <v>48</v>
      </c>
      <c r="O290" s="66"/>
      <c r="P290" s="184">
        <f t="shared" si="1"/>
        <v>0</v>
      </c>
      <c r="Q290" s="184">
        <v>1.1999999999999999E-3</v>
      </c>
      <c r="R290" s="184">
        <f t="shared" si="2"/>
        <v>2.3999999999999997E-2</v>
      </c>
      <c r="S290" s="184">
        <v>0</v>
      </c>
      <c r="T290" s="185">
        <f t="shared" si="3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167</v>
      </c>
      <c r="AT290" s="186" t="s">
        <v>327</v>
      </c>
      <c r="AU290" s="186" t="s">
        <v>87</v>
      </c>
      <c r="AY290" s="19" t="s">
        <v>126</v>
      </c>
      <c r="BE290" s="187">
        <f t="shared" si="4"/>
        <v>0</v>
      </c>
      <c r="BF290" s="187">
        <f t="shared" si="5"/>
        <v>0</v>
      </c>
      <c r="BG290" s="187">
        <f t="shared" si="6"/>
        <v>0</v>
      </c>
      <c r="BH290" s="187">
        <f t="shared" si="7"/>
        <v>0</v>
      </c>
      <c r="BI290" s="187">
        <f t="shared" si="8"/>
        <v>0</v>
      </c>
      <c r="BJ290" s="19" t="s">
        <v>85</v>
      </c>
      <c r="BK290" s="187">
        <f t="shared" si="9"/>
        <v>0</v>
      </c>
      <c r="BL290" s="19" t="s">
        <v>133</v>
      </c>
      <c r="BM290" s="186" t="s">
        <v>431</v>
      </c>
    </row>
    <row r="291" spans="1:65" s="2" customFormat="1" ht="16.5" customHeight="1">
      <c r="A291" s="36"/>
      <c r="B291" s="37"/>
      <c r="C291" s="232" t="s">
        <v>432</v>
      </c>
      <c r="D291" s="232" t="s">
        <v>327</v>
      </c>
      <c r="E291" s="233" t="s">
        <v>433</v>
      </c>
      <c r="F291" s="234" t="s">
        <v>434</v>
      </c>
      <c r="G291" s="235" t="s">
        <v>164</v>
      </c>
      <c r="H291" s="236">
        <v>60</v>
      </c>
      <c r="I291" s="237"/>
      <c r="J291" s="238">
        <f t="shared" si="0"/>
        <v>0</v>
      </c>
      <c r="K291" s="234" t="s">
        <v>19</v>
      </c>
      <c r="L291" s="239"/>
      <c r="M291" s="240" t="s">
        <v>19</v>
      </c>
      <c r="N291" s="241" t="s">
        <v>48</v>
      </c>
      <c r="O291" s="66"/>
      <c r="P291" s="184">
        <f t="shared" si="1"/>
        <v>0</v>
      </c>
      <c r="Q291" s="184">
        <v>6.3750000000000001E-2</v>
      </c>
      <c r="R291" s="184">
        <f t="shared" si="2"/>
        <v>3.8250000000000002</v>
      </c>
      <c r="S291" s="184">
        <v>0</v>
      </c>
      <c r="T291" s="185">
        <f t="shared" si="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167</v>
      </c>
      <c r="AT291" s="186" t="s">
        <v>327</v>
      </c>
      <c r="AU291" s="186" t="s">
        <v>87</v>
      </c>
      <c r="AY291" s="19" t="s">
        <v>126</v>
      </c>
      <c r="BE291" s="187">
        <f t="shared" si="4"/>
        <v>0</v>
      </c>
      <c r="BF291" s="187">
        <f t="shared" si="5"/>
        <v>0</v>
      </c>
      <c r="BG291" s="187">
        <f t="shared" si="6"/>
        <v>0</v>
      </c>
      <c r="BH291" s="187">
        <f t="shared" si="7"/>
        <v>0</v>
      </c>
      <c r="BI291" s="187">
        <f t="shared" si="8"/>
        <v>0</v>
      </c>
      <c r="BJ291" s="19" t="s">
        <v>85</v>
      </c>
      <c r="BK291" s="187">
        <f t="shared" si="9"/>
        <v>0</v>
      </c>
      <c r="BL291" s="19" t="s">
        <v>133</v>
      </c>
      <c r="BM291" s="186" t="s">
        <v>435</v>
      </c>
    </row>
    <row r="292" spans="1:65" s="2" customFormat="1" ht="22.8">
      <c r="A292" s="36"/>
      <c r="B292" s="37"/>
      <c r="C292" s="175" t="s">
        <v>436</v>
      </c>
      <c r="D292" s="175" t="s">
        <v>128</v>
      </c>
      <c r="E292" s="176" t="s">
        <v>437</v>
      </c>
      <c r="F292" s="177" t="s">
        <v>438</v>
      </c>
      <c r="G292" s="178" t="s">
        <v>131</v>
      </c>
      <c r="H292" s="179">
        <v>7</v>
      </c>
      <c r="I292" s="180"/>
      <c r="J292" s="181">
        <f t="shared" si="0"/>
        <v>0</v>
      </c>
      <c r="K292" s="177" t="s">
        <v>132</v>
      </c>
      <c r="L292" s="41"/>
      <c r="M292" s="182" t="s">
        <v>19</v>
      </c>
      <c r="N292" s="183" t="s">
        <v>48</v>
      </c>
      <c r="O292" s="66"/>
      <c r="P292" s="184">
        <f t="shared" si="1"/>
        <v>0</v>
      </c>
      <c r="Q292" s="184">
        <v>0</v>
      </c>
      <c r="R292" s="184">
        <f t="shared" si="2"/>
        <v>0</v>
      </c>
      <c r="S292" s="184">
        <v>0</v>
      </c>
      <c r="T292" s="185">
        <f t="shared" si="3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133</v>
      </c>
      <c r="AT292" s="186" t="s">
        <v>128</v>
      </c>
      <c r="AU292" s="186" t="s">
        <v>87</v>
      </c>
      <c r="AY292" s="19" t="s">
        <v>126</v>
      </c>
      <c r="BE292" s="187">
        <f t="shared" si="4"/>
        <v>0</v>
      </c>
      <c r="BF292" s="187">
        <f t="shared" si="5"/>
        <v>0</v>
      </c>
      <c r="BG292" s="187">
        <f t="shared" si="6"/>
        <v>0</v>
      </c>
      <c r="BH292" s="187">
        <f t="shared" si="7"/>
        <v>0</v>
      </c>
      <c r="BI292" s="187">
        <f t="shared" si="8"/>
        <v>0</v>
      </c>
      <c r="BJ292" s="19" t="s">
        <v>85</v>
      </c>
      <c r="BK292" s="187">
        <f t="shared" si="9"/>
        <v>0</v>
      </c>
      <c r="BL292" s="19" t="s">
        <v>133</v>
      </c>
      <c r="BM292" s="186" t="s">
        <v>439</v>
      </c>
    </row>
    <row r="293" spans="1:65" s="2" customFormat="1" ht="16.5" customHeight="1">
      <c r="A293" s="36"/>
      <c r="B293" s="37"/>
      <c r="C293" s="175" t="s">
        <v>440</v>
      </c>
      <c r="D293" s="175" t="s">
        <v>128</v>
      </c>
      <c r="E293" s="176" t="s">
        <v>441</v>
      </c>
      <c r="F293" s="177" t="s">
        <v>442</v>
      </c>
      <c r="G293" s="178" t="s">
        <v>164</v>
      </c>
      <c r="H293" s="179">
        <v>60.2</v>
      </c>
      <c r="I293" s="180"/>
      <c r="J293" s="181">
        <f t="shared" si="0"/>
        <v>0</v>
      </c>
      <c r="K293" s="177" t="s">
        <v>19</v>
      </c>
      <c r="L293" s="41"/>
      <c r="M293" s="182" t="s">
        <v>19</v>
      </c>
      <c r="N293" s="183" t="s">
        <v>48</v>
      </c>
      <c r="O293" s="66"/>
      <c r="P293" s="184">
        <f t="shared" si="1"/>
        <v>0</v>
      </c>
      <c r="Q293" s="184">
        <v>0</v>
      </c>
      <c r="R293" s="184">
        <f t="shared" si="2"/>
        <v>0</v>
      </c>
      <c r="S293" s="184">
        <v>0</v>
      </c>
      <c r="T293" s="185">
        <f t="shared" si="3"/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133</v>
      </c>
      <c r="AT293" s="186" t="s">
        <v>128</v>
      </c>
      <c r="AU293" s="186" t="s">
        <v>87</v>
      </c>
      <c r="AY293" s="19" t="s">
        <v>126</v>
      </c>
      <c r="BE293" s="187">
        <f t="shared" si="4"/>
        <v>0</v>
      </c>
      <c r="BF293" s="187">
        <f t="shared" si="5"/>
        <v>0</v>
      </c>
      <c r="BG293" s="187">
        <f t="shared" si="6"/>
        <v>0</v>
      </c>
      <c r="BH293" s="187">
        <f t="shared" si="7"/>
        <v>0</v>
      </c>
      <c r="BI293" s="187">
        <f t="shared" si="8"/>
        <v>0</v>
      </c>
      <c r="BJ293" s="19" t="s">
        <v>85</v>
      </c>
      <c r="BK293" s="187">
        <f t="shared" si="9"/>
        <v>0</v>
      </c>
      <c r="BL293" s="19" t="s">
        <v>133</v>
      </c>
      <c r="BM293" s="186" t="s">
        <v>443</v>
      </c>
    </row>
    <row r="294" spans="1:65" s="2" customFormat="1" ht="22.8">
      <c r="A294" s="36"/>
      <c r="B294" s="37"/>
      <c r="C294" s="175" t="s">
        <v>444</v>
      </c>
      <c r="D294" s="175" t="s">
        <v>128</v>
      </c>
      <c r="E294" s="176" t="s">
        <v>445</v>
      </c>
      <c r="F294" s="177" t="s">
        <v>446</v>
      </c>
      <c r="G294" s="178" t="s">
        <v>131</v>
      </c>
      <c r="H294" s="179">
        <v>3</v>
      </c>
      <c r="I294" s="180"/>
      <c r="J294" s="181">
        <f t="shared" si="0"/>
        <v>0</v>
      </c>
      <c r="K294" s="177" t="s">
        <v>132</v>
      </c>
      <c r="L294" s="41"/>
      <c r="M294" s="182" t="s">
        <v>19</v>
      </c>
      <c r="N294" s="183" t="s">
        <v>48</v>
      </c>
      <c r="O294" s="66"/>
      <c r="P294" s="184">
        <f t="shared" si="1"/>
        <v>0</v>
      </c>
      <c r="Q294" s="184">
        <v>0</v>
      </c>
      <c r="R294" s="184">
        <f t="shared" si="2"/>
        <v>0</v>
      </c>
      <c r="S294" s="184">
        <v>0</v>
      </c>
      <c r="T294" s="185">
        <f t="shared" si="3"/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133</v>
      </c>
      <c r="AT294" s="186" t="s">
        <v>128</v>
      </c>
      <c r="AU294" s="186" t="s">
        <v>87</v>
      </c>
      <c r="AY294" s="19" t="s">
        <v>126</v>
      </c>
      <c r="BE294" s="187">
        <f t="shared" si="4"/>
        <v>0</v>
      </c>
      <c r="BF294" s="187">
        <f t="shared" si="5"/>
        <v>0</v>
      </c>
      <c r="BG294" s="187">
        <f t="shared" si="6"/>
        <v>0</v>
      </c>
      <c r="BH294" s="187">
        <f t="shared" si="7"/>
        <v>0</v>
      </c>
      <c r="BI294" s="187">
        <f t="shared" si="8"/>
        <v>0</v>
      </c>
      <c r="BJ294" s="19" t="s">
        <v>85</v>
      </c>
      <c r="BK294" s="187">
        <f t="shared" si="9"/>
        <v>0</v>
      </c>
      <c r="BL294" s="19" t="s">
        <v>133</v>
      </c>
      <c r="BM294" s="186" t="s">
        <v>447</v>
      </c>
    </row>
    <row r="295" spans="1:65" s="2" customFormat="1" ht="24.15" customHeight="1">
      <c r="A295" s="36"/>
      <c r="B295" s="37"/>
      <c r="C295" s="232" t="s">
        <v>448</v>
      </c>
      <c r="D295" s="232" t="s">
        <v>327</v>
      </c>
      <c r="E295" s="233" t="s">
        <v>449</v>
      </c>
      <c r="F295" s="234" t="s">
        <v>450</v>
      </c>
      <c r="G295" s="235" t="s">
        <v>131</v>
      </c>
      <c r="H295" s="236">
        <v>3</v>
      </c>
      <c r="I295" s="237"/>
      <c r="J295" s="238">
        <f t="shared" si="0"/>
        <v>0</v>
      </c>
      <c r="K295" s="234" t="s">
        <v>19</v>
      </c>
      <c r="L295" s="239"/>
      <c r="M295" s="240" t="s">
        <v>19</v>
      </c>
      <c r="N295" s="241" t="s">
        <v>48</v>
      </c>
      <c r="O295" s="66"/>
      <c r="P295" s="184">
        <f t="shared" si="1"/>
        <v>0</v>
      </c>
      <c r="Q295" s="184">
        <v>1.0800000000000001E-2</v>
      </c>
      <c r="R295" s="184">
        <f t="shared" si="2"/>
        <v>3.2399999999999998E-2</v>
      </c>
      <c r="S295" s="184">
        <v>0</v>
      </c>
      <c r="T295" s="185">
        <f t="shared" si="3"/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167</v>
      </c>
      <c r="AT295" s="186" t="s">
        <v>327</v>
      </c>
      <c r="AU295" s="186" t="s">
        <v>87</v>
      </c>
      <c r="AY295" s="19" t="s">
        <v>126</v>
      </c>
      <c r="BE295" s="187">
        <f t="shared" si="4"/>
        <v>0</v>
      </c>
      <c r="BF295" s="187">
        <f t="shared" si="5"/>
        <v>0</v>
      </c>
      <c r="BG295" s="187">
        <f t="shared" si="6"/>
        <v>0</v>
      </c>
      <c r="BH295" s="187">
        <f t="shared" si="7"/>
        <v>0</v>
      </c>
      <c r="BI295" s="187">
        <f t="shared" si="8"/>
        <v>0</v>
      </c>
      <c r="BJ295" s="19" t="s">
        <v>85</v>
      </c>
      <c r="BK295" s="187">
        <f t="shared" si="9"/>
        <v>0</v>
      </c>
      <c r="BL295" s="19" t="s">
        <v>133</v>
      </c>
      <c r="BM295" s="186" t="s">
        <v>451</v>
      </c>
    </row>
    <row r="296" spans="1:65" s="2" customFormat="1" ht="33" customHeight="1">
      <c r="A296" s="36"/>
      <c r="B296" s="37"/>
      <c r="C296" s="175" t="s">
        <v>452</v>
      </c>
      <c r="D296" s="175" t="s">
        <v>128</v>
      </c>
      <c r="E296" s="176" t="s">
        <v>453</v>
      </c>
      <c r="F296" s="177" t="s">
        <v>454</v>
      </c>
      <c r="G296" s="178" t="s">
        <v>131</v>
      </c>
      <c r="H296" s="179">
        <v>6</v>
      </c>
      <c r="I296" s="180"/>
      <c r="J296" s="181">
        <f t="shared" si="0"/>
        <v>0</v>
      </c>
      <c r="K296" s="177" t="s">
        <v>132</v>
      </c>
      <c r="L296" s="41"/>
      <c r="M296" s="182" t="s">
        <v>19</v>
      </c>
      <c r="N296" s="183" t="s">
        <v>48</v>
      </c>
      <c r="O296" s="66"/>
      <c r="P296" s="184">
        <f t="shared" si="1"/>
        <v>0</v>
      </c>
      <c r="Q296" s="184">
        <v>2.1000000000000001E-4</v>
      </c>
      <c r="R296" s="184">
        <f t="shared" si="2"/>
        <v>1.2600000000000001E-3</v>
      </c>
      <c r="S296" s="184">
        <v>0</v>
      </c>
      <c r="T296" s="185">
        <f t="shared" si="3"/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133</v>
      </c>
      <c r="AT296" s="186" t="s">
        <v>128</v>
      </c>
      <c r="AU296" s="186" t="s">
        <v>87</v>
      </c>
      <c r="AY296" s="19" t="s">
        <v>126</v>
      </c>
      <c r="BE296" s="187">
        <f t="shared" si="4"/>
        <v>0</v>
      </c>
      <c r="BF296" s="187">
        <f t="shared" si="5"/>
        <v>0</v>
      </c>
      <c r="BG296" s="187">
        <f t="shared" si="6"/>
        <v>0</v>
      </c>
      <c r="BH296" s="187">
        <f t="shared" si="7"/>
        <v>0</v>
      </c>
      <c r="BI296" s="187">
        <f t="shared" si="8"/>
        <v>0</v>
      </c>
      <c r="BJ296" s="19" t="s">
        <v>85</v>
      </c>
      <c r="BK296" s="187">
        <f t="shared" si="9"/>
        <v>0</v>
      </c>
      <c r="BL296" s="19" t="s">
        <v>133</v>
      </c>
      <c r="BM296" s="186" t="s">
        <v>455</v>
      </c>
    </row>
    <row r="297" spans="1:65" s="2" customFormat="1" ht="16.5" customHeight="1">
      <c r="A297" s="36"/>
      <c r="B297" s="37"/>
      <c r="C297" s="232" t="s">
        <v>456</v>
      </c>
      <c r="D297" s="232" t="s">
        <v>327</v>
      </c>
      <c r="E297" s="233" t="s">
        <v>457</v>
      </c>
      <c r="F297" s="234" t="s">
        <v>458</v>
      </c>
      <c r="G297" s="235" t="s">
        <v>131</v>
      </c>
      <c r="H297" s="236">
        <v>6</v>
      </c>
      <c r="I297" s="237"/>
      <c r="J297" s="238">
        <f t="shared" si="0"/>
        <v>0</v>
      </c>
      <c r="K297" s="234" t="s">
        <v>19</v>
      </c>
      <c r="L297" s="239"/>
      <c r="M297" s="240" t="s">
        <v>19</v>
      </c>
      <c r="N297" s="241" t="s">
        <v>48</v>
      </c>
      <c r="O297" s="66"/>
      <c r="P297" s="184">
        <f t="shared" si="1"/>
        <v>0</v>
      </c>
      <c r="Q297" s="184">
        <v>0</v>
      </c>
      <c r="R297" s="184">
        <f t="shared" si="2"/>
        <v>0</v>
      </c>
      <c r="S297" s="184">
        <v>0</v>
      </c>
      <c r="T297" s="185">
        <f t="shared" si="3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167</v>
      </c>
      <c r="AT297" s="186" t="s">
        <v>327</v>
      </c>
      <c r="AU297" s="186" t="s">
        <v>87</v>
      </c>
      <c r="AY297" s="19" t="s">
        <v>126</v>
      </c>
      <c r="BE297" s="187">
        <f t="shared" si="4"/>
        <v>0</v>
      </c>
      <c r="BF297" s="187">
        <f t="shared" si="5"/>
        <v>0</v>
      </c>
      <c r="BG297" s="187">
        <f t="shared" si="6"/>
        <v>0</v>
      </c>
      <c r="BH297" s="187">
        <f t="shared" si="7"/>
        <v>0</v>
      </c>
      <c r="BI297" s="187">
        <f t="shared" si="8"/>
        <v>0</v>
      </c>
      <c r="BJ297" s="19" t="s">
        <v>85</v>
      </c>
      <c r="BK297" s="187">
        <f t="shared" si="9"/>
        <v>0</v>
      </c>
      <c r="BL297" s="19" t="s">
        <v>133</v>
      </c>
      <c r="BM297" s="186" t="s">
        <v>459</v>
      </c>
    </row>
    <row r="298" spans="1:65" s="2" customFormat="1" ht="22.8">
      <c r="A298" s="36"/>
      <c r="B298" s="37"/>
      <c r="C298" s="175" t="s">
        <v>460</v>
      </c>
      <c r="D298" s="175" t="s">
        <v>128</v>
      </c>
      <c r="E298" s="176" t="s">
        <v>461</v>
      </c>
      <c r="F298" s="177" t="s">
        <v>462</v>
      </c>
      <c r="G298" s="178" t="s">
        <v>131</v>
      </c>
      <c r="H298" s="179">
        <v>14</v>
      </c>
      <c r="I298" s="180"/>
      <c r="J298" s="181">
        <f t="shared" si="0"/>
        <v>0</v>
      </c>
      <c r="K298" s="177" t="s">
        <v>132</v>
      </c>
      <c r="L298" s="41"/>
      <c r="M298" s="182" t="s">
        <v>19</v>
      </c>
      <c r="N298" s="183" t="s">
        <v>48</v>
      </c>
      <c r="O298" s="66"/>
      <c r="P298" s="184">
        <f t="shared" si="1"/>
        <v>0</v>
      </c>
      <c r="Q298" s="184">
        <v>0</v>
      </c>
      <c r="R298" s="184">
        <f t="shared" si="2"/>
        <v>0</v>
      </c>
      <c r="S298" s="184">
        <v>0</v>
      </c>
      <c r="T298" s="185">
        <f t="shared" si="3"/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133</v>
      </c>
      <c r="AT298" s="186" t="s">
        <v>128</v>
      </c>
      <c r="AU298" s="186" t="s">
        <v>87</v>
      </c>
      <c r="AY298" s="19" t="s">
        <v>126</v>
      </c>
      <c r="BE298" s="187">
        <f t="shared" si="4"/>
        <v>0</v>
      </c>
      <c r="BF298" s="187">
        <f t="shared" si="5"/>
        <v>0</v>
      </c>
      <c r="BG298" s="187">
        <f t="shared" si="6"/>
        <v>0</v>
      </c>
      <c r="BH298" s="187">
        <f t="shared" si="7"/>
        <v>0</v>
      </c>
      <c r="BI298" s="187">
        <f t="shared" si="8"/>
        <v>0</v>
      </c>
      <c r="BJ298" s="19" t="s">
        <v>85</v>
      </c>
      <c r="BK298" s="187">
        <f t="shared" si="9"/>
        <v>0</v>
      </c>
      <c r="BL298" s="19" t="s">
        <v>133</v>
      </c>
      <c r="BM298" s="186" t="s">
        <v>463</v>
      </c>
    </row>
    <row r="299" spans="1:65" s="13" customFormat="1">
      <c r="B299" s="188"/>
      <c r="C299" s="189"/>
      <c r="D299" s="190" t="s">
        <v>138</v>
      </c>
      <c r="E299" s="191" t="s">
        <v>19</v>
      </c>
      <c r="F299" s="192" t="s">
        <v>464</v>
      </c>
      <c r="G299" s="189"/>
      <c r="H299" s="193">
        <v>14</v>
      </c>
      <c r="I299" s="194"/>
      <c r="J299" s="189"/>
      <c r="K299" s="189"/>
      <c r="L299" s="195"/>
      <c r="M299" s="196"/>
      <c r="N299" s="197"/>
      <c r="O299" s="197"/>
      <c r="P299" s="197"/>
      <c r="Q299" s="197"/>
      <c r="R299" s="197"/>
      <c r="S299" s="197"/>
      <c r="T299" s="198"/>
      <c r="AT299" s="199" t="s">
        <v>138</v>
      </c>
      <c r="AU299" s="199" t="s">
        <v>87</v>
      </c>
      <c r="AV299" s="13" t="s">
        <v>87</v>
      </c>
      <c r="AW299" s="13" t="s">
        <v>36</v>
      </c>
      <c r="AX299" s="13" t="s">
        <v>85</v>
      </c>
      <c r="AY299" s="199" t="s">
        <v>126</v>
      </c>
    </row>
    <row r="300" spans="1:65" s="2" customFormat="1" ht="24.15" customHeight="1">
      <c r="A300" s="36"/>
      <c r="B300" s="37"/>
      <c r="C300" s="232" t="s">
        <v>465</v>
      </c>
      <c r="D300" s="232" t="s">
        <v>327</v>
      </c>
      <c r="E300" s="233" t="s">
        <v>466</v>
      </c>
      <c r="F300" s="234" t="s">
        <v>467</v>
      </c>
      <c r="G300" s="235" t="s">
        <v>131</v>
      </c>
      <c r="H300" s="236">
        <v>1</v>
      </c>
      <c r="I300" s="237"/>
      <c r="J300" s="238">
        <f t="shared" ref="J300:J310" si="10">ROUND(I300*H300,2)</f>
        <v>0</v>
      </c>
      <c r="K300" s="234" t="s">
        <v>19</v>
      </c>
      <c r="L300" s="239"/>
      <c r="M300" s="240" t="s">
        <v>19</v>
      </c>
      <c r="N300" s="241" t="s">
        <v>48</v>
      </c>
      <c r="O300" s="66"/>
      <c r="P300" s="184">
        <f t="shared" ref="P300:P310" si="11">O300*H300</f>
        <v>0</v>
      </c>
      <c r="Q300" s="184">
        <v>3.6499999999999998E-2</v>
      </c>
      <c r="R300" s="184">
        <f t="shared" ref="R300:R310" si="12">Q300*H300</f>
        <v>3.6499999999999998E-2</v>
      </c>
      <c r="S300" s="184">
        <v>0</v>
      </c>
      <c r="T300" s="185">
        <f t="shared" ref="T300:T310" si="13"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167</v>
      </c>
      <c r="AT300" s="186" t="s">
        <v>327</v>
      </c>
      <c r="AU300" s="186" t="s">
        <v>87</v>
      </c>
      <c r="AY300" s="19" t="s">
        <v>126</v>
      </c>
      <c r="BE300" s="187">
        <f t="shared" ref="BE300:BE310" si="14">IF(N300="základní",J300,0)</f>
        <v>0</v>
      </c>
      <c r="BF300" s="187">
        <f t="shared" ref="BF300:BF310" si="15">IF(N300="snížená",J300,0)</f>
        <v>0</v>
      </c>
      <c r="BG300" s="187">
        <f t="shared" ref="BG300:BG310" si="16">IF(N300="zákl. přenesená",J300,0)</f>
        <v>0</v>
      </c>
      <c r="BH300" s="187">
        <f t="shared" ref="BH300:BH310" si="17">IF(N300="sníž. přenesená",J300,0)</f>
        <v>0</v>
      </c>
      <c r="BI300" s="187">
        <f t="shared" ref="BI300:BI310" si="18">IF(N300="nulová",J300,0)</f>
        <v>0</v>
      </c>
      <c r="BJ300" s="19" t="s">
        <v>85</v>
      </c>
      <c r="BK300" s="187">
        <f t="shared" ref="BK300:BK310" si="19">ROUND(I300*H300,2)</f>
        <v>0</v>
      </c>
      <c r="BL300" s="19" t="s">
        <v>133</v>
      </c>
      <c r="BM300" s="186" t="s">
        <v>468</v>
      </c>
    </row>
    <row r="301" spans="1:65" s="2" customFormat="1" ht="24.15" customHeight="1">
      <c r="A301" s="36"/>
      <c r="B301" s="37"/>
      <c r="C301" s="232" t="s">
        <v>469</v>
      </c>
      <c r="D301" s="232" t="s">
        <v>327</v>
      </c>
      <c r="E301" s="233" t="s">
        <v>470</v>
      </c>
      <c r="F301" s="234" t="s">
        <v>471</v>
      </c>
      <c r="G301" s="235" t="s">
        <v>131</v>
      </c>
      <c r="H301" s="236">
        <v>1</v>
      </c>
      <c r="I301" s="237"/>
      <c r="J301" s="238">
        <f t="shared" si="10"/>
        <v>0</v>
      </c>
      <c r="K301" s="234" t="s">
        <v>19</v>
      </c>
      <c r="L301" s="239"/>
      <c r="M301" s="240" t="s">
        <v>19</v>
      </c>
      <c r="N301" s="241" t="s">
        <v>48</v>
      </c>
      <c r="O301" s="66"/>
      <c r="P301" s="184">
        <f t="shared" si="11"/>
        <v>0</v>
      </c>
      <c r="Q301" s="184">
        <v>4.5600000000000002E-2</v>
      </c>
      <c r="R301" s="184">
        <f t="shared" si="12"/>
        <v>4.5600000000000002E-2</v>
      </c>
      <c r="S301" s="184">
        <v>0</v>
      </c>
      <c r="T301" s="185">
        <f t="shared" si="13"/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167</v>
      </c>
      <c r="AT301" s="186" t="s">
        <v>327</v>
      </c>
      <c r="AU301" s="186" t="s">
        <v>87</v>
      </c>
      <c r="AY301" s="19" t="s">
        <v>126</v>
      </c>
      <c r="BE301" s="187">
        <f t="shared" si="14"/>
        <v>0</v>
      </c>
      <c r="BF301" s="187">
        <f t="shared" si="15"/>
        <v>0</v>
      </c>
      <c r="BG301" s="187">
        <f t="shared" si="16"/>
        <v>0</v>
      </c>
      <c r="BH301" s="187">
        <f t="shared" si="17"/>
        <v>0</v>
      </c>
      <c r="BI301" s="187">
        <f t="shared" si="18"/>
        <v>0</v>
      </c>
      <c r="BJ301" s="19" t="s">
        <v>85</v>
      </c>
      <c r="BK301" s="187">
        <f t="shared" si="19"/>
        <v>0</v>
      </c>
      <c r="BL301" s="19" t="s">
        <v>133</v>
      </c>
      <c r="BM301" s="186" t="s">
        <v>472</v>
      </c>
    </row>
    <row r="302" spans="1:65" s="2" customFormat="1" ht="24.15" customHeight="1">
      <c r="A302" s="36"/>
      <c r="B302" s="37"/>
      <c r="C302" s="232" t="s">
        <v>473</v>
      </c>
      <c r="D302" s="232" t="s">
        <v>327</v>
      </c>
      <c r="E302" s="233" t="s">
        <v>474</v>
      </c>
      <c r="F302" s="234" t="s">
        <v>475</v>
      </c>
      <c r="G302" s="235" t="s">
        <v>131</v>
      </c>
      <c r="H302" s="236">
        <v>1</v>
      </c>
      <c r="I302" s="237"/>
      <c r="J302" s="238">
        <f t="shared" si="10"/>
        <v>0</v>
      </c>
      <c r="K302" s="234" t="s">
        <v>19</v>
      </c>
      <c r="L302" s="239"/>
      <c r="M302" s="240" t="s">
        <v>19</v>
      </c>
      <c r="N302" s="241" t="s">
        <v>48</v>
      </c>
      <c r="O302" s="66"/>
      <c r="P302" s="184">
        <f t="shared" si="11"/>
        <v>0</v>
      </c>
      <c r="Q302" s="184">
        <v>4.9099999999999998E-2</v>
      </c>
      <c r="R302" s="184">
        <f t="shared" si="12"/>
        <v>4.9099999999999998E-2</v>
      </c>
      <c r="S302" s="184">
        <v>0</v>
      </c>
      <c r="T302" s="185">
        <f t="shared" si="1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167</v>
      </c>
      <c r="AT302" s="186" t="s">
        <v>327</v>
      </c>
      <c r="AU302" s="186" t="s">
        <v>87</v>
      </c>
      <c r="AY302" s="19" t="s">
        <v>126</v>
      </c>
      <c r="BE302" s="187">
        <f t="shared" si="14"/>
        <v>0</v>
      </c>
      <c r="BF302" s="187">
        <f t="shared" si="15"/>
        <v>0</v>
      </c>
      <c r="BG302" s="187">
        <f t="shared" si="16"/>
        <v>0</v>
      </c>
      <c r="BH302" s="187">
        <f t="shared" si="17"/>
        <v>0</v>
      </c>
      <c r="BI302" s="187">
        <f t="shared" si="18"/>
        <v>0</v>
      </c>
      <c r="BJ302" s="19" t="s">
        <v>85</v>
      </c>
      <c r="BK302" s="187">
        <f t="shared" si="19"/>
        <v>0</v>
      </c>
      <c r="BL302" s="19" t="s">
        <v>133</v>
      </c>
      <c r="BM302" s="186" t="s">
        <v>476</v>
      </c>
    </row>
    <row r="303" spans="1:65" s="2" customFormat="1" ht="24.15" customHeight="1">
      <c r="A303" s="36"/>
      <c r="B303" s="37"/>
      <c r="C303" s="232" t="s">
        <v>477</v>
      </c>
      <c r="D303" s="232" t="s">
        <v>327</v>
      </c>
      <c r="E303" s="233" t="s">
        <v>478</v>
      </c>
      <c r="F303" s="234" t="s">
        <v>479</v>
      </c>
      <c r="G303" s="235" t="s">
        <v>131</v>
      </c>
      <c r="H303" s="236">
        <v>2</v>
      </c>
      <c r="I303" s="237"/>
      <c r="J303" s="238">
        <f t="shared" si="10"/>
        <v>0</v>
      </c>
      <c r="K303" s="234" t="s">
        <v>19</v>
      </c>
      <c r="L303" s="239"/>
      <c r="M303" s="240" t="s">
        <v>19</v>
      </c>
      <c r="N303" s="241" t="s">
        <v>48</v>
      </c>
      <c r="O303" s="66"/>
      <c r="P303" s="184">
        <f t="shared" si="11"/>
        <v>0</v>
      </c>
      <c r="Q303" s="184">
        <v>6.7000000000000004E-2</v>
      </c>
      <c r="R303" s="184">
        <f t="shared" si="12"/>
        <v>0.13400000000000001</v>
      </c>
      <c r="S303" s="184">
        <v>0</v>
      </c>
      <c r="T303" s="185">
        <f t="shared" si="1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167</v>
      </c>
      <c r="AT303" s="186" t="s">
        <v>327</v>
      </c>
      <c r="AU303" s="186" t="s">
        <v>87</v>
      </c>
      <c r="AY303" s="19" t="s">
        <v>126</v>
      </c>
      <c r="BE303" s="187">
        <f t="shared" si="14"/>
        <v>0</v>
      </c>
      <c r="BF303" s="187">
        <f t="shared" si="15"/>
        <v>0</v>
      </c>
      <c r="BG303" s="187">
        <f t="shared" si="16"/>
        <v>0</v>
      </c>
      <c r="BH303" s="187">
        <f t="shared" si="17"/>
        <v>0</v>
      </c>
      <c r="BI303" s="187">
        <f t="shared" si="18"/>
        <v>0</v>
      </c>
      <c r="BJ303" s="19" t="s">
        <v>85</v>
      </c>
      <c r="BK303" s="187">
        <f t="shared" si="19"/>
        <v>0</v>
      </c>
      <c r="BL303" s="19" t="s">
        <v>133</v>
      </c>
      <c r="BM303" s="186" t="s">
        <v>480</v>
      </c>
    </row>
    <row r="304" spans="1:65" s="2" customFormat="1" ht="24.15" customHeight="1">
      <c r="A304" s="36"/>
      <c r="B304" s="37"/>
      <c r="C304" s="232" t="s">
        <v>481</v>
      </c>
      <c r="D304" s="232" t="s">
        <v>327</v>
      </c>
      <c r="E304" s="233" t="s">
        <v>482</v>
      </c>
      <c r="F304" s="234" t="s">
        <v>483</v>
      </c>
      <c r="G304" s="235" t="s">
        <v>131</v>
      </c>
      <c r="H304" s="236">
        <v>2</v>
      </c>
      <c r="I304" s="237"/>
      <c r="J304" s="238">
        <f t="shared" si="10"/>
        <v>0</v>
      </c>
      <c r="K304" s="234" t="s">
        <v>19</v>
      </c>
      <c r="L304" s="239"/>
      <c r="M304" s="240" t="s">
        <v>19</v>
      </c>
      <c r="N304" s="241" t="s">
        <v>48</v>
      </c>
      <c r="O304" s="66"/>
      <c r="P304" s="184">
        <f t="shared" si="11"/>
        <v>0</v>
      </c>
      <c r="Q304" s="184">
        <v>6.7000000000000004E-2</v>
      </c>
      <c r="R304" s="184">
        <f t="shared" si="12"/>
        <v>0.13400000000000001</v>
      </c>
      <c r="S304" s="184">
        <v>0</v>
      </c>
      <c r="T304" s="185">
        <f t="shared" si="1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167</v>
      </c>
      <c r="AT304" s="186" t="s">
        <v>327</v>
      </c>
      <c r="AU304" s="186" t="s">
        <v>87</v>
      </c>
      <c r="AY304" s="19" t="s">
        <v>126</v>
      </c>
      <c r="BE304" s="187">
        <f t="shared" si="14"/>
        <v>0</v>
      </c>
      <c r="BF304" s="187">
        <f t="shared" si="15"/>
        <v>0</v>
      </c>
      <c r="BG304" s="187">
        <f t="shared" si="16"/>
        <v>0</v>
      </c>
      <c r="BH304" s="187">
        <f t="shared" si="17"/>
        <v>0</v>
      </c>
      <c r="BI304" s="187">
        <f t="shared" si="18"/>
        <v>0</v>
      </c>
      <c r="BJ304" s="19" t="s">
        <v>85</v>
      </c>
      <c r="BK304" s="187">
        <f t="shared" si="19"/>
        <v>0</v>
      </c>
      <c r="BL304" s="19" t="s">
        <v>133</v>
      </c>
      <c r="BM304" s="186" t="s">
        <v>484</v>
      </c>
    </row>
    <row r="305" spans="1:65" s="2" customFormat="1" ht="24.15" customHeight="1">
      <c r="A305" s="36"/>
      <c r="B305" s="37"/>
      <c r="C305" s="232" t="s">
        <v>485</v>
      </c>
      <c r="D305" s="232" t="s">
        <v>327</v>
      </c>
      <c r="E305" s="233" t="s">
        <v>486</v>
      </c>
      <c r="F305" s="234" t="s">
        <v>487</v>
      </c>
      <c r="G305" s="235" t="s">
        <v>131</v>
      </c>
      <c r="H305" s="236">
        <v>2</v>
      </c>
      <c r="I305" s="237"/>
      <c r="J305" s="238">
        <f t="shared" si="10"/>
        <v>0</v>
      </c>
      <c r="K305" s="234" t="s">
        <v>19</v>
      </c>
      <c r="L305" s="239"/>
      <c r="M305" s="240" t="s">
        <v>19</v>
      </c>
      <c r="N305" s="241" t="s">
        <v>48</v>
      </c>
      <c r="O305" s="66"/>
      <c r="P305" s="184">
        <f t="shared" si="11"/>
        <v>0</v>
      </c>
      <c r="Q305" s="184">
        <v>9.8000000000000004E-2</v>
      </c>
      <c r="R305" s="184">
        <f t="shared" si="12"/>
        <v>0.19600000000000001</v>
      </c>
      <c r="S305" s="184">
        <v>0</v>
      </c>
      <c r="T305" s="185">
        <f t="shared" si="13"/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167</v>
      </c>
      <c r="AT305" s="186" t="s">
        <v>327</v>
      </c>
      <c r="AU305" s="186" t="s">
        <v>87</v>
      </c>
      <c r="AY305" s="19" t="s">
        <v>126</v>
      </c>
      <c r="BE305" s="187">
        <f t="shared" si="14"/>
        <v>0</v>
      </c>
      <c r="BF305" s="187">
        <f t="shared" si="15"/>
        <v>0</v>
      </c>
      <c r="BG305" s="187">
        <f t="shared" si="16"/>
        <v>0</v>
      </c>
      <c r="BH305" s="187">
        <f t="shared" si="17"/>
        <v>0</v>
      </c>
      <c r="BI305" s="187">
        <f t="shared" si="18"/>
        <v>0</v>
      </c>
      <c r="BJ305" s="19" t="s">
        <v>85</v>
      </c>
      <c r="BK305" s="187">
        <f t="shared" si="19"/>
        <v>0</v>
      </c>
      <c r="BL305" s="19" t="s">
        <v>133</v>
      </c>
      <c r="BM305" s="186" t="s">
        <v>488</v>
      </c>
    </row>
    <row r="306" spans="1:65" s="2" customFormat="1" ht="16.5" customHeight="1">
      <c r="A306" s="36"/>
      <c r="B306" s="37"/>
      <c r="C306" s="232" t="s">
        <v>489</v>
      </c>
      <c r="D306" s="232" t="s">
        <v>327</v>
      </c>
      <c r="E306" s="233" t="s">
        <v>490</v>
      </c>
      <c r="F306" s="234" t="s">
        <v>491</v>
      </c>
      <c r="G306" s="235" t="s">
        <v>131</v>
      </c>
      <c r="H306" s="236">
        <v>2</v>
      </c>
      <c r="I306" s="237"/>
      <c r="J306" s="238">
        <f t="shared" si="10"/>
        <v>0</v>
      </c>
      <c r="K306" s="234" t="s">
        <v>19</v>
      </c>
      <c r="L306" s="239"/>
      <c r="M306" s="240" t="s">
        <v>19</v>
      </c>
      <c r="N306" s="241" t="s">
        <v>48</v>
      </c>
      <c r="O306" s="66"/>
      <c r="P306" s="184">
        <f t="shared" si="11"/>
        <v>0</v>
      </c>
      <c r="Q306" s="184">
        <v>9.8000000000000004E-2</v>
      </c>
      <c r="R306" s="184">
        <f t="shared" si="12"/>
        <v>0.19600000000000001</v>
      </c>
      <c r="S306" s="184">
        <v>0</v>
      </c>
      <c r="T306" s="185">
        <f t="shared" si="13"/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167</v>
      </c>
      <c r="AT306" s="186" t="s">
        <v>327</v>
      </c>
      <c r="AU306" s="186" t="s">
        <v>87</v>
      </c>
      <c r="AY306" s="19" t="s">
        <v>126</v>
      </c>
      <c r="BE306" s="187">
        <f t="shared" si="14"/>
        <v>0</v>
      </c>
      <c r="BF306" s="187">
        <f t="shared" si="15"/>
        <v>0</v>
      </c>
      <c r="BG306" s="187">
        <f t="shared" si="16"/>
        <v>0</v>
      </c>
      <c r="BH306" s="187">
        <f t="shared" si="17"/>
        <v>0</v>
      </c>
      <c r="BI306" s="187">
        <f t="shared" si="18"/>
        <v>0</v>
      </c>
      <c r="BJ306" s="19" t="s">
        <v>85</v>
      </c>
      <c r="BK306" s="187">
        <f t="shared" si="19"/>
        <v>0</v>
      </c>
      <c r="BL306" s="19" t="s">
        <v>133</v>
      </c>
      <c r="BM306" s="186" t="s">
        <v>492</v>
      </c>
    </row>
    <row r="307" spans="1:65" s="2" customFormat="1" ht="16.5" customHeight="1">
      <c r="A307" s="36"/>
      <c r="B307" s="37"/>
      <c r="C307" s="232" t="s">
        <v>493</v>
      </c>
      <c r="D307" s="232" t="s">
        <v>327</v>
      </c>
      <c r="E307" s="233" t="s">
        <v>494</v>
      </c>
      <c r="F307" s="234" t="s">
        <v>495</v>
      </c>
      <c r="G307" s="235" t="s">
        <v>131</v>
      </c>
      <c r="H307" s="236">
        <v>1</v>
      </c>
      <c r="I307" s="237"/>
      <c r="J307" s="238">
        <f t="shared" si="10"/>
        <v>0</v>
      </c>
      <c r="K307" s="234" t="s">
        <v>19</v>
      </c>
      <c r="L307" s="239"/>
      <c r="M307" s="240" t="s">
        <v>19</v>
      </c>
      <c r="N307" s="241" t="s">
        <v>48</v>
      </c>
      <c r="O307" s="66"/>
      <c r="P307" s="184">
        <f t="shared" si="11"/>
        <v>0</v>
      </c>
      <c r="Q307" s="184">
        <v>9.8000000000000004E-2</v>
      </c>
      <c r="R307" s="184">
        <f t="shared" si="12"/>
        <v>9.8000000000000004E-2</v>
      </c>
      <c r="S307" s="184">
        <v>0</v>
      </c>
      <c r="T307" s="185">
        <f t="shared" si="13"/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6" t="s">
        <v>167</v>
      </c>
      <c r="AT307" s="186" t="s">
        <v>327</v>
      </c>
      <c r="AU307" s="186" t="s">
        <v>87</v>
      </c>
      <c r="AY307" s="19" t="s">
        <v>126</v>
      </c>
      <c r="BE307" s="187">
        <f t="shared" si="14"/>
        <v>0</v>
      </c>
      <c r="BF307" s="187">
        <f t="shared" si="15"/>
        <v>0</v>
      </c>
      <c r="BG307" s="187">
        <f t="shared" si="16"/>
        <v>0</v>
      </c>
      <c r="BH307" s="187">
        <f t="shared" si="17"/>
        <v>0</v>
      </c>
      <c r="BI307" s="187">
        <f t="shared" si="18"/>
        <v>0</v>
      </c>
      <c r="BJ307" s="19" t="s">
        <v>85</v>
      </c>
      <c r="BK307" s="187">
        <f t="shared" si="19"/>
        <v>0</v>
      </c>
      <c r="BL307" s="19" t="s">
        <v>133</v>
      </c>
      <c r="BM307" s="186" t="s">
        <v>496</v>
      </c>
    </row>
    <row r="308" spans="1:65" s="2" customFormat="1" ht="24.15" customHeight="1">
      <c r="A308" s="36"/>
      <c r="B308" s="37"/>
      <c r="C308" s="232" t="s">
        <v>497</v>
      </c>
      <c r="D308" s="232" t="s">
        <v>327</v>
      </c>
      <c r="E308" s="233" t="s">
        <v>498</v>
      </c>
      <c r="F308" s="234" t="s">
        <v>499</v>
      </c>
      <c r="G308" s="235" t="s">
        <v>131</v>
      </c>
      <c r="H308" s="236">
        <v>1</v>
      </c>
      <c r="I308" s="237"/>
      <c r="J308" s="238">
        <f t="shared" si="10"/>
        <v>0</v>
      </c>
      <c r="K308" s="234" t="s">
        <v>19</v>
      </c>
      <c r="L308" s="239"/>
      <c r="M308" s="240" t="s">
        <v>19</v>
      </c>
      <c r="N308" s="241" t="s">
        <v>48</v>
      </c>
      <c r="O308" s="66"/>
      <c r="P308" s="184">
        <f t="shared" si="11"/>
        <v>0</v>
      </c>
      <c r="Q308" s="184">
        <v>5.2999999999999999E-2</v>
      </c>
      <c r="R308" s="184">
        <f t="shared" si="12"/>
        <v>5.2999999999999999E-2</v>
      </c>
      <c r="S308" s="184">
        <v>0</v>
      </c>
      <c r="T308" s="185">
        <f t="shared" si="13"/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167</v>
      </c>
      <c r="AT308" s="186" t="s">
        <v>327</v>
      </c>
      <c r="AU308" s="186" t="s">
        <v>87</v>
      </c>
      <c r="AY308" s="19" t="s">
        <v>126</v>
      </c>
      <c r="BE308" s="187">
        <f t="shared" si="14"/>
        <v>0</v>
      </c>
      <c r="BF308" s="187">
        <f t="shared" si="15"/>
        <v>0</v>
      </c>
      <c r="BG308" s="187">
        <f t="shared" si="16"/>
        <v>0</v>
      </c>
      <c r="BH308" s="187">
        <f t="shared" si="17"/>
        <v>0</v>
      </c>
      <c r="BI308" s="187">
        <f t="shared" si="18"/>
        <v>0</v>
      </c>
      <c r="BJ308" s="19" t="s">
        <v>85</v>
      </c>
      <c r="BK308" s="187">
        <f t="shared" si="19"/>
        <v>0</v>
      </c>
      <c r="BL308" s="19" t="s">
        <v>133</v>
      </c>
      <c r="BM308" s="186" t="s">
        <v>500</v>
      </c>
    </row>
    <row r="309" spans="1:65" s="2" customFormat="1" ht="24.15" customHeight="1">
      <c r="A309" s="36"/>
      <c r="B309" s="37"/>
      <c r="C309" s="232" t="s">
        <v>501</v>
      </c>
      <c r="D309" s="232" t="s">
        <v>327</v>
      </c>
      <c r="E309" s="233" t="s">
        <v>502</v>
      </c>
      <c r="F309" s="234" t="s">
        <v>503</v>
      </c>
      <c r="G309" s="235" t="s">
        <v>131</v>
      </c>
      <c r="H309" s="236">
        <v>1</v>
      </c>
      <c r="I309" s="237"/>
      <c r="J309" s="238">
        <f t="shared" si="10"/>
        <v>0</v>
      </c>
      <c r="K309" s="234" t="s">
        <v>19</v>
      </c>
      <c r="L309" s="239"/>
      <c r="M309" s="240" t="s">
        <v>19</v>
      </c>
      <c r="N309" s="241" t="s">
        <v>48</v>
      </c>
      <c r="O309" s="66"/>
      <c r="P309" s="184">
        <f t="shared" si="11"/>
        <v>0</v>
      </c>
      <c r="Q309" s="184">
        <v>0.06</v>
      </c>
      <c r="R309" s="184">
        <f t="shared" si="12"/>
        <v>0.06</v>
      </c>
      <c r="S309" s="184">
        <v>0</v>
      </c>
      <c r="T309" s="185">
        <f t="shared" si="13"/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6" t="s">
        <v>167</v>
      </c>
      <c r="AT309" s="186" t="s">
        <v>327</v>
      </c>
      <c r="AU309" s="186" t="s">
        <v>87</v>
      </c>
      <c r="AY309" s="19" t="s">
        <v>126</v>
      </c>
      <c r="BE309" s="187">
        <f t="shared" si="14"/>
        <v>0</v>
      </c>
      <c r="BF309" s="187">
        <f t="shared" si="15"/>
        <v>0</v>
      </c>
      <c r="BG309" s="187">
        <f t="shared" si="16"/>
        <v>0</v>
      </c>
      <c r="BH309" s="187">
        <f t="shared" si="17"/>
        <v>0</v>
      </c>
      <c r="BI309" s="187">
        <f t="shared" si="18"/>
        <v>0</v>
      </c>
      <c r="BJ309" s="19" t="s">
        <v>85</v>
      </c>
      <c r="BK309" s="187">
        <f t="shared" si="19"/>
        <v>0</v>
      </c>
      <c r="BL309" s="19" t="s">
        <v>133</v>
      </c>
      <c r="BM309" s="186" t="s">
        <v>504</v>
      </c>
    </row>
    <row r="310" spans="1:65" s="2" customFormat="1" ht="22.8">
      <c r="A310" s="36"/>
      <c r="B310" s="37"/>
      <c r="C310" s="175" t="s">
        <v>505</v>
      </c>
      <c r="D310" s="175" t="s">
        <v>128</v>
      </c>
      <c r="E310" s="176" t="s">
        <v>506</v>
      </c>
      <c r="F310" s="177" t="s">
        <v>507</v>
      </c>
      <c r="G310" s="178" t="s">
        <v>164</v>
      </c>
      <c r="H310" s="179">
        <v>84</v>
      </c>
      <c r="I310" s="180"/>
      <c r="J310" s="181">
        <f t="shared" si="10"/>
        <v>0</v>
      </c>
      <c r="K310" s="177" t="s">
        <v>132</v>
      </c>
      <c r="L310" s="41"/>
      <c r="M310" s="182" t="s">
        <v>19</v>
      </c>
      <c r="N310" s="183" t="s">
        <v>48</v>
      </c>
      <c r="O310" s="66"/>
      <c r="P310" s="184">
        <f t="shared" si="11"/>
        <v>0</v>
      </c>
      <c r="Q310" s="184">
        <v>0</v>
      </c>
      <c r="R310" s="184">
        <f t="shared" si="12"/>
        <v>0</v>
      </c>
      <c r="S310" s="184">
        <v>0</v>
      </c>
      <c r="T310" s="185">
        <f t="shared" si="13"/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133</v>
      </c>
      <c r="AT310" s="186" t="s">
        <v>128</v>
      </c>
      <c r="AU310" s="186" t="s">
        <v>87</v>
      </c>
      <c r="AY310" s="19" t="s">
        <v>126</v>
      </c>
      <c r="BE310" s="187">
        <f t="shared" si="14"/>
        <v>0</v>
      </c>
      <c r="BF310" s="187">
        <f t="shared" si="15"/>
        <v>0</v>
      </c>
      <c r="BG310" s="187">
        <f t="shared" si="16"/>
        <v>0</v>
      </c>
      <c r="BH310" s="187">
        <f t="shared" si="17"/>
        <v>0</v>
      </c>
      <c r="BI310" s="187">
        <f t="shared" si="18"/>
        <v>0</v>
      </c>
      <c r="BJ310" s="19" t="s">
        <v>85</v>
      </c>
      <c r="BK310" s="187">
        <f t="shared" si="19"/>
        <v>0</v>
      </c>
      <c r="BL310" s="19" t="s">
        <v>133</v>
      </c>
      <c r="BM310" s="186" t="s">
        <v>508</v>
      </c>
    </row>
    <row r="311" spans="1:65" s="13" customFormat="1">
      <c r="B311" s="188"/>
      <c r="C311" s="189"/>
      <c r="D311" s="190" t="s">
        <v>138</v>
      </c>
      <c r="E311" s="191" t="s">
        <v>19</v>
      </c>
      <c r="F311" s="192" t="s">
        <v>509</v>
      </c>
      <c r="G311" s="189"/>
      <c r="H311" s="193">
        <v>73</v>
      </c>
      <c r="I311" s="194"/>
      <c r="J311" s="189"/>
      <c r="K311" s="189"/>
      <c r="L311" s="195"/>
      <c r="M311" s="196"/>
      <c r="N311" s="197"/>
      <c r="O311" s="197"/>
      <c r="P311" s="197"/>
      <c r="Q311" s="197"/>
      <c r="R311" s="197"/>
      <c r="S311" s="197"/>
      <c r="T311" s="198"/>
      <c r="AT311" s="199" t="s">
        <v>138</v>
      </c>
      <c r="AU311" s="199" t="s">
        <v>87</v>
      </c>
      <c r="AV311" s="13" t="s">
        <v>87</v>
      </c>
      <c r="AW311" s="13" t="s">
        <v>36</v>
      </c>
      <c r="AX311" s="13" t="s">
        <v>77</v>
      </c>
      <c r="AY311" s="199" t="s">
        <v>126</v>
      </c>
    </row>
    <row r="312" spans="1:65" s="13" customFormat="1">
      <c r="B312" s="188"/>
      <c r="C312" s="189"/>
      <c r="D312" s="190" t="s">
        <v>138</v>
      </c>
      <c r="E312" s="191" t="s">
        <v>19</v>
      </c>
      <c r="F312" s="192" t="s">
        <v>510</v>
      </c>
      <c r="G312" s="189"/>
      <c r="H312" s="193">
        <v>11</v>
      </c>
      <c r="I312" s="194"/>
      <c r="J312" s="189"/>
      <c r="K312" s="189"/>
      <c r="L312" s="195"/>
      <c r="M312" s="196"/>
      <c r="N312" s="197"/>
      <c r="O312" s="197"/>
      <c r="P312" s="197"/>
      <c r="Q312" s="197"/>
      <c r="R312" s="197"/>
      <c r="S312" s="197"/>
      <c r="T312" s="198"/>
      <c r="AT312" s="199" t="s">
        <v>138</v>
      </c>
      <c r="AU312" s="199" t="s">
        <v>87</v>
      </c>
      <c r="AV312" s="13" t="s">
        <v>87</v>
      </c>
      <c r="AW312" s="13" t="s">
        <v>36</v>
      </c>
      <c r="AX312" s="13" t="s">
        <v>77</v>
      </c>
      <c r="AY312" s="199" t="s">
        <v>126</v>
      </c>
    </row>
    <row r="313" spans="1:65" s="14" customFormat="1">
      <c r="B313" s="200"/>
      <c r="C313" s="201"/>
      <c r="D313" s="190" t="s">
        <v>138</v>
      </c>
      <c r="E313" s="202" t="s">
        <v>19</v>
      </c>
      <c r="F313" s="203" t="s">
        <v>141</v>
      </c>
      <c r="G313" s="201"/>
      <c r="H313" s="204">
        <v>84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138</v>
      </c>
      <c r="AU313" s="210" t="s">
        <v>87</v>
      </c>
      <c r="AV313" s="14" t="s">
        <v>133</v>
      </c>
      <c r="AW313" s="14" t="s">
        <v>36</v>
      </c>
      <c r="AX313" s="14" t="s">
        <v>85</v>
      </c>
      <c r="AY313" s="210" t="s">
        <v>126</v>
      </c>
    </row>
    <row r="314" spans="1:65" s="2" customFormat="1" ht="16.5" customHeight="1">
      <c r="A314" s="36"/>
      <c r="B314" s="37"/>
      <c r="C314" s="232" t="s">
        <v>511</v>
      </c>
      <c r="D314" s="232" t="s">
        <v>327</v>
      </c>
      <c r="E314" s="233" t="s">
        <v>512</v>
      </c>
      <c r="F314" s="234" t="s">
        <v>513</v>
      </c>
      <c r="G314" s="235" t="s">
        <v>164</v>
      </c>
      <c r="H314" s="236">
        <v>85.26</v>
      </c>
      <c r="I314" s="237"/>
      <c r="J314" s="238">
        <f>ROUND(I314*H314,2)</f>
        <v>0</v>
      </c>
      <c r="K314" s="234" t="s">
        <v>132</v>
      </c>
      <c r="L314" s="239"/>
      <c r="M314" s="240" t="s">
        <v>19</v>
      </c>
      <c r="N314" s="241" t="s">
        <v>48</v>
      </c>
      <c r="O314" s="66"/>
      <c r="P314" s="184">
        <f>O314*H314</f>
        <v>0</v>
      </c>
      <c r="Q314" s="184">
        <v>3.1800000000000001E-3</v>
      </c>
      <c r="R314" s="184">
        <f>Q314*H314</f>
        <v>0.2711268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167</v>
      </c>
      <c r="AT314" s="186" t="s">
        <v>327</v>
      </c>
      <c r="AU314" s="186" t="s">
        <v>87</v>
      </c>
      <c r="AY314" s="19" t="s">
        <v>126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85</v>
      </c>
      <c r="BK314" s="187">
        <f>ROUND(I314*H314,2)</f>
        <v>0</v>
      </c>
      <c r="BL314" s="19" t="s">
        <v>133</v>
      </c>
      <c r="BM314" s="186" t="s">
        <v>514</v>
      </c>
    </row>
    <row r="315" spans="1:65" s="13" customFormat="1">
      <c r="B315" s="188"/>
      <c r="C315" s="189"/>
      <c r="D315" s="190" t="s">
        <v>138</v>
      </c>
      <c r="E315" s="189"/>
      <c r="F315" s="192" t="s">
        <v>515</v>
      </c>
      <c r="G315" s="189"/>
      <c r="H315" s="193">
        <v>85.26</v>
      </c>
      <c r="I315" s="194"/>
      <c r="J315" s="189"/>
      <c r="K315" s="189"/>
      <c r="L315" s="195"/>
      <c r="M315" s="196"/>
      <c r="N315" s="197"/>
      <c r="O315" s="197"/>
      <c r="P315" s="197"/>
      <c r="Q315" s="197"/>
      <c r="R315" s="197"/>
      <c r="S315" s="197"/>
      <c r="T315" s="198"/>
      <c r="AT315" s="199" t="s">
        <v>138</v>
      </c>
      <c r="AU315" s="199" t="s">
        <v>87</v>
      </c>
      <c r="AV315" s="13" t="s">
        <v>87</v>
      </c>
      <c r="AW315" s="13" t="s">
        <v>4</v>
      </c>
      <c r="AX315" s="13" t="s">
        <v>85</v>
      </c>
      <c r="AY315" s="199" t="s">
        <v>126</v>
      </c>
    </row>
    <row r="316" spans="1:65" s="2" customFormat="1" ht="22.8">
      <c r="A316" s="36"/>
      <c r="B316" s="37"/>
      <c r="C316" s="175" t="s">
        <v>516</v>
      </c>
      <c r="D316" s="175" t="s">
        <v>128</v>
      </c>
      <c r="E316" s="176" t="s">
        <v>517</v>
      </c>
      <c r="F316" s="177" t="s">
        <v>518</v>
      </c>
      <c r="G316" s="178" t="s">
        <v>131</v>
      </c>
      <c r="H316" s="179">
        <v>3</v>
      </c>
      <c r="I316" s="180"/>
      <c r="J316" s="181">
        <f t="shared" ref="J316:J321" si="20">ROUND(I316*H316,2)</f>
        <v>0</v>
      </c>
      <c r="K316" s="177" t="s">
        <v>132</v>
      </c>
      <c r="L316" s="41"/>
      <c r="M316" s="182" t="s">
        <v>19</v>
      </c>
      <c r="N316" s="183" t="s">
        <v>48</v>
      </c>
      <c r="O316" s="66"/>
      <c r="P316" s="184">
        <f t="shared" ref="P316:P321" si="21">O316*H316</f>
        <v>0</v>
      </c>
      <c r="Q316" s="184">
        <v>0</v>
      </c>
      <c r="R316" s="184">
        <f t="shared" ref="R316:R321" si="22">Q316*H316</f>
        <v>0</v>
      </c>
      <c r="S316" s="184">
        <v>0</v>
      </c>
      <c r="T316" s="185">
        <f t="shared" ref="T316:T321" si="23"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133</v>
      </c>
      <c r="AT316" s="186" t="s">
        <v>128</v>
      </c>
      <c r="AU316" s="186" t="s">
        <v>87</v>
      </c>
      <c r="AY316" s="19" t="s">
        <v>126</v>
      </c>
      <c r="BE316" s="187">
        <f t="shared" ref="BE316:BE321" si="24">IF(N316="základní",J316,0)</f>
        <v>0</v>
      </c>
      <c r="BF316" s="187">
        <f t="shared" ref="BF316:BF321" si="25">IF(N316="snížená",J316,0)</f>
        <v>0</v>
      </c>
      <c r="BG316" s="187">
        <f t="shared" ref="BG316:BG321" si="26">IF(N316="zákl. přenesená",J316,0)</f>
        <v>0</v>
      </c>
      <c r="BH316" s="187">
        <f t="shared" ref="BH316:BH321" si="27">IF(N316="sníž. přenesená",J316,0)</f>
        <v>0</v>
      </c>
      <c r="BI316" s="187">
        <f t="shared" ref="BI316:BI321" si="28">IF(N316="nulová",J316,0)</f>
        <v>0</v>
      </c>
      <c r="BJ316" s="19" t="s">
        <v>85</v>
      </c>
      <c r="BK316" s="187">
        <f t="shared" ref="BK316:BK321" si="29">ROUND(I316*H316,2)</f>
        <v>0</v>
      </c>
      <c r="BL316" s="19" t="s">
        <v>133</v>
      </c>
      <c r="BM316" s="186" t="s">
        <v>519</v>
      </c>
    </row>
    <row r="317" spans="1:65" s="2" customFormat="1" ht="16.5" customHeight="1">
      <c r="A317" s="36"/>
      <c r="B317" s="37"/>
      <c r="C317" s="232" t="s">
        <v>520</v>
      </c>
      <c r="D317" s="232" t="s">
        <v>327</v>
      </c>
      <c r="E317" s="233" t="s">
        <v>521</v>
      </c>
      <c r="F317" s="234" t="s">
        <v>522</v>
      </c>
      <c r="G317" s="235" t="s">
        <v>131</v>
      </c>
      <c r="H317" s="236">
        <v>3</v>
      </c>
      <c r="I317" s="237"/>
      <c r="J317" s="238">
        <f t="shared" si="20"/>
        <v>0</v>
      </c>
      <c r="K317" s="234" t="s">
        <v>132</v>
      </c>
      <c r="L317" s="239"/>
      <c r="M317" s="240" t="s">
        <v>19</v>
      </c>
      <c r="N317" s="241" t="s">
        <v>48</v>
      </c>
      <c r="O317" s="66"/>
      <c r="P317" s="184">
        <f t="shared" si="21"/>
        <v>0</v>
      </c>
      <c r="Q317" s="184">
        <v>1.2099999999999999E-3</v>
      </c>
      <c r="R317" s="184">
        <f t="shared" si="22"/>
        <v>3.6299999999999995E-3</v>
      </c>
      <c r="S317" s="184">
        <v>0</v>
      </c>
      <c r="T317" s="185">
        <f t="shared" si="23"/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6" t="s">
        <v>167</v>
      </c>
      <c r="AT317" s="186" t="s">
        <v>327</v>
      </c>
      <c r="AU317" s="186" t="s">
        <v>87</v>
      </c>
      <c r="AY317" s="19" t="s">
        <v>126</v>
      </c>
      <c r="BE317" s="187">
        <f t="shared" si="24"/>
        <v>0</v>
      </c>
      <c r="BF317" s="187">
        <f t="shared" si="25"/>
        <v>0</v>
      </c>
      <c r="BG317" s="187">
        <f t="shared" si="26"/>
        <v>0</v>
      </c>
      <c r="BH317" s="187">
        <f t="shared" si="27"/>
        <v>0</v>
      </c>
      <c r="BI317" s="187">
        <f t="shared" si="28"/>
        <v>0</v>
      </c>
      <c r="BJ317" s="19" t="s">
        <v>85</v>
      </c>
      <c r="BK317" s="187">
        <f t="shared" si="29"/>
        <v>0</v>
      </c>
      <c r="BL317" s="19" t="s">
        <v>133</v>
      </c>
      <c r="BM317" s="186" t="s">
        <v>523</v>
      </c>
    </row>
    <row r="318" spans="1:65" s="2" customFormat="1" ht="22.8">
      <c r="A318" s="36"/>
      <c r="B318" s="37"/>
      <c r="C318" s="175" t="s">
        <v>524</v>
      </c>
      <c r="D318" s="175" t="s">
        <v>128</v>
      </c>
      <c r="E318" s="176" t="s">
        <v>525</v>
      </c>
      <c r="F318" s="177" t="s">
        <v>526</v>
      </c>
      <c r="G318" s="178" t="s">
        <v>131</v>
      </c>
      <c r="H318" s="179">
        <v>2</v>
      </c>
      <c r="I318" s="180"/>
      <c r="J318" s="181">
        <f t="shared" si="20"/>
        <v>0</v>
      </c>
      <c r="K318" s="177" t="s">
        <v>132</v>
      </c>
      <c r="L318" s="41"/>
      <c r="M318" s="182" t="s">
        <v>19</v>
      </c>
      <c r="N318" s="183" t="s">
        <v>48</v>
      </c>
      <c r="O318" s="66"/>
      <c r="P318" s="184">
        <f t="shared" si="21"/>
        <v>0</v>
      </c>
      <c r="Q318" s="184">
        <v>1.65E-3</v>
      </c>
      <c r="R318" s="184">
        <f t="shared" si="22"/>
        <v>3.3E-3</v>
      </c>
      <c r="S318" s="184">
        <v>0</v>
      </c>
      <c r="T318" s="185">
        <f t="shared" si="23"/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133</v>
      </c>
      <c r="AT318" s="186" t="s">
        <v>128</v>
      </c>
      <c r="AU318" s="186" t="s">
        <v>87</v>
      </c>
      <c r="AY318" s="19" t="s">
        <v>126</v>
      </c>
      <c r="BE318" s="187">
        <f t="shared" si="24"/>
        <v>0</v>
      </c>
      <c r="BF318" s="187">
        <f t="shared" si="25"/>
        <v>0</v>
      </c>
      <c r="BG318" s="187">
        <f t="shared" si="26"/>
        <v>0</v>
      </c>
      <c r="BH318" s="187">
        <f t="shared" si="27"/>
        <v>0</v>
      </c>
      <c r="BI318" s="187">
        <f t="shared" si="28"/>
        <v>0</v>
      </c>
      <c r="BJ318" s="19" t="s">
        <v>85</v>
      </c>
      <c r="BK318" s="187">
        <f t="shared" si="29"/>
        <v>0</v>
      </c>
      <c r="BL318" s="19" t="s">
        <v>133</v>
      </c>
      <c r="BM318" s="186" t="s">
        <v>527</v>
      </c>
    </row>
    <row r="319" spans="1:65" s="2" customFormat="1" ht="24.15" customHeight="1">
      <c r="A319" s="36"/>
      <c r="B319" s="37"/>
      <c r="C319" s="232" t="s">
        <v>528</v>
      </c>
      <c r="D319" s="232" t="s">
        <v>327</v>
      </c>
      <c r="E319" s="233" t="s">
        <v>529</v>
      </c>
      <c r="F319" s="234" t="s">
        <v>530</v>
      </c>
      <c r="G319" s="235" t="s">
        <v>131</v>
      </c>
      <c r="H319" s="236">
        <v>2</v>
      </c>
      <c r="I319" s="237"/>
      <c r="J319" s="238">
        <f t="shared" si="20"/>
        <v>0</v>
      </c>
      <c r="K319" s="234" t="s">
        <v>19</v>
      </c>
      <c r="L319" s="239"/>
      <c r="M319" s="240" t="s">
        <v>19</v>
      </c>
      <c r="N319" s="241" t="s">
        <v>48</v>
      </c>
      <c r="O319" s="66"/>
      <c r="P319" s="184">
        <f t="shared" si="21"/>
        <v>0</v>
      </c>
      <c r="Q319" s="184">
        <v>2.444E-2</v>
      </c>
      <c r="R319" s="184">
        <f t="shared" si="22"/>
        <v>4.888E-2</v>
      </c>
      <c r="S319" s="184">
        <v>0</v>
      </c>
      <c r="T319" s="185">
        <f t="shared" si="23"/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167</v>
      </c>
      <c r="AT319" s="186" t="s">
        <v>327</v>
      </c>
      <c r="AU319" s="186" t="s">
        <v>87</v>
      </c>
      <c r="AY319" s="19" t="s">
        <v>126</v>
      </c>
      <c r="BE319" s="187">
        <f t="shared" si="24"/>
        <v>0</v>
      </c>
      <c r="BF319" s="187">
        <f t="shared" si="25"/>
        <v>0</v>
      </c>
      <c r="BG319" s="187">
        <f t="shared" si="26"/>
        <v>0</v>
      </c>
      <c r="BH319" s="187">
        <f t="shared" si="27"/>
        <v>0</v>
      </c>
      <c r="BI319" s="187">
        <f t="shared" si="28"/>
        <v>0</v>
      </c>
      <c r="BJ319" s="19" t="s">
        <v>85</v>
      </c>
      <c r="BK319" s="187">
        <f t="shared" si="29"/>
        <v>0</v>
      </c>
      <c r="BL319" s="19" t="s">
        <v>133</v>
      </c>
      <c r="BM319" s="186" t="s">
        <v>531</v>
      </c>
    </row>
    <row r="320" spans="1:65" s="2" customFormat="1" ht="24.15" customHeight="1">
      <c r="A320" s="36"/>
      <c r="B320" s="37"/>
      <c r="C320" s="232" t="s">
        <v>532</v>
      </c>
      <c r="D320" s="232" t="s">
        <v>327</v>
      </c>
      <c r="E320" s="233" t="s">
        <v>533</v>
      </c>
      <c r="F320" s="234" t="s">
        <v>534</v>
      </c>
      <c r="G320" s="235" t="s">
        <v>131</v>
      </c>
      <c r="H320" s="236">
        <v>2</v>
      </c>
      <c r="I320" s="237"/>
      <c r="J320" s="238">
        <f t="shared" si="20"/>
        <v>0</v>
      </c>
      <c r="K320" s="234" t="s">
        <v>19</v>
      </c>
      <c r="L320" s="239"/>
      <c r="M320" s="240" t="s">
        <v>19</v>
      </c>
      <c r="N320" s="241" t="s">
        <v>48</v>
      </c>
      <c r="O320" s="66"/>
      <c r="P320" s="184">
        <f t="shared" si="21"/>
        <v>0</v>
      </c>
      <c r="Q320" s="184">
        <v>9.4999999999999998E-3</v>
      </c>
      <c r="R320" s="184">
        <f t="shared" si="22"/>
        <v>1.9E-2</v>
      </c>
      <c r="S320" s="184">
        <v>0</v>
      </c>
      <c r="T320" s="185">
        <f t="shared" si="23"/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167</v>
      </c>
      <c r="AT320" s="186" t="s">
        <v>327</v>
      </c>
      <c r="AU320" s="186" t="s">
        <v>87</v>
      </c>
      <c r="AY320" s="19" t="s">
        <v>126</v>
      </c>
      <c r="BE320" s="187">
        <f t="shared" si="24"/>
        <v>0</v>
      </c>
      <c r="BF320" s="187">
        <f t="shared" si="25"/>
        <v>0</v>
      </c>
      <c r="BG320" s="187">
        <f t="shared" si="26"/>
        <v>0</v>
      </c>
      <c r="BH320" s="187">
        <f t="shared" si="27"/>
        <v>0</v>
      </c>
      <c r="BI320" s="187">
        <f t="shared" si="28"/>
        <v>0</v>
      </c>
      <c r="BJ320" s="19" t="s">
        <v>85</v>
      </c>
      <c r="BK320" s="187">
        <f t="shared" si="29"/>
        <v>0</v>
      </c>
      <c r="BL320" s="19" t="s">
        <v>133</v>
      </c>
      <c r="BM320" s="186" t="s">
        <v>535</v>
      </c>
    </row>
    <row r="321" spans="1:65" s="2" customFormat="1" ht="16.5" customHeight="1">
      <c r="A321" s="36"/>
      <c r="B321" s="37"/>
      <c r="C321" s="175" t="s">
        <v>536</v>
      </c>
      <c r="D321" s="175" t="s">
        <v>128</v>
      </c>
      <c r="E321" s="176" t="s">
        <v>537</v>
      </c>
      <c r="F321" s="177" t="s">
        <v>538</v>
      </c>
      <c r="G321" s="178" t="s">
        <v>131</v>
      </c>
      <c r="H321" s="179">
        <v>1</v>
      </c>
      <c r="I321" s="180"/>
      <c r="J321" s="181">
        <f t="shared" si="20"/>
        <v>0</v>
      </c>
      <c r="K321" s="177" t="s">
        <v>132</v>
      </c>
      <c r="L321" s="41"/>
      <c r="M321" s="182" t="s">
        <v>19</v>
      </c>
      <c r="N321" s="183" t="s">
        <v>48</v>
      </c>
      <c r="O321" s="66"/>
      <c r="P321" s="184">
        <f t="shared" si="21"/>
        <v>0</v>
      </c>
      <c r="Q321" s="184">
        <v>4.0999999999999999E-4</v>
      </c>
      <c r="R321" s="184">
        <f t="shared" si="22"/>
        <v>4.0999999999999999E-4</v>
      </c>
      <c r="S321" s="184">
        <v>0</v>
      </c>
      <c r="T321" s="185">
        <f t="shared" si="23"/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133</v>
      </c>
      <c r="AT321" s="186" t="s">
        <v>128</v>
      </c>
      <c r="AU321" s="186" t="s">
        <v>87</v>
      </c>
      <c r="AY321" s="19" t="s">
        <v>126</v>
      </c>
      <c r="BE321" s="187">
        <f t="shared" si="24"/>
        <v>0</v>
      </c>
      <c r="BF321" s="187">
        <f t="shared" si="25"/>
        <v>0</v>
      </c>
      <c r="BG321" s="187">
        <f t="shared" si="26"/>
        <v>0</v>
      </c>
      <c r="BH321" s="187">
        <f t="shared" si="27"/>
        <v>0</v>
      </c>
      <c r="BI321" s="187">
        <f t="shared" si="28"/>
        <v>0</v>
      </c>
      <c r="BJ321" s="19" t="s">
        <v>85</v>
      </c>
      <c r="BK321" s="187">
        <f t="shared" si="29"/>
        <v>0</v>
      </c>
      <c r="BL321" s="19" t="s">
        <v>133</v>
      </c>
      <c r="BM321" s="186" t="s">
        <v>539</v>
      </c>
    </row>
    <row r="322" spans="1:65" s="13" customFormat="1">
      <c r="B322" s="188"/>
      <c r="C322" s="189"/>
      <c r="D322" s="190" t="s">
        <v>138</v>
      </c>
      <c r="E322" s="191" t="s">
        <v>19</v>
      </c>
      <c r="F322" s="192" t="s">
        <v>540</v>
      </c>
      <c r="G322" s="189"/>
      <c r="H322" s="193">
        <v>1</v>
      </c>
      <c r="I322" s="194"/>
      <c r="J322" s="189"/>
      <c r="K322" s="189"/>
      <c r="L322" s="195"/>
      <c r="M322" s="196"/>
      <c r="N322" s="197"/>
      <c r="O322" s="197"/>
      <c r="P322" s="197"/>
      <c r="Q322" s="197"/>
      <c r="R322" s="197"/>
      <c r="S322" s="197"/>
      <c r="T322" s="198"/>
      <c r="AT322" s="199" t="s">
        <v>138</v>
      </c>
      <c r="AU322" s="199" t="s">
        <v>87</v>
      </c>
      <c r="AV322" s="13" t="s">
        <v>87</v>
      </c>
      <c r="AW322" s="13" t="s">
        <v>36</v>
      </c>
      <c r="AX322" s="13" t="s">
        <v>85</v>
      </c>
      <c r="AY322" s="199" t="s">
        <v>126</v>
      </c>
    </row>
    <row r="323" spans="1:65" s="2" customFormat="1" ht="24.15" customHeight="1">
      <c r="A323" s="36"/>
      <c r="B323" s="37"/>
      <c r="C323" s="232" t="s">
        <v>541</v>
      </c>
      <c r="D323" s="232" t="s">
        <v>327</v>
      </c>
      <c r="E323" s="233" t="s">
        <v>542</v>
      </c>
      <c r="F323" s="234" t="s">
        <v>543</v>
      </c>
      <c r="G323" s="235" t="s">
        <v>131</v>
      </c>
      <c r="H323" s="236">
        <v>1</v>
      </c>
      <c r="I323" s="237"/>
      <c r="J323" s="238">
        <f>ROUND(I323*H323,2)</f>
        <v>0</v>
      </c>
      <c r="K323" s="234" t="s">
        <v>19</v>
      </c>
      <c r="L323" s="239"/>
      <c r="M323" s="240" t="s">
        <v>19</v>
      </c>
      <c r="N323" s="241" t="s">
        <v>48</v>
      </c>
      <c r="O323" s="66"/>
      <c r="P323" s="184">
        <f>O323*H323</f>
        <v>0</v>
      </c>
      <c r="Q323" s="184">
        <v>9.7999999999999997E-3</v>
      </c>
      <c r="R323" s="184">
        <f>Q323*H323</f>
        <v>9.7999999999999997E-3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167</v>
      </c>
      <c r="AT323" s="186" t="s">
        <v>327</v>
      </c>
      <c r="AU323" s="186" t="s">
        <v>87</v>
      </c>
      <c r="AY323" s="19" t="s">
        <v>126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85</v>
      </c>
      <c r="BK323" s="187">
        <f>ROUND(I323*H323,2)</f>
        <v>0</v>
      </c>
      <c r="BL323" s="19" t="s">
        <v>133</v>
      </c>
      <c r="BM323" s="186" t="s">
        <v>544</v>
      </c>
    </row>
    <row r="324" spans="1:65" s="2" customFormat="1" ht="22.8">
      <c r="A324" s="36"/>
      <c r="B324" s="37"/>
      <c r="C324" s="175" t="s">
        <v>545</v>
      </c>
      <c r="D324" s="175" t="s">
        <v>128</v>
      </c>
      <c r="E324" s="176" t="s">
        <v>546</v>
      </c>
      <c r="F324" s="177" t="s">
        <v>547</v>
      </c>
      <c r="G324" s="178" t="s">
        <v>131</v>
      </c>
      <c r="H324" s="179">
        <v>4</v>
      </c>
      <c r="I324" s="180"/>
      <c r="J324" s="181">
        <f>ROUND(I324*H324,2)</f>
        <v>0</v>
      </c>
      <c r="K324" s="177" t="s">
        <v>132</v>
      </c>
      <c r="L324" s="41"/>
      <c r="M324" s="182" t="s">
        <v>19</v>
      </c>
      <c r="N324" s="183" t="s">
        <v>48</v>
      </c>
      <c r="O324" s="66"/>
      <c r="P324" s="184">
        <f>O324*H324</f>
        <v>0</v>
      </c>
      <c r="Q324" s="184">
        <v>5.45E-3</v>
      </c>
      <c r="R324" s="184">
        <f>Q324*H324</f>
        <v>2.18E-2</v>
      </c>
      <c r="S324" s="184">
        <v>0</v>
      </c>
      <c r="T324" s="185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6" t="s">
        <v>133</v>
      </c>
      <c r="AT324" s="186" t="s">
        <v>128</v>
      </c>
      <c r="AU324" s="186" t="s">
        <v>87</v>
      </c>
      <c r="AY324" s="19" t="s">
        <v>126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9" t="s">
        <v>85</v>
      </c>
      <c r="BK324" s="187">
        <f>ROUND(I324*H324,2)</f>
        <v>0</v>
      </c>
      <c r="BL324" s="19" t="s">
        <v>133</v>
      </c>
      <c r="BM324" s="186" t="s">
        <v>548</v>
      </c>
    </row>
    <row r="325" spans="1:65" s="2" customFormat="1" ht="24.15" customHeight="1">
      <c r="A325" s="36"/>
      <c r="B325" s="37"/>
      <c r="C325" s="232" t="s">
        <v>549</v>
      </c>
      <c r="D325" s="232" t="s">
        <v>327</v>
      </c>
      <c r="E325" s="233" t="s">
        <v>550</v>
      </c>
      <c r="F325" s="234" t="s">
        <v>551</v>
      </c>
      <c r="G325" s="235" t="s">
        <v>131</v>
      </c>
      <c r="H325" s="236">
        <v>4</v>
      </c>
      <c r="I325" s="237"/>
      <c r="J325" s="238">
        <f>ROUND(I325*H325,2)</f>
        <v>0</v>
      </c>
      <c r="K325" s="234" t="s">
        <v>19</v>
      </c>
      <c r="L325" s="239"/>
      <c r="M325" s="240" t="s">
        <v>19</v>
      </c>
      <c r="N325" s="241" t="s">
        <v>48</v>
      </c>
      <c r="O325" s="66"/>
      <c r="P325" s="184">
        <f>O325*H325</f>
        <v>0</v>
      </c>
      <c r="Q325" s="184">
        <v>0.14499999999999999</v>
      </c>
      <c r="R325" s="184">
        <f>Q325*H325</f>
        <v>0.57999999999999996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167</v>
      </c>
      <c r="AT325" s="186" t="s">
        <v>327</v>
      </c>
      <c r="AU325" s="186" t="s">
        <v>87</v>
      </c>
      <c r="AY325" s="19" t="s">
        <v>126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85</v>
      </c>
      <c r="BK325" s="187">
        <f>ROUND(I325*H325,2)</f>
        <v>0</v>
      </c>
      <c r="BL325" s="19" t="s">
        <v>133</v>
      </c>
      <c r="BM325" s="186" t="s">
        <v>552</v>
      </c>
    </row>
    <row r="326" spans="1:65" s="2" customFormat="1" ht="24.15" customHeight="1">
      <c r="A326" s="36"/>
      <c r="B326" s="37"/>
      <c r="C326" s="232" t="s">
        <v>553</v>
      </c>
      <c r="D326" s="232" t="s">
        <v>327</v>
      </c>
      <c r="E326" s="233" t="s">
        <v>554</v>
      </c>
      <c r="F326" s="234" t="s">
        <v>555</v>
      </c>
      <c r="G326" s="235" t="s">
        <v>131</v>
      </c>
      <c r="H326" s="236">
        <v>4</v>
      </c>
      <c r="I326" s="237"/>
      <c r="J326" s="238">
        <f>ROUND(I326*H326,2)</f>
        <v>0</v>
      </c>
      <c r="K326" s="234" t="s">
        <v>19</v>
      </c>
      <c r="L326" s="239"/>
      <c r="M326" s="240" t="s">
        <v>19</v>
      </c>
      <c r="N326" s="241" t="s">
        <v>48</v>
      </c>
      <c r="O326" s="66"/>
      <c r="P326" s="184">
        <f>O326*H326</f>
        <v>0</v>
      </c>
      <c r="Q326" s="184">
        <v>6.0000000000000001E-3</v>
      </c>
      <c r="R326" s="184">
        <f>Q326*H326</f>
        <v>2.4E-2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167</v>
      </c>
      <c r="AT326" s="186" t="s">
        <v>327</v>
      </c>
      <c r="AU326" s="186" t="s">
        <v>87</v>
      </c>
      <c r="AY326" s="19" t="s">
        <v>126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85</v>
      </c>
      <c r="BK326" s="187">
        <f>ROUND(I326*H326,2)</f>
        <v>0</v>
      </c>
      <c r="BL326" s="19" t="s">
        <v>133</v>
      </c>
      <c r="BM326" s="186" t="s">
        <v>556</v>
      </c>
    </row>
    <row r="327" spans="1:65" s="2" customFormat="1" ht="24.15" customHeight="1">
      <c r="A327" s="36"/>
      <c r="B327" s="37"/>
      <c r="C327" s="232" t="s">
        <v>557</v>
      </c>
      <c r="D327" s="232" t="s">
        <v>327</v>
      </c>
      <c r="E327" s="233" t="s">
        <v>558</v>
      </c>
      <c r="F327" s="234" t="s">
        <v>559</v>
      </c>
      <c r="G327" s="235" t="s">
        <v>131</v>
      </c>
      <c r="H327" s="236">
        <v>40</v>
      </c>
      <c r="I327" s="237"/>
      <c r="J327" s="238">
        <f>ROUND(I327*H327,2)</f>
        <v>0</v>
      </c>
      <c r="K327" s="234" t="s">
        <v>19</v>
      </c>
      <c r="L327" s="239"/>
      <c r="M327" s="240" t="s">
        <v>19</v>
      </c>
      <c r="N327" s="241" t="s">
        <v>48</v>
      </c>
      <c r="O327" s="66"/>
      <c r="P327" s="184">
        <f>O327*H327</f>
        <v>0</v>
      </c>
      <c r="Q327" s="184">
        <v>2.2000000000000001E-4</v>
      </c>
      <c r="R327" s="184">
        <f>Q327*H327</f>
        <v>8.8000000000000005E-3</v>
      </c>
      <c r="S327" s="184">
        <v>0</v>
      </c>
      <c r="T327" s="185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6" t="s">
        <v>167</v>
      </c>
      <c r="AT327" s="186" t="s">
        <v>327</v>
      </c>
      <c r="AU327" s="186" t="s">
        <v>87</v>
      </c>
      <c r="AY327" s="19" t="s">
        <v>126</v>
      </c>
      <c r="BE327" s="187">
        <f>IF(N327="základní",J327,0)</f>
        <v>0</v>
      </c>
      <c r="BF327" s="187">
        <f>IF(N327="snížená",J327,0)</f>
        <v>0</v>
      </c>
      <c r="BG327" s="187">
        <f>IF(N327="zákl. přenesená",J327,0)</f>
        <v>0</v>
      </c>
      <c r="BH327" s="187">
        <f>IF(N327="sníž. přenesená",J327,0)</f>
        <v>0</v>
      </c>
      <c r="BI327" s="187">
        <f>IF(N327="nulová",J327,0)</f>
        <v>0</v>
      </c>
      <c r="BJ327" s="19" t="s">
        <v>85</v>
      </c>
      <c r="BK327" s="187">
        <f>ROUND(I327*H327,2)</f>
        <v>0</v>
      </c>
      <c r="BL327" s="19" t="s">
        <v>133</v>
      </c>
      <c r="BM327" s="186" t="s">
        <v>560</v>
      </c>
    </row>
    <row r="328" spans="1:65" s="13" customFormat="1">
      <c r="B328" s="188"/>
      <c r="C328" s="189"/>
      <c r="D328" s="190" t="s">
        <v>138</v>
      </c>
      <c r="E328" s="191" t="s">
        <v>19</v>
      </c>
      <c r="F328" s="192" t="s">
        <v>561</v>
      </c>
      <c r="G328" s="189"/>
      <c r="H328" s="193">
        <v>40</v>
      </c>
      <c r="I328" s="194"/>
      <c r="J328" s="189"/>
      <c r="K328" s="189"/>
      <c r="L328" s="195"/>
      <c r="M328" s="196"/>
      <c r="N328" s="197"/>
      <c r="O328" s="197"/>
      <c r="P328" s="197"/>
      <c r="Q328" s="197"/>
      <c r="R328" s="197"/>
      <c r="S328" s="197"/>
      <c r="T328" s="198"/>
      <c r="AT328" s="199" t="s">
        <v>138</v>
      </c>
      <c r="AU328" s="199" t="s">
        <v>87</v>
      </c>
      <c r="AV328" s="13" t="s">
        <v>87</v>
      </c>
      <c r="AW328" s="13" t="s">
        <v>36</v>
      </c>
      <c r="AX328" s="13" t="s">
        <v>85</v>
      </c>
      <c r="AY328" s="199" t="s">
        <v>126</v>
      </c>
    </row>
    <row r="329" spans="1:65" s="2" customFormat="1" ht="24.15" customHeight="1">
      <c r="A329" s="36"/>
      <c r="B329" s="37"/>
      <c r="C329" s="232" t="s">
        <v>562</v>
      </c>
      <c r="D329" s="232" t="s">
        <v>327</v>
      </c>
      <c r="E329" s="233" t="s">
        <v>563</v>
      </c>
      <c r="F329" s="234" t="s">
        <v>564</v>
      </c>
      <c r="G329" s="235" t="s">
        <v>131</v>
      </c>
      <c r="H329" s="236">
        <v>192</v>
      </c>
      <c r="I329" s="237"/>
      <c r="J329" s="238">
        <f>ROUND(I329*H329,2)</f>
        <v>0</v>
      </c>
      <c r="K329" s="234" t="s">
        <v>19</v>
      </c>
      <c r="L329" s="239"/>
      <c r="M329" s="240" t="s">
        <v>19</v>
      </c>
      <c r="N329" s="241" t="s">
        <v>48</v>
      </c>
      <c r="O329" s="66"/>
      <c r="P329" s="184">
        <f>O329*H329</f>
        <v>0</v>
      </c>
      <c r="Q329" s="184">
        <v>2.9999999999999997E-4</v>
      </c>
      <c r="R329" s="184">
        <f>Q329*H329</f>
        <v>5.7599999999999998E-2</v>
      </c>
      <c r="S329" s="184">
        <v>0</v>
      </c>
      <c r="T329" s="185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6" t="s">
        <v>167</v>
      </c>
      <c r="AT329" s="186" t="s">
        <v>327</v>
      </c>
      <c r="AU329" s="186" t="s">
        <v>87</v>
      </c>
      <c r="AY329" s="19" t="s">
        <v>126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9" t="s">
        <v>85</v>
      </c>
      <c r="BK329" s="187">
        <f>ROUND(I329*H329,2)</f>
        <v>0</v>
      </c>
      <c r="BL329" s="19" t="s">
        <v>133</v>
      </c>
      <c r="BM329" s="186" t="s">
        <v>565</v>
      </c>
    </row>
    <row r="330" spans="1:65" s="13" customFormat="1">
      <c r="B330" s="188"/>
      <c r="C330" s="189"/>
      <c r="D330" s="190" t="s">
        <v>138</v>
      </c>
      <c r="E330" s="191" t="s">
        <v>19</v>
      </c>
      <c r="F330" s="192" t="s">
        <v>566</v>
      </c>
      <c r="G330" s="189"/>
      <c r="H330" s="193">
        <v>192</v>
      </c>
      <c r="I330" s="194"/>
      <c r="J330" s="189"/>
      <c r="K330" s="189"/>
      <c r="L330" s="195"/>
      <c r="M330" s="196"/>
      <c r="N330" s="197"/>
      <c r="O330" s="197"/>
      <c r="P330" s="197"/>
      <c r="Q330" s="197"/>
      <c r="R330" s="197"/>
      <c r="S330" s="197"/>
      <c r="T330" s="198"/>
      <c r="AT330" s="199" t="s">
        <v>138</v>
      </c>
      <c r="AU330" s="199" t="s">
        <v>87</v>
      </c>
      <c r="AV330" s="13" t="s">
        <v>87</v>
      </c>
      <c r="AW330" s="13" t="s">
        <v>36</v>
      </c>
      <c r="AX330" s="13" t="s">
        <v>85</v>
      </c>
      <c r="AY330" s="199" t="s">
        <v>126</v>
      </c>
    </row>
    <row r="331" spans="1:65" s="2" customFormat="1" ht="16.5" customHeight="1">
      <c r="A331" s="36"/>
      <c r="B331" s="37"/>
      <c r="C331" s="175" t="s">
        <v>567</v>
      </c>
      <c r="D331" s="175" t="s">
        <v>128</v>
      </c>
      <c r="E331" s="176" t="s">
        <v>568</v>
      </c>
      <c r="F331" s="177" t="s">
        <v>569</v>
      </c>
      <c r="G331" s="178" t="s">
        <v>164</v>
      </c>
      <c r="H331" s="179">
        <v>84</v>
      </c>
      <c r="I331" s="180"/>
      <c r="J331" s="181">
        <f>ROUND(I331*H331,2)</f>
        <v>0</v>
      </c>
      <c r="K331" s="177" t="s">
        <v>132</v>
      </c>
      <c r="L331" s="41"/>
      <c r="M331" s="182" t="s">
        <v>19</v>
      </c>
      <c r="N331" s="183" t="s">
        <v>48</v>
      </c>
      <c r="O331" s="66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133</v>
      </c>
      <c r="AT331" s="186" t="s">
        <v>128</v>
      </c>
      <c r="AU331" s="186" t="s">
        <v>87</v>
      </c>
      <c r="AY331" s="19" t="s">
        <v>126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85</v>
      </c>
      <c r="BK331" s="187">
        <f>ROUND(I331*H331,2)</f>
        <v>0</v>
      </c>
      <c r="BL331" s="19" t="s">
        <v>133</v>
      </c>
      <c r="BM331" s="186" t="s">
        <v>570</v>
      </c>
    </row>
    <row r="332" spans="1:65" s="13" customFormat="1">
      <c r="B332" s="188"/>
      <c r="C332" s="189"/>
      <c r="D332" s="190" t="s">
        <v>138</v>
      </c>
      <c r="E332" s="191" t="s">
        <v>19</v>
      </c>
      <c r="F332" s="192" t="s">
        <v>571</v>
      </c>
      <c r="G332" s="189"/>
      <c r="H332" s="193">
        <v>84</v>
      </c>
      <c r="I332" s="194"/>
      <c r="J332" s="189"/>
      <c r="K332" s="189"/>
      <c r="L332" s="195"/>
      <c r="M332" s="196"/>
      <c r="N332" s="197"/>
      <c r="O332" s="197"/>
      <c r="P332" s="197"/>
      <c r="Q332" s="197"/>
      <c r="R332" s="197"/>
      <c r="S332" s="197"/>
      <c r="T332" s="198"/>
      <c r="AT332" s="199" t="s">
        <v>138</v>
      </c>
      <c r="AU332" s="199" t="s">
        <v>87</v>
      </c>
      <c r="AV332" s="13" t="s">
        <v>87</v>
      </c>
      <c r="AW332" s="13" t="s">
        <v>36</v>
      </c>
      <c r="AX332" s="13" t="s">
        <v>85</v>
      </c>
      <c r="AY332" s="199" t="s">
        <v>126</v>
      </c>
    </row>
    <row r="333" spans="1:65" s="2" customFormat="1" ht="16.5" customHeight="1">
      <c r="A333" s="36"/>
      <c r="B333" s="37"/>
      <c r="C333" s="175" t="s">
        <v>572</v>
      </c>
      <c r="D333" s="175" t="s">
        <v>128</v>
      </c>
      <c r="E333" s="176" t="s">
        <v>573</v>
      </c>
      <c r="F333" s="177" t="s">
        <v>574</v>
      </c>
      <c r="G333" s="178" t="s">
        <v>164</v>
      </c>
      <c r="H333" s="179">
        <v>73</v>
      </c>
      <c r="I333" s="180"/>
      <c r="J333" s="181">
        <f>ROUND(I333*H333,2)</f>
        <v>0</v>
      </c>
      <c r="K333" s="177" t="s">
        <v>132</v>
      </c>
      <c r="L333" s="41"/>
      <c r="M333" s="182" t="s">
        <v>19</v>
      </c>
      <c r="N333" s="183" t="s">
        <v>48</v>
      </c>
      <c r="O333" s="66"/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133</v>
      </c>
      <c r="AT333" s="186" t="s">
        <v>128</v>
      </c>
      <c r="AU333" s="186" t="s">
        <v>87</v>
      </c>
      <c r="AY333" s="19" t="s">
        <v>126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85</v>
      </c>
      <c r="BK333" s="187">
        <f>ROUND(I333*H333,2)</f>
        <v>0</v>
      </c>
      <c r="BL333" s="19" t="s">
        <v>133</v>
      </c>
      <c r="BM333" s="186" t="s">
        <v>575</v>
      </c>
    </row>
    <row r="334" spans="1:65" s="2" customFormat="1" ht="16.5" customHeight="1">
      <c r="A334" s="36"/>
      <c r="B334" s="37"/>
      <c r="C334" s="175" t="s">
        <v>576</v>
      </c>
      <c r="D334" s="175" t="s">
        <v>128</v>
      </c>
      <c r="E334" s="176" t="s">
        <v>577</v>
      </c>
      <c r="F334" s="177" t="s">
        <v>578</v>
      </c>
      <c r="G334" s="178" t="s">
        <v>131</v>
      </c>
      <c r="H334" s="179">
        <v>3</v>
      </c>
      <c r="I334" s="180"/>
      <c r="J334" s="181">
        <f>ROUND(I334*H334,2)</f>
        <v>0</v>
      </c>
      <c r="K334" s="177" t="s">
        <v>132</v>
      </c>
      <c r="L334" s="41"/>
      <c r="M334" s="182" t="s">
        <v>19</v>
      </c>
      <c r="N334" s="183" t="s">
        <v>48</v>
      </c>
      <c r="O334" s="66"/>
      <c r="P334" s="184">
        <f>O334*H334</f>
        <v>0</v>
      </c>
      <c r="Q334" s="184">
        <v>0.45937</v>
      </c>
      <c r="R334" s="184">
        <f>Q334*H334</f>
        <v>1.3781099999999999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133</v>
      </c>
      <c r="AT334" s="186" t="s">
        <v>128</v>
      </c>
      <c r="AU334" s="186" t="s">
        <v>87</v>
      </c>
      <c r="AY334" s="19" t="s">
        <v>126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85</v>
      </c>
      <c r="BK334" s="187">
        <f>ROUND(I334*H334,2)</f>
        <v>0</v>
      </c>
      <c r="BL334" s="19" t="s">
        <v>133</v>
      </c>
      <c r="BM334" s="186" t="s">
        <v>579</v>
      </c>
    </row>
    <row r="335" spans="1:65" s="2" customFormat="1" ht="16.5" customHeight="1">
      <c r="A335" s="36"/>
      <c r="B335" s="37"/>
      <c r="C335" s="175" t="s">
        <v>580</v>
      </c>
      <c r="D335" s="175" t="s">
        <v>128</v>
      </c>
      <c r="E335" s="176" t="s">
        <v>581</v>
      </c>
      <c r="F335" s="177" t="s">
        <v>582</v>
      </c>
      <c r="G335" s="178" t="s">
        <v>164</v>
      </c>
      <c r="H335" s="179">
        <v>107.7</v>
      </c>
      <c r="I335" s="180"/>
      <c r="J335" s="181">
        <f>ROUND(I335*H335,2)</f>
        <v>0</v>
      </c>
      <c r="K335" s="177" t="s">
        <v>132</v>
      </c>
      <c r="L335" s="41"/>
      <c r="M335" s="182" t="s">
        <v>19</v>
      </c>
      <c r="N335" s="183" t="s">
        <v>48</v>
      </c>
      <c r="O335" s="66"/>
      <c r="P335" s="184">
        <f>O335*H335</f>
        <v>0</v>
      </c>
      <c r="Q335" s="184">
        <v>0</v>
      </c>
      <c r="R335" s="184">
        <f>Q335*H335</f>
        <v>0</v>
      </c>
      <c r="S335" s="184">
        <v>0</v>
      </c>
      <c r="T335" s="185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6" t="s">
        <v>133</v>
      </c>
      <c r="AT335" s="186" t="s">
        <v>128</v>
      </c>
      <c r="AU335" s="186" t="s">
        <v>87</v>
      </c>
      <c r="AY335" s="19" t="s">
        <v>126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9" t="s">
        <v>85</v>
      </c>
      <c r="BK335" s="187">
        <f>ROUND(I335*H335,2)</f>
        <v>0</v>
      </c>
      <c r="BL335" s="19" t="s">
        <v>133</v>
      </c>
      <c r="BM335" s="186" t="s">
        <v>583</v>
      </c>
    </row>
    <row r="336" spans="1:65" s="13" customFormat="1">
      <c r="B336" s="188"/>
      <c r="C336" s="189"/>
      <c r="D336" s="190" t="s">
        <v>138</v>
      </c>
      <c r="E336" s="191" t="s">
        <v>19</v>
      </c>
      <c r="F336" s="192" t="s">
        <v>584</v>
      </c>
      <c r="G336" s="189"/>
      <c r="H336" s="193">
        <v>107.7</v>
      </c>
      <c r="I336" s="194"/>
      <c r="J336" s="189"/>
      <c r="K336" s="189"/>
      <c r="L336" s="195"/>
      <c r="M336" s="196"/>
      <c r="N336" s="197"/>
      <c r="O336" s="197"/>
      <c r="P336" s="197"/>
      <c r="Q336" s="197"/>
      <c r="R336" s="197"/>
      <c r="S336" s="197"/>
      <c r="T336" s="198"/>
      <c r="AT336" s="199" t="s">
        <v>138</v>
      </c>
      <c r="AU336" s="199" t="s">
        <v>87</v>
      </c>
      <c r="AV336" s="13" t="s">
        <v>87</v>
      </c>
      <c r="AW336" s="13" t="s">
        <v>36</v>
      </c>
      <c r="AX336" s="13" t="s">
        <v>85</v>
      </c>
      <c r="AY336" s="199" t="s">
        <v>126</v>
      </c>
    </row>
    <row r="337" spans="1:65" s="2" customFormat="1" ht="16.5" customHeight="1">
      <c r="A337" s="36"/>
      <c r="B337" s="37"/>
      <c r="C337" s="175" t="s">
        <v>585</v>
      </c>
      <c r="D337" s="175" t="s">
        <v>128</v>
      </c>
      <c r="E337" s="176" t="s">
        <v>586</v>
      </c>
      <c r="F337" s="177" t="s">
        <v>587</v>
      </c>
      <c r="G337" s="178" t="s">
        <v>164</v>
      </c>
      <c r="H337" s="179">
        <v>107.7</v>
      </c>
      <c r="I337" s="180"/>
      <c r="J337" s="181">
        <f>ROUND(I337*H337,2)</f>
        <v>0</v>
      </c>
      <c r="K337" s="177" t="s">
        <v>132</v>
      </c>
      <c r="L337" s="41"/>
      <c r="M337" s="182" t="s">
        <v>19</v>
      </c>
      <c r="N337" s="183" t="s">
        <v>48</v>
      </c>
      <c r="O337" s="66"/>
      <c r="P337" s="184">
        <f>O337*H337</f>
        <v>0</v>
      </c>
      <c r="Q337" s="184">
        <v>0</v>
      </c>
      <c r="R337" s="184">
        <f>Q337*H337</f>
        <v>0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133</v>
      </c>
      <c r="AT337" s="186" t="s">
        <v>128</v>
      </c>
      <c r="AU337" s="186" t="s">
        <v>87</v>
      </c>
      <c r="AY337" s="19" t="s">
        <v>126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85</v>
      </c>
      <c r="BK337" s="187">
        <f>ROUND(I337*H337,2)</f>
        <v>0</v>
      </c>
      <c r="BL337" s="19" t="s">
        <v>133</v>
      </c>
      <c r="BM337" s="186" t="s">
        <v>588</v>
      </c>
    </row>
    <row r="338" spans="1:65" s="13" customFormat="1">
      <c r="B338" s="188"/>
      <c r="C338" s="189"/>
      <c r="D338" s="190" t="s">
        <v>138</v>
      </c>
      <c r="E338" s="191" t="s">
        <v>19</v>
      </c>
      <c r="F338" s="192" t="s">
        <v>589</v>
      </c>
      <c r="G338" s="189"/>
      <c r="H338" s="193">
        <v>107.7</v>
      </c>
      <c r="I338" s="194"/>
      <c r="J338" s="189"/>
      <c r="K338" s="189"/>
      <c r="L338" s="195"/>
      <c r="M338" s="196"/>
      <c r="N338" s="197"/>
      <c r="O338" s="197"/>
      <c r="P338" s="197"/>
      <c r="Q338" s="197"/>
      <c r="R338" s="197"/>
      <c r="S338" s="197"/>
      <c r="T338" s="198"/>
      <c r="AT338" s="199" t="s">
        <v>138</v>
      </c>
      <c r="AU338" s="199" t="s">
        <v>87</v>
      </c>
      <c r="AV338" s="13" t="s">
        <v>87</v>
      </c>
      <c r="AW338" s="13" t="s">
        <v>36</v>
      </c>
      <c r="AX338" s="13" t="s">
        <v>85</v>
      </c>
      <c r="AY338" s="199" t="s">
        <v>126</v>
      </c>
    </row>
    <row r="339" spans="1:65" s="2" customFormat="1" ht="16.5" customHeight="1">
      <c r="A339" s="36"/>
      <c r="B339" s="37"/>
      <c r="C339" s="175" t="s">
        <v>590</v>
      </c>
      <c r="D339" s="175" t="s">
        <v>128</v>
      </c>
      <c r="E339" s="176" t="s">
        <v>591</v>
      </c>
      <c r="F339" s="177" t="s">
        <v>592</v>
      </c>
      <c r="G339" s="178" t="s">
        <v>131</v>
      </c>
      <c r="H339" s="179">
        <v>6</v>
      </c>
      <c r="I339" s="180"/>
      <c r="J339" s="181">
        <f t="shared" ref="J339:J345" si="30">ROUND(I339*H339,2)</f>
        <v>0</v>
      </c>
      <c r="K339" s="177" t="s">
        <v>132</v>
      </c>
      <c r="L339" s="41"/>
      <c r="M339" s="182" t="s">
        <v>19</v>
      </c>
      <c r="N339" s="183" t="s">
        <v>48</v>
      </c>
      <c r="O339" s="66"/>
      <c r="P339" s="184">
        <f t="shared" ref="P339:P345" si="31">O339*H339</f>
        <v>0</v>
      </c>
      <c r="Q339" s="184">
        <v>0</v>
      </c>
      <c r="R339" s="184">
        <f t="shared" ref="R339:R345" si="32">Q339*H339</f>
        <v>0</v>
      </c>
      <c r="S339" s="184">
        <v>0</v>
      </c>
      <c r="T339" s="185">
        <f t="shared" ref="T339:T345" si="33"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6" t="s">
        <v>133</v>
      </c>
      <c r="AT339" s="186" t="s">
        <v>128</v>
      </c>
      <c r="AU339" s="186" t="s">
        <v>87</v>
      </c>
      <c r="AY339" s="19" t="s">
        <v>126</v>
      </c>
      <c r="BE339" s="187">
        <f t="shared" ref="BE339:BE345" si="34">IF(N339="základní",J339,0)</f>
        <v>0</v>
      </c>
      <c r="BF339" s="187">
        <f t="shared" ref="BF339:BF345" si="35">IF(N339="snížená",J339,0)</f>
        <v>0</v>
      </c>
      <c r="BG339" s="187">
        <f t="shared" ref="BG339:BG345" si="36">IF(N339="zákl. přenesená",J339,0)</f>
        <v>0</v>
      </c>
      <c r="BH339" s="187">
        <f t="shared" ref="BH339:BH345" si="37">IF(N339="sníž. přenesená",J339,0)</f>
        <v>0</v>
      </c>
      <c r="BI339" s="187">
        <f t="shared" ref="BI339:BI345" si="38">IF(N339="nulová",J339,0)</f>
        <v>0</v>
      </c>
      <c r="BJ339" s="19" t="s">
        <v>85</v>
      </c>
      <c r="BK339" s="187">
        <f t="shared" ref="BK339:BK345" si="39">ROUND(I339*H339,2)</f>
        <v>0</v>
      </c>
      <c r="BL339" s="19" t="s">
        <v>133</v>
      </c>
      <c r="BM339" s="186" t="s">
        <v>593</v>
      </c>
    </row>
    <row r="340" spans="1:65" s="2" customFormat="1" ht="24.15" customHeight="1">
      <c r="A340" s="36"/>
      <c r="B340" s="37"/>
      <c r="C340" s="232" t="s">
        <v>594</v>
      </c>
      <c r="D340" s="232" t="s">
        <v>327</v>
      </c>
      <c r="E340" s="233" t="s">
        <v>595</v>
      </c>
      <c r="F340" s="234" t="s">
        <v>596</v>
      </c>
      <c r="G340" s="235" t="s">
        <v>131</v>
      </c>
      <c r="H340" s="236">
        <v>6</v>
      </c>
      <c r="I340" s="237"/>
      <c r="J340" s="238">
        <f t="shared" si="30"/>
        <v>0</v>
      </c>
      <c r="K340" s="234" t="s">
        <v>19</v>
      </c>
      <c r="L340" s="239"/>
      <c r="M340" s="240" t="s">
        <v>19</v>
      </c>
      <c r="N340" s="241" t="s">
        <v>48</v>
      </c>
      <c r="O340" s="66"/>
      <c r="P340" s="184">
        <f t="shared" si="31"/>
        <v>0</v>
      </c>
      <c r="Q340" s="184">
        <v>1.2999999999999999E-2</v>
      </c>
      <c r="R340" s="184">
        <f t="shared" si="32"/>
        <v>7.8E-2</v>
      </c>
      <c r="S340" s="184">
        <v>0</v>
      </c>
      <c r="T340" s="185">
        <f t="shared" si="33"/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167</v>
      </c>
      <c r="AT340" s="186" t="s">
        <v>327</v>
      </c>
      <c r="AU340" s="186" t="s">
        <v>87</v>
      </c>
      <c r="AY340" s="19" t="s">
        <v>126</v>
      </c>
      <c r="BE340" s="187">
        <f t="shared" si="34"/>
        <v>0</v>
      </c>
      <c r="BF340" s="187">
        <f t="shared" si="35"/>
        <v>0</v>
      </c>
      <c r="BG340" s="187">
        <f t="shared" si="36"/>
        <v>0</v>
      </c>
      <c r="BH340" s="187">
        <f t="shared" si="37"/>
        <v>0</v>
      </c>
      <c r="BI340" s="187">
        <f t="shared" si="38"/>
        <v>0</v>
      </c>
      <c r="BJ340" s="19" t="s">
        <v>85</v>
      </c>
      <c r="BK340" s="187">
        <f t="shared" si="39"/>
        <v>0</v>
      </c>
      <c r="BL340" s="19" t="s">
        <v>133</v>
      </c>
      <c r="BM340" s="186" t="s">
        <v>597</v>
      </c>
    </row>
    <row r="341" spans="1:65" s="2" customFormat="1" ht="16.5" customHeight="1">
      <c r="A341" s="36"/>
      <c r="B341" s="37"/>
      <c r="C341" s="175" t="s">
        <v>598</v>
      </c>
      <c r="D341" s="175" t="s">
        <v>128</v>
      </c>
      <c r="E341" s="176" t="s">
        <v>599</v>
      </c>
      <c r="F341" s="177" t="s">
        <v>600</v>
      </c>
      <c r="G341" s="178" t="s">
        <v>131</v>
      </c>
      <c r="H341" s="179">
        <v>3</v>
      </c>
      <c r="I341" s="180"/>
      <c r="J341" s="181">
        <f t="shared" si="30"/>
        <v>0</v>
      </c>
      <c r="K341" s="177" t="s">
        <v>132</v>
      </c>
      <c r="L341" s="41"/>
      <c r="M341" s="182" t="s">
        <v>19</v>
      </c>
      <c r="N341" s="183" t="s">
        <v>48</v>
      </c>
      <c r="O341" s="66"/>
      <c r="P341" s="184">
        <f t="shared" si="31"/>
        <v>0</v>
      </c>
      <c r="Q341" s="184">
        <v>1.6000000000000001E-4</v>
      </c>
      <c r="R341" s="184">
        <f t="shared" si="32"/>
        <v>4.8000000000000007E-4</v>
      </c>
      <c r="S341" s="184">
        <v>0</v>
      </c>
      <c r="T341" s="185">
        <f t="shared" si="33"/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6" t="s">
        <v>133</v>
      </c>
      <c r="AT341" s="186" t="s">
        <v>128</v>
      </c>
      <c r="AU341" s="186" t="s">
        <v>87</v>
      </c>
      <c r="AY341" s="19" t="s">
        <v>126</v>
      </c>
      <c r="BE341" s="187">
        <f t="shared" si="34"/>
        <v>0</v>
      </c>
      <c r="BF341" s="187">
        <f t="shared" si="35"/>
        <v>0</v>
      </c>
      <c r="BG341" s="187">
        <f t="shared" si="36"/>
        <v>0</v>
      </c>
      <c r="BH341" s="187">
        <f t="shared" si="37"/>
        <v>0</v>
      </c>
      <c r="BI341" s="187">
        <f t="shared" si="38"/>
        <v>0</v>
      </c>
      <c r="BJ341" s="19" t="s">
        <v>85</v>
      </c>
      <c r="BK341" s="187">
        <f t="shared" si="39"/>
        <v>0</v>
      </c>
      <c r="BL341" s="19" t="s">
        <v>133</v>
      </c>
      <c r="BM341" s="186" t="s">
        <v>601</v>
      </c>
    </row>
    <row r="342" spans="1:65" s="2" customFormat="1" ht="22.8">
      <c r="A342" s="36"/>
      <c r="B342" s="37"/>
      <c r="C342" s="175" t="s">
        <v>602</v>
      </c>
      <c r="D342" s="175" t="s">
        <v>128</v>
      </c>
      <c r="E342" s="176" t="s">
        <v>603</v>
      </c>
      <c r="F342" s="177" t="s">
        <v>604</v>
      </c>
      <c r="G342" s="178" t="s">
        <v>131</v>
      </c>
      <c r="H342" s="179">
        <v>7</v>
      </c>
      <c r="I342" s="180"/>
      <c r="J342" s="181">
        <f t="shared" si="30"/>
        <v>0</v>
      </c>
      <c r="K342" s="177" t="s">
        <v>132</v>
      </c>
      <c r="L342" s="41"/>
      <c r="M342" s="182" t="s">
        <v>19</v>
      </c>
      <c r="N342" s="183" t="s">
        <v>48</v>
      </c>
      <c r="O342" s="66"/>
      <c r="P342" s="184">
        <f t="shared" si="31"/>
        <v>0</v>
      </c>
      <c r="Q342" s="184">
        <v>1.1E-4</v>
      </c>
      <c r="R342" s="184">
        <f t="shared" si="32"/>
        <v>7.7000000000000007E-4</v>
      </c>
      <c r="S342" s="184">
        <v>0</v>
      </c>
      <c r="T342" s="185">
        <f t="shared" si="33"/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6" t="s">
        <v>133</v>
      </c>
      <c r="AT342" s="186" t="s">
        <v>128</v>
      </c>
      <c r="AU342" s="186" t="s">
        <v>87</v>
      </c>
      <c r="AY342" s="19" t="s">
        <v>126</v>
      </c>
      <c r="BE342" s="187">
        <f t="shared" si="34"/>
        <v>0</v>
      </c>
      <c r="BF342" s="187">
        <f t="shared" si="35"/>
        <v>0</v>
      </c>
      <c r="BG342" s="187">
        <f t="shared" si="36"/>
        <v>0</v>
      </c>
      <c r="BH342" s="187">
        <f t="shared" si="37"/>
        <v>0</v>
      </c>
      <c r="BI342" s="187">
        <f t="shared" si="38"/>
        <v>0</v>
      </c>
      <c r="BJ342" s="19" t="s">
        <v>85</v>
      </c>
      <c r="BK342" s="187">
        <f t="shared" si="39"/>
        <v>0</v>
      </c>
      <c r="BL342" s="19" t="s">
        <v>133</v>
      </c>
      <c r="BM342" s="186" t="s">
        <v>605</v>
      </c>
    </row>
    <row r="343" spans="1:65" s="2" customFormat="1" ht="16.5" customHeight="1">
      <c r="A343" s="36"/>
      <c r="B343" s="37"/>
      <c r="C343" s="175" t="s">
        <v>606</v>
      </c>
      <c r="D343" s="175" t="s">
        <v>128</v>
      </c>
      <c r="E343" s="176" t="s">
        <v>607</v>
      </c>
      <c r="F343" s="177" t="s">
        <v>608</v>
      </c>
      <c r="G343" s="178" t="s">
        <v>131</v>
      </c>
      <c r="H343" s="179">
        <v>2</v>
      </c>
      <c r="I343" s="180"/>
      <c r="J343" s="181">
        <f t="shared" si="30"/>
        <v>0</v>
      </c>
      <c r="K343" s="177" t="s">
        <v>132</v>
      </c>
      <c r="L343" s="41"/>
      <c r="M343" s="182" t="s">
        <v>19</v>
      </c>
      <c r="N343" s="183" t="s">
        <v>48</v>
      </c>
      <c r="O343" s="66"/>
      <c r="P343" s="184">
        <f t="shared" si="31"/>
        <v>0</v>
      </c>
      <c r="Q343" s="184">
        <v>2.66E-3</v>
      </c>
      <c r="R343" s="184">
        <f t="shared" si="32"/>
        <v>5.3200000000000001E-3</v>
      </c>
      <c r="S343" s="184">
        <v>0</v>
      </c>
      <c r="T343" s="185">
        <f t="shared" si="33"/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133</v>
      </c>
      <c r="AT343" s="186" t="s">
        <v>128</v>
      </c>
      <c r="AU343" s="186" t="s">
        <v>87</v>
      </c>
      <c r="AY343" s="19" t="s">
        <v>126</v>
      </c>
      <c r="BE343" s="187">
        <f t="shared" si="34"/>
        <v>0</v>
      </c>
      <c r="BF343" s="187">
        <f t="shared" si="35"/>
        <v>0</v>
      </c>
      <c r="BG343" s="187">
        <f t="shared" si="36"/>
        <v>0</v>
      </c>
      <c r="BH343" s="187">
        <f t="shared" si="37"/>
        <v>0</v>
      </c>
      <c r="BI343" s="187">
        <f t="shared" si="38"/>
        <v>0</v>
      </c>
      <c r="BJ343" s="19" t="s">
        <v>85</v>
      </c>
      <c r="BK343" s="187">
        <f t="shared" si="39"/>
        <v>0</v>
      </c>
      <c r="BL343" s="19" t="s">
        <v>133</v>
      </c>
      <c r="BM343" s="186" t="s">
        <v>609</v>
      </c>
    </row>
    <row r="344" spans="1:65" s="2" customFormat="1" ht="16.5" customHeight="1">
      <c r="A344" s="36"/>
      <c r="B344" s="37"/>
      <c r="C344" s="175" t="s">
        <v>610</v>
      </c>
      <c r="D344" s="175" t="s">
        <v>128</v>
      </c>
      <c r="E344" s="176" t="s">
        <v>611</v>
      </c>
      <c r="F344" s="177" t="s">
        <v>612</v>
      </c>
      <c r="G344" s="178" t="s">
        <v>164</v>
      </c>
      <c r="H344" s="179">
        <v>7</v>
      </c>
      <c r="I344" s="180"/>
      <c r="J344" s="181">
        <f t="shared" si="30"/>
        <v>0</v>
      </c>
      <c r="K344" s="177" t="s">
        <v>19</v>
      </c>
      <c r="L344" s="41"/>
      <c r="M344" s="182" t="s">
        <v>19</v>
      </c>
      <c r="N344" s="183" t="s">
        <v>48</v>
      </c>
      <c r="O344" s="66"/>
      <c r="P344" s="184">
        <f t="shared" si="31"/>
        <v>0</v>
      </c>
      <c r="Q344" s="184">
        <v>7.9000000000000001E-4</v>
      </c>
      <c r="R344" s="184">
        <f t="shared" si="32"/>
        <v>5.5300000000000002E-3</v>
      </c>
      <c r="S344" s="184">
        <v>0</v>
      </c>
      <c r="T344" s="185">
        <f t="shared" si="33"/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133</v>
      </c>
      <c r="AT344" s="186" t="s">
        <v>128</v>
      </c>
      <c r="AU344" s="186" t="s">
        <v>87</v>
      </c>
      <c r="AY344" s="19" t="s">
        <v>126</v>
      </c>
      <c r="BE344" s="187">
        <f t="shared" si="34"/>
        <v>0</v>
      </c>
      <c r="BF344" s="187">
        <f t="shared" si="35"/>
        <v>0</v>
      </c>
      <c r="BG344" s="187">
        <f t="shared" si="36"/>
        <v>0</v>
      </c>
      <c r="BH344" s="187">
        <f t="shared" si="37"/>
        <v>0</v>
      </c>
      <c r="BI344" s="187">
        <f t="shared" si="38"/>
        <v>0</v>
      </c>
      <c r="BJ344" s="19" t="s">
        <v>85</v>
      </c>
      <c r="BK344" s="187">
        <f t="shared" si="39"/>
        <v>0</v>
      </c>
      <c r="BL344" s="19" t="s">
        <v>133</v>
      </c>
      <c r="BM344" s="186" t="s">
        <v>613</v>
      </c>
    </row>
    <row r="345" spans="1:65" s="2" customFormat="1" ht="16.5" customHeight="1">
      <c r="A345" s="36"/>
      <c r="B345" s="37"/>
      <c r="C345" s="232" t="s">
        <v>614</v>
      </c>
      <c r="D345" s="232" t="s">
        <v>327</v>
      </c>
      <c r="E345" s="233" t="s">
        <v>615</v>
      </c>
      <c r="F345" s="234" t="s">
        <v>616</v>
      </c>
      <c r="G345" s="235" t="s">
        <v>164</v>
      </c>
      <c r="H345" s="236">
        <v>7.7</v>
      </c>
      <c r="I345" s="237"/>
      <c r="J345" s="238">
        <f t="shared" si="30"/>
        <v>0</v>
      </c>
      <c r="K345" s="234" t="s">
        <v>132</v>
      </c>
      <c r="L345" s="239"/>
      <c r="M345" s="240" t="s">
        <v>19</v>
      </c>
      <c r="N345" s="241" t="s">
        <v>48</v>
      </c>
      <c r="O345" s="66"/>
      <c r="P345" s="184">
        <f t="shared" si="31"/>
        <v>0</v>
      </c>
      <c r="Q345" s="184">
        <v>0.12776999999999999</v>
      </c>
      <c r="R345" s="184">
        <f t="shared" si="32"/>
        <v>0.98382899999999995</v>
      </c>
      <c r="S345" s="184">
        <v>0</v>
      </c>
      <c r="T345" s="185">
        <f t="shared" si="33"/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167</v>
      </c>
      <c r="AT345" s="186" t="s">
        <v>327</v>
      </c>
      <c r="AU345" s="186" t="s">
        <v>87</v>
      </c>
      <c r="AY345" s="19" t="s">
        <v>126</v>
      </c>
      <c r="BE345" s="187">
        <f t="shared" si="34"/>
        <v>0</v>
      </c>
      <c r="BF345" s="187">
        <f t="shared" si="35"/>
        <v>0</v>
      </c>
      <c r="BG345" s="187">
        <f t="shared" si="36"/>
        <v>0</v>
      </c>
      <c r="BH345" s="187">
        <f t="shared" si="37"/>
        <v>0</v>
      </c>
      <c r="BI345" s="187">
        <f t="shared" si="38"/>
        <v>0</v>
      </c>
      <c r="BJ345" s="19" t="s">
        <v>85</v>
      </c>
      <c r="BK345" s="187">
        <f t="shared" si="39"/>
        <v>0</v>
      </c>
      <c r="BL345" s="19" t="s">
        <v>133</v>
      </c>
      <c r="BM345" s="186" t="s">
        <v>617</v>
      </c>
    </row>
    <row r="346" spans="1:65" s="13" customFormat="1">
      <c r="B346" s="188"/>
      <c r="C346" s="189"/>
      <c r="D346" s="190" t="s">
        <v>138</v>
      </c>
      <c r="E346" s="189"/>
      <c r="F346" s="192" t="s">
        <v>618</v>
      </c>
      <c r="G346" s="189"/>
      <c r="H346" s="193">
        <v>7.7</v>
      </c>
      <c r="I346" s="194"/>
      <c r="J346" s="189"/>
      <c r="K346" s="189"/>
      <c r="L346" s="195"/>
      <c r="M346" s="196"/>
      <c r="N346" s="197"/>
      <c r="O346" s="197"/>
      <c r="P346" s="197"/>
      <c r="Q346" s="197"/>
      <c r="R346" s="197"/>
      <c r="S346" s="197"/>
      <c r="T346" s="198"/>
      <c r="AT346" s="199" t="s">
        <v>138</v>
      </c>
      <c r="AU346" s="199" t="s">
        <v>87</v>
      </c>
      <c r="AV346" s="13" t="s">
        <v>87</v>
      </c>
      <c r="AW346" s="13" t="s">
        <v>4</v>
      </c>
      <c r="AX346" s="13" t="s">
        <v>85</v>
      </c>
      <c r="AY346" s="199" t="s">
        <v>126</v>
      </c>
    </row>
    <row r="347" spans="1:65" s="12" customFormat="1" ht="22.95" customHeight="1">
      <c r="B347" s="159"/>
      <c r="C347" s="160"/>
      <c r="D347" s="161" t="s">
        <v>76</v>
      </c>
      <c r="E347" s="173" t="s">
        <v>174</v>
      </c>
      <c r="F347" s="173" t="s">
        <v>619</v>
      </c>
      <c r="G347" s="160"/>
      <c r="H347" s="160"/>
      <c r="I347" s="163"/>
      <c r="J347" s="174">
        <f>BK347</f>
        <v>0</v>
      </c>
      <c r="K347" s="160"/>
      <c r="L347" s="165"/>
      <c r="M347" s="166"/>
      <c r="N347" s="167"/>
      <c r="O347" s="167"/>
      <c r="P347" s="168">
        <f>SUM(P348:P350)</f>
        <v>0</v>
      </c>
      <c r="Q347" s="167"/>
      <c r="R347" s="168">
        <f>SUM(R348:R350)</f>
        <v>3.6800000000000001E-3</v>
      </c>
      <c r="S347" s="167"/>
      <c r="T347" s="169">
        <f>SUM(T348:T350)</f>
        <v>0</v>
      </c>
      <c r="AR347" s="170" t="s">
        <v>85</v>
      </c>
      <c r="AT347" s="171" t="s">
        <v>76</v>
      </c>
      <c r="AU347" s="171" t="s">
        <v>85</v>
      </c>
      <c r="AY347" s="170" t="s">
        <v>126</v>
      </c>
      <c r="BK347" s="172">
        <f>SUM(BK348:BK350)</f>
        <v>0</v>
      </c>
    </row>
    <row r="348" spans="1:65" s="2" customFormat="1" ht="22.8">
      <c r="A348" s="36"/>
      <c r="B348" s="37"/>
      <c r="C348" s="175" t="s">
        <v>620</v>
      </c>
      <c r="D348" s="175" t="s">
        <v>128</v>
      </c>
      <c r="E348" s="176" t="s">
        <v>621</v>
      </c>
      <c r="F348" s="177" t="s">
        <v>622</v>
      </c>
      <c r="G348" s="178" t="s">
        <v>131</v>
      </c>
      <c r="H348" s="179">
        <v>16</v>
      </c>
      <c r="I348" s="180"/>
      <c r="J348" s="181">
        <f>ROUND(I348*H348,2)</f>
        <v>0</v>
      </c>
      <c r="K348" s="177" t="s">
        <v>132</v>
      </c>
      <c r="L348" s="41"/>
      <c r="M348" s="182" t="s">
        <v>19</v>
      </c>
      <c r="N348" s="183" t="s">
        <v>48</v>
      </c>
      <c r="O348" s="66"/>
      <c r="P348" s="184">
        <f>O348*H348</f>
        <v>0</v>
      </c>
      <c r="Q348" s="184">
        <v>1.0000000000000001E-5</v>
      </c>
      <c r="R348" s="184">
        <f>Q348*H348</f>
        <v>1.6000000000000001E-4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133</v>
      </c>
      <c r="AT348" s="186" t="s">
        <v>128</v>
      </c>
      <c r="AU348" s="186" t="s">
        <v>87</v>
      </c>
      <c r="AY348" s="19" t="s">
        <v>126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85</v>
      </c>
      <c r="BK348" s="187">
        <f>ROUND(I348*H348,2)</f>
        <v>0</v>
      </c>
      <c r="BL348" s="19" t="s">
        <v>133</v>
      </c>
      <c r="BM348" s="186" t="s">
        <v>623</v>
      </c>
    </row>
    <row r="349" spans="1:65" s="13" customFormat="1">
      <c r="B349" s="188"/>
      <c r="C349" s="189"/>
      <c r="D349" s="190" t="s">
        <v>138</v>
      </c>
      <c r="E349" s="191" t="s">
        <v>19</v>
      </c>
      <c r="F349" s="192" t="s">
        <v>624</v>
      </c>
      <c r="G349" s="189"/>
      <c r="H349" s="193">
        <v>16</v>
      </c>
      <c r="I349" s="194"/>
      <c r="J349" s="189"/>
      <c r="K349" s="189"/>
      <c r="L349" s="195"/>
      <c r="M349" s="196"/>
      <c r="N349" s="197"/>
      <c r="O349" s="197"/>
      <c r="P349" s="197"/>
      <c r="Q349" s="197"/>
      <c r="R349" s="197"/>
      <c r="S349" s="197"/>
      <c r="T349" s="198"/>
      <c r="AT349" s="199" t="s">
        <v>138</v>
      </c>
      <c r="AU349" s="199" t="s">
        <v>87</v>
      </c>
      <c r="AV349" s="13" t="s">
        <v>87</v>
      </c>
      <c r="AW349" s="13" t="s">
        <v>36</v>
      </c>
      <c r="AX349" s="13" t="s">
        <v>85</v>
      </c>
      <c r="AY349" s="199" t="s">
        <v>126</v>
      </c>
    </row>
    <row r="350" spans="1:65" s="2" customFormat="1" ht="21.75" customHeight="1">
      <c r="A350" s="36"/>
      <c r="B350" s="37"/>
      <c r="C350" s="175" t="s">
        <v>625</v>
      </c>
      <c r="D350" s="175" t="s">
        <v>128</v>
      </c>
      <c r="E350" s="176" t="s">
        <v>626</v>
      </c>
      <c r="F350" s="177" t="s">
        <v>627</v>
      </c>
      <c r="G350" s="178" t="s">
        <v>131</v>
      </c>
      <c r="H350" s="179">
        <v>16</v>
      </c>
      <c r="I350" s="180"/>
      <c r="J350" s="181">
        <f>ROUND(I350*H350,2)</f>
        <v>0</v>
      </c>
      <c r="K350" s="177" t="s">
        <v>132</v>
      </c>
      <c r="L350" s="41"/>
      <c r="M350" s="182" t="s">
        <v>19</v>
      </c>
      <c r="N350" s="183" t="s">
        <v>48</v>
      </c>
      <c r="O350" s="66"/>
      <c r="P350" s="184">
        <f>O350*H350</f>
        <v>0</v>
      </c>
      <c r="Q350" s="184">
        <v>2.2000000000000001E-4</v>
      </c>
      <c r="R350" s="184">
        <f>Q350*H350</f>
        <v>3.5200000000000001E-3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133</v>
      </c>
      <c r="AT350" s="186" t="s">
        <v>128</v>
      </c>
      <c r="AU350" s="186" t="s">
        <v>87</v>
      </c>
      <c r="AY350" s="19" t="s">
        <v>126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85</v>
      </c>
      <c r="BK350" s="187">
        <f>ROUND(I350*H350,2)</f>
        <v>0</v>
      </c>
      <c r="BL350" s="19" t="s">
        <v>133</v>
      </c>
      <c r="BM350" s="186" t="s">
        <v>628</v>
      </c>
    </row>
    <row r="351" spans="1:65" s="12" customFormat="1" ht="22.95" customHeight="1">
      <c r="B351" s="159"/>
      <c r="C351" s="160"/>
      <c r="D351" s="161" t="s">
        <v>76</v>
      </c>
      <c r="E351" s="173" t="s">
        <v>629</v>
      </c>
      <c r="F351" s="173" t="s">
        <v>630</v>
      </c>
      <c r="G351" s="160"/>
      <c r="H351" s="160"/>
      <c r="I351" s="163"/>
      <c r="J351" s="174">
        <f>BK351</f>
        <v>0</v>
      </c>
      <c r="K351" s="160"/>
      <c r="L351" s="165"/>
      <c r="M351" s="166"/>
      <c r="N351" s="167"/>
      <c r="O351" s="167"/>
      <c r="P351" s="168">
        <f>SUM(P352:P356)</f>
        <v>0</v>
      </c>
      <c r="Q351" s="167"/>
      <c r="R351" s="168">
        <f>SUM(R352:R356)</f>
        <v>0</v>
      </c>
      <c r="S351" s="167"/>
      <c r="T351" s="169">
        <f>SUM(T352:T356)</f>
        <v>0</v>
      </c>
      <c r="AR351" s="170" t="s">
        <v>85</v>
      </c>
      <c r="AT351" s="171" t="s">
        <v>76</v>
      </c>
      <c r="AU351" s="171" t="s">
        <v>85</v>
      </c>
      <c r="AY351" s="170" t="s">
        <v>126</v>
      </c>
      <c r="BK351" s="172">
        <f>SUM(BK352:BK356)</f>
        <v>0</v>
      </c>
    </row>
    <row r="352" spans="1:65" s="2" customFormat="1" ht="16.5" customHeight="1">
      <c r="A352" s="36"/>
      <c r="B352" s="37"/>
      <c r="C352" s="175" t="s">
        <v>631</v>
      </c>
      <c r="D352" s="175" t="s">
        <v>128</v>
      </c>
      <c r="E352" s="176" t="s">
        <v>632</v>
      </c>
      <c r="F352" s="177" t="s">
        <v>633</v>
      </c>
      <c r="G352" s="178" t="s">
        <v>303</v>
      </c>
      <c r="H352" s="179">
        <v>-8.4079999999999995</v>
      </c>
      <c r="I352" s="180"/>
      <c r="J352" s="181">
        <f>ROUND(I352*H352,2)</f>
        <v>0</v>
      </c>
      <c r="K352" s="177" t="s">
        <v>19</v>
      </c>
      <c r="L352" s="41"/>
      <c r="M352" s="182" t="s">
        <v>19</v>
      </c>
      <c r="N352" s="183" t="s">
        <v>48</v>
      </c>
      <c r="O352" s="66"/>
      <c r="P352" s="184">
        <f>O352*H352</f>
        <v>0</v>
      </c>
      <c r="Q352" s="184">
        <v>0</v>
      </c>
      <c r="R352" s="184">
        <f>Q352*H352</f>
        <v>0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133</v>
      </c>
      <c r="AT352" s="186" t="s">
        <v>128</v>
      </c>
      <c r="AU352" s="186" t="s">
        <v>87</v>
      </c>
      <c r="AY352" s="19" t="s">
        <v>126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85</v>
      </c>
      <c r="BK352" s="187">
        <f>ROUND(I352*H352,2)</f>
        <v>0</v>
      </c>
      <c r="BL352" s="19" t="s">
        <v>133</v>
      </c>
      <c r="BM352" s="186" t="s">
        <v>634</v>
      </c>
    </row>
    <row r="353" spans="1:65" s="2" customFormat="1" ht="21.75" customHeight="1">
      <c r="A353" s="36"/>
      <c r="B353" s="37"/>
      <c r="C353" s="175" t="s">
        <v>635</v>
      </c>
      <c r="D353" s="175" t="s">
        <v>128</v>
      </c>
      <c r="E353" s="176" t="s">
        <v>636</v>
      </c>
      <c r="F353" s="177" t="s">
        <v>637</v>
      </c>
      <c r="G353" s="178" t="s">
        <v>303</v>
      </c>
      <c r="H353" s="179">
        <v>104.108</v>
      </c>
      <c r="I353" s="180"/>
      <c r="J353" s="181">
        <f>ROUND(I353*H353,2)</f>
        <v>0</v>
      </c>
      <c r="K353" s="177" t="s">
        <v>132</v>
      </c>
      <c r="L353" s="41"/>
      <c r="M353" s="182" t="s">
        <v>19</v>
      </c>
      <c r="N353" s="183" t="s">
        <v>48</v>
      </c>
      <c r="O353" s="66"/>
      <c r="P353" s="184">
        <f>O353*H353</f>
        <v>0</v>
      </c>
      <c r="Q353" s="184">
        <v>0</v>
      </c>
      <c r="R353" s="184">
        <f>Q353*H353</f>
        <v>0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133</v>
      </c>
      <c r="AT353" s="186" t="s">
        <v>128</v>
      </c>
      <c r="AU353" s="186" t="s">
        <v>87</v>
      </c>
      <c r="AY353" s="19" t="s">
        <v>126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85</v>
      </c>
      <c r="BK353" s="187">
        <f>ROUND(I353*H353,2)</f>
        <v>0</v>
      </c>
      <c r="BL353" s="19" t="s">
        <v>133</v>
      </c>
      <c r="BM353" s="186" t="s">
        <v>638</v>
      </c>
    </row>
    <row r="354" spans="1:65" s="2" customFormat="1" ht="22.8">
      <c r="A354" s="36"/>
      <c r="B354" s="37"/>
      <c r="C354" s="175" t="s">
        <v>639</v>
      </c>
      <c r="D354" s="175" t="s">
        <v>128</v>
      </c>
      <c r="E354" s="176" t="s">
        <v>640</v>
      </c>
      <c r="F354" s="177" t="s">
        <v>641</v>
      </c>
      <c r="G354" s="178" t="s">
        <v>303</v>
      </c>
      <c r="H354" s="179">
        <v>936.97199999999998</v>
      </c>
      <c r="I354" s="180"/>
      <c r="J354" s="181">
        <f>ROUND(I354*H354,2)</f>
        <v>0</v>
      </c>
      <c r="K354" s="177" t="s">
        <v>132</v>
      </c>
      <c r="L354" s="41"/>
      <c r="M354" s="182" t="s">
        <v>19</v>
      </c>
      <c r="N354" s="183" t="s">
        <v>48</v>
      </c>
      <c r="O354" s="66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133</v>
      </c>
      <c r="AT354" s="186" t="s">
        <v>128</v>
      </c>
      <c r="AU354" s="186" t="s">
        <v>87</v>
      </c>
      <c r="AY354" s="19" t="s">
        <v>126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85</v>
      </c>
      <c r="BK354" s="187">
        <f>ROUND(I354*H354,2)</f>
        <v>0</v>
      </c>
      <c r="BL354" s="19" t="s">
        <v>133</v>
      </c>
      <c r="BM354" s="186" t="s">
        <v>642</v>
      </c>
    </row>
    <row r="355" spans="1:65" s="13" customFormat="1">
      <c r="B355" s="188"/>
      <c r="C355" s="189"/>
      <c r="D355" s="190" t="s">
        <v>138</v>
      </c>
      <c r="E355" s="189"/>
      <c r="F355" s="192" t="s">
        <v>643</v>
      </c>
      <c r="G355" s="189"/>
      <c r="H355" s="193">
        <v>936.97199999999998</v>
      </c>
      <c r="I355" s="194"/>
      <c r="J355" s="189"/>
      <c r="K355" s="189"/>
      <c r="L355" s="195"/>
      <c r="M355" s="196"/>
      <c r="N355" s="197"/>
      <c r="O355" s="197"/>
      <c r="P355" s="197"/>
      <c r="Q355" s="197"/>
      <c r="R355" s="197"/>
      <c r="S355" s="197"/>
      <c r="T355" s="198"/>
      <c r="AT355" s="199" t="s">
        <v>138</v>
      </c>
      <c r="AU355" s="199" t="s">
        <v>87</v>
      </c>
      <c r="AV355" s="13" t="s">
        <v>87</v>
      </c>
      <c r="AW355" s="13" t="s">
        <v>4</v>
      </c>
      <c r="AX355" s="13" t="s">
        <v>85</v>
      </c>
      <c r="AY355" s="199" t="s">
        <v>126</v>
      </c>
    </row>
    <row r="356" spans="1:65" s="2" customFormat="1" ht="22.8">
      <c r="A356" s="36"/>
      <c r="B356" s="37"/>
      <c r="C356" s="175" t="s">
        <v>644</v>
      </c>
      <c r="D356" s="175" t="s">
        <v>128</v>
      </c>
      <c r="E356" s="176" t="s">
        <v>645</v>
      </c>
      <c r="F356" s="177" t="s">
        <v>302</v>
      </c>
      <c r="G356" s="178" t="s">
        <v>303</v>
      </c>
      <c r="H356" s="179">
        <v>95.7</v>
      </c>
      <c r="I356" s="180"/>
      <c r="J356" s="181">
        <f>ROUND(I356*H356,2)</f>
        <v>0</v>
      </c>
      <c r="K356" s="177" t="s">
        <v>132</v>
      </c>
      <c r="L356" s="41"/>
      <c r="M356" s="182" t="s">
        <v>19</v>
      </c>
      <c r="N356" s="183" t="s">
        <v>48</v>
      </c>
      <c r="O356" s="66"/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133</v>
      </c>
      <c r="AT356" s="186" t="s">
        <v>128</v>
      </c>
      <c r="AU356" s="186" t="s">
        <v>87</v>
      </c>
      <c r="AY356" s="19" t="s">
        <v>126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85</v>
      </c>
      <c r="BK356" s="187">
        <f>ROUND(I356*H356,2)</f>
        <v>0</v>
      </c>
      <c r="BL356" s="19" t="s">
        <v>133</v>
      </c>
      <c r="BM356" s="186" t="s">
        <v>646</v>
      </c>
    </row>
    <row r="357" spans="1:65" s="12" customFormat="1" ht="22.95" customHeight="1">
      <c r="B357" s="159"/>
      <c r="C357" s="160"/>
      <c r="D357" s="161" t="s">
        <v>76</v>
      </c>
      <c r="E357" s="173" t="s">
        <v>647</v>
      </c>
      <c r="F357" s="173" t="s">
        <v>648</v>
      </c>
      <c r="G357" s="160"/>
      <c r="H357" s="160"/>
      <c r="I357" s="163"/>
      <c r="J357" s="174">
        <f>BK357</f>
        <v>0</v>
      </c>
      <c r="K357" s="160"/>
      <c r="L357" s="165"/>
      <c r="M357" s="166"/>
      <c r="N357" s="167"/>
      <c r="O357" s="167"/>
      <c r="P357" s="168">
        <f>P358</f>
        <v>0</v>
      </c>
      <c r="Q357" s="167"/>
      <c r="R357" s="168">
        <f>R358</f>
        <v>0</v>
      </c>
      <c r="S357" s="167"/>
      <c r="T357" s="169">
        <f>T358</f>
        <v>0</v>
      </c>
      <c r="AR357" s="170" t="s">
        <v>85</v>
      </c>
      <c r="AT357" s="171" t="s">
        <v>76</v>
      </c>
      <c r="AU357" s="171" t="s">
        <v>85</v>
      </c>
      <c r="AY357" s="170" t="s">
        <v>126</v>
      </c>
      <c r="BK357" s="172">
        <f>BK358</f>
        <v>0</v>
      </c>
    </row>
    <row r="358" spans="1:65" s="2" customFormat="1" ht="22.8">
      <c r="A358" s="36"/>
      <c r="B358" s="37"/>
      <c r="C358" s="175" t="s">
        <v>649</v>
      </c>
      <c r="D358" s="175" t="s">
        <v>128</v>
      </c>
      <c r="E358" s="176" t="s">
        <v>650</v>
      </c>
      <c r="F358" s="177" t="s">
        <v>651</v>
      </c>
      <c r="G358" s="178" t="s">
        <v>303</v>
      </c>
      <c r="H358" s="179">
        <v>80.83</v>
      </c>
      <c r="I358" s="180"/>
      <c r="J358" s="181">
        <f>ROUND(I358*H358,2)</f>
        <v>0</v>
      </c>
      <c r="K358" s="177" t="s">
        <v>132</v>
      </c>
      <c r="L358" s="41"/>
      <c r="M358" s="182" t="s">
        <v>19</v>
      </c>
      <c r="N358" s="183" t="s">
        <v>48</v>
      </c>
      <c r="O358" s="66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133</v>
      </c>
      <c r="AT358" s="186" t="s">
        <v>128</v>
      </c>
      <c r="AU358" s="186" t="s">
        <v>87</v>
      </c>
      <c r="AY358" s="19" t="s">
        <v>126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85</v>
      </c>
      <c r="BK358" s="187">
        <f>ROUND(I358*H358,2)</f>
        <v>0</v>
      </c>
      <c r="BL358" s="19" t="s">
        <v>133</v>
      </c>
      <c r="BM358" s="186" t="s">
        <v>652</v>
      </c>
    </row>
    <row r="359" spans="1:65" s="12" customFormat="1" ht="25.95" customHeight="1">
      <c r="B359" s="159"/>
      <c r="C359" s="160"/>
      <c r="D359" s="161" t="s">
        <v>76</v>
      </c>
      <c r="E359" s="162" t="s">
        <v>327</v>
      </c>
      <c r="F359" s="162" t="s">
        <v>653</v>
      </c>
      <c r="G359" s="160"/>
      <c r="H359" s="160"/>
      <c r="I359" s="163"/>
      <c r="J359" s="164">
        <f>BK359</f>
        <v>0</v>
      </c>
      <c r="K359" s="160"/>
      <c r="L359" s="165"/>
      <c r="M359" s="166"/>
      <c r="N359" s="167"/>
      <c r="O359" s="167"/>
      <c r="P359" s="168">
        <f>P360</f>
        <v>0</v>
      </c>
      <c r="Q359" s="167"/>
      <c r="R359" s="168">
        <f>R360</f>
        <v>4.3262000000000002E-2</v>
      </c>
      <c r="S359" s="167"/>
      <c r="T359" s="169">
        <f>T360</f>
        <v>0</v>
      </c>
      <c r="AR359" s="170" t="s">
        <v>142</v>
      </c>
      <c r="AT359" s="171" t="s">
        <v>76</v>
      </c>
      <c r="AU359" s="171" t="s">
        <v>77</v>
      </c>
      <c r="AY359" s="170" t="s">
        <v>126</v>
      </c>
      <c r="BK359" s="172">
        <f>BK360</f>
        <v>0</v>
      </c>
    </row>
    <row r="360" spans="1:65" s="12" customFormat="1" ht="22.95" customHeight="1">
      <c r="B360" s="159"/>
      <c r="C360" s="160"/>
      <c r="D360" s="161" t="s">
        <v>76</v>
      </c>
      <c r="E360" s="173" t="s">
        <v>654</v>
      </c>
      <c r="F360" s="173" t="s">
        <v>655</v>
      </c>
      <c r="G360" s="160"/>
      <c r="H360" s="160"/>
      <c r="I360" s="163"/>
      <c r="J360" s="174">
        <f>BK360</f>
        <v>0</v>
      </c>
      <c r="K360" s="160"/>
      <c r="L360" s="165"/>
      <c r="M360" s="166"/>
      <c r="N360" s="167"/>
      <c r="O360" s="167"/>
      <c r="P360" s="168">
        <f>SUM(P361:P366)</f>
        <v>0</v>
      </c>
      <c r="Q360" s="167"/>
      <c r="R360" s="168">
        <f>SUM(R361:R366)</f>
        <v>4.3262000000000002E-2</v>
      </c>
      <c r="S360" s="167"/>
      <c r="T360" s="169">
        <f>SUM(T361:T366)</f>
        <v>0</v>
      </c>
      <c r="AR360" s="170" t="s">
        <v>142</v>
      </c>
      <c r="AT360" s="171" t="s">
        <v>76</v>
      </c>
      <c r="AU360" s="171" t="s">
        <v>85</v>
      </c>
      <c r="AY360" s="170" t="s">
        <v>126</v>
      </c>
      <c r="BK360" s="172">
        <f>SUM(BK361:BK366)</f>
        <v>0</v>
      </c>
    </row>
    <row r="361" spans="1:65" s="2" customFormat="1" ht="16.5" customHeight="1">
      <c r="A361" s="36"/>
      <c r="B361" s="37"/>
      <c r="C361" s="175" t="s">
        <v>656</v>
      </c>
      <c r="D361" s="175" t="s">
        <v>128</v>
      </c>
      <c r="E361" s="176" t="s">
        <v>657</v>
      </c>
      <c r="F361" s="177" t="s">
        <v>658</v>
      </c>
      <c r="G361" s="178" t="s">
        <v>659</v>
      </c>
      <c r="H361" s="179">
        <v>60.4</v>
      </c>
      <c r="I361" s="180"/>
      <c r="J361" s="181">
        <f>ROUND(I361*H361,2)</f>
        <v>0</v>
      </c>
      <c r="K361" s="177" t="s">
        <v>132</v>
      </c>
      <c r="L361" s="41"/>
      <c r="M361" s="182" t="s">
        <v>19</v>
      </c>
      <c r="N361" s="183" t="s">
        <v>48</v>
      </c>
      <c r="O361" s="66"/>
      <c r="P361" s="184">
        <f>O361*H361</f>
        <v>0</v>
      </c>
      <c r="Q361" s="184">
        <v>8.0000000000000007E-5</v>
      </c>
      <c r="R361" s="184">
        <f>Q361*H361</f>
        <v>4.8320000000000004E-3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489</v>
      </c>
      <c r="AT361" s="186" t="s">
        <v>128</v>
      </c>
      <c r="AU361" s="186" t="s">
        <v>87</v>
      </c>
      <c r="AY361" s="19" t="s">
        <v>126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85</v>
      </c>
      <c r="BK361" s="187">
        <f>ROUND(I361*H361,2)</f>
        <v>0</v>
      </c>
      <c r="BL361" s="19" t="s">
        <v>489</v>
      </c>
      <c r="BM361" s="186" t="s">
        <v>660</v>
      </c>
    </row>
    <row r="362" spans="1:65" s="15" customFormat="1">
      <c r="B362" s="211"/>
      <c r="C362" s="212"/>
      <c r="D362" s="190" t="s">
        <v>138</v>
      </c>
      <c r="E362" s="213" t="s">
        <v>19</v>
      </c>
      <c r="F362" s="214" t="s">
        <v>661</v>
      </c>
      <c r="G362" s="212"/>
      <c r="H362" s="213" t="s">
        <v>19</v>
      </c>
      <c r="I362" s="215"/>
      <c r="J362" s="212"/>
      <c r="K362" s="212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138</v>
      </c>
      <c r="AU362" s="220" t="s">
        <v>87</v>
      </c>
      <c r="AV362" s="15" t="s">
        <v>85</v>
      </c>
      <c r="AW362" s="15" t="s">
        <v>36</v>
      </c>
      <c r="AX362" s="15" t="s">
        <v>77</v>
      </c>
      <c r="AY362" s="220" t="s">
        <v>126</v>
      </c>
    </row>
    <row r="363" spans="1:65" s="13" customFormat="1">
      <c r="B363" s="188"/>
      <c r="C363" s="189"/>
      <c r="D363" s="190" t="s">
        <v>138</v>
      </c>
      <c r="E363" s="191" t="s">
        <v>19</v>
      </c>
      <c r="F363" s="192" t="s">
        <v>662</v>
      </c>
      <c r="G363" s="189"/>
      <c r="H363" s="193">
        <v>60.4</v>
      </c>
      <c r="I363" s="194"/>
      <c r="J363" s="189"/>
      <c r="K363" s="189"/>
      <c r="L363" s="195"/>
      <c r="M363" s="196"/>
      <c r="N363" s="197"/>
      <c r="O363" s="197"/>
      <c r="P363" s="197"/>
      <c r="Q363" s="197"/>
      <c r="R363" s="197"/>
      <c r="S363" s="197"/>
      <c r="T363" s="198"/>
      <c r="AT363" s="199" t="s">
        <v>138</v>
      </c>
      <c r="AU363" s="199" t="s">
        <v>87</v>
      </c>
      <c r="AV363" s="13" t="s">
        <v>87</v>
      </c>
      <c r="AW363" s="13" t="s">
        <v>36</v>
      </c>
      <c r="AX363" s="13" t="s">
        <v>85</v>
      </c>
      <c r="AY363" s="199" t="s">
        <v>126</v>
      </c>
    </row>
    <row r="364" spans="1:65" s="2" customFormat="1" ht="16.5" customHeight="1">
      <c r="A364" s="36"/>
      <c r="B364" s="37"/>
      <c r="C364" s="232" t="s">
        <v>663</v>
      </c>
      <c r="D364" s="232" t="s">
        <v>327</v>
      </c>
      <c r="E364" s="233" t="s">
        <v>664</v>
      </c>
      <c r="F364" s="234" t="s">
        <v>665</v>
      </c>
      <c r="G364" s="235" t="s">
        <v>659</v>
      </c>
      <c r="H364" s="236">
        <v>69.459999999999994</v>
      </c>
      <c r="I364" s="237"/>
      <c r="J364" s="238">
        <f>ROUND(I364*H364,2)</f>
        <v>0</v>
      </c>
      <c r="K364" s="234" t="s">
        <v>19</v>
      </c>
      <c r="L364" s="239"/>
      <c r="M364" s="240" t="s">
        <v>19</v>
      </c>
      <c r="N364" s="241" t="s">
        <v>48</v>
      </c>
      <c r="O364" s="66"/>
      <c r="P364" s="184">
        <f>O364*H364</f>
        <v>0</v>
      </c>
      <c r="Q364" s="184">
        <v>0</v>
      </c>
      <c r="R364" s="184">
        <f>Q364*H364</f>
        <v>0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666</v>
      </c>
      <c r="AT364" s="186" t="s">
        <v>327</v>
      </c>
      <c r="AU364" s="186" t="s">
        <v>87</v>
      </c>
      <c r="AY364" s="19" t="s">
        <v>126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85</v>
      </c>
      <c r="BK364" s="187">
        <f>ROUND(I364*H364,2)</f>
        <v>0</v>
      </c>
      <c r="BL364" s="19" t="s">
        <v>489</v>
      </c>
      <c r="BM364" s="186" t="s">
        <v>667</v>
      </c>
    </row>
    <row r="365" spans="1:65" s="13" customFormat="1">
      <c r="B365" s="188"/>
      <c r="C365" s="189"/>
      <c r="D365" s="190" t="s">
        <v>138</v>
      </c>
      <c r="E365" s="189"/>
      <c r="F365" s="192" t="s">
        <v>668</v>
      </c>
      <c r="G365" s="189"/>
      <c r="H365" s="193">
        <v>69.459999999999994</v>
      </c>
      <c r="I365" s="194"/>
      <c r="J365" s="189"/>
      <c r="K365" s="189"/>
      <c r="L365" s="195"/>
      <c r="M365" s="196"/>
      <c r="N365" s="197"/>
      <c r="O365" s="197"/>
      <c r="P365" s="197"/>
      <c r="Q365" s="197"/>
      <c r="R365" s="197"/>
      <c r="S365" s="197"/>
      <c r="T365" s="198"/>
      <c r="AT365" s="199" t="s">
        <v>138</v>
      </c>
      <c r="AU365" s="199" t="s">
        <v>87</v>
      </c>
      <c r="AV365" s="13" t="s">
        <v>87</v>
      </c>
      <c r="AW365" s="13" t="s">
        <v>4</v>
      </c>
      <c r="AX365" s="13" t="s">
        <v>85</v>
      </c>
      <c r="AY365" s="199" t="s">
        <v>126</v>
      </c>
    </row>
    <row r="366" spans="1:65" s="2" customFormat="1" ht="16.5" customHeight="1">
      <c r="A366" s="36"/>
      <c r="B366" s="37"/>
      <c r="C366" s="175" t="s">
        <v>669</v>
      </c>
      <c r="D366" s="175" t="s">
        <v>128</v>
      </c>
      <c r="E366" s="176" t="s">
        <v>670</v>
      </c>
      <c r="F366" s="177" t="s">
        <v>671</v>
      </c>
      <c r="G366" s="178" t="s">
        <v>164</v>
      </c>
      <c r="H366" s="179">
        <v>7</v>
      </c>
      <c r="I366" s="180"/>
      <c r="J366" s="181">
        <f>ROUND(I366*H366,2)</f>
        <v>0</v>
      </c>
      <c r="K366" s="177" t="s">
        <v>132</v>
      </c>
      <c r="L366" s="41"/>
      <c r="M366" s="242" t="s">
        <v>19</v>
      </c>
      <c r="N366" s="243" t="s">
        <v>48</v>
      </c>
      <c r="O366" s="244"/>
      <c r="P366" s="245">
        <f>O366*H366</f>
        <v>0</v>
      </c>
      <c r="Q366" s="245">
        <v>5.4900000000000001E-3</v>
      </c>
      <c r="R366" s="245">
        <f>Q366*H366</f>
        <v>3.8429999999999999E-2</v>
      </c>
      <c r="S366" s="245">
        <v>0</v>
      </c>
      <c r="T366" s="246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489</v>
      </c>
      <c r="AT366" s="186" t="s">
        <v>128</v>
      </c>
      <c r="AU366" s="186" t="s">
        <v>87</v>
      </c>
      <c r="AY366" s="19" t="s">
        <v>126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85</v>
      </c>
      <c r="BK366" s="187">
        <f>ROUND(I366*H366,2)</f>
        <v>0</v>
      </c>
      <c r="BL366" s="19" t="s">
        <v>489</v>
      </c>
      <c r="BM366" s="186" t="s">
        <v>672</v>
      </c>
    </row>
    <row r="367" spans="1:65" s="2" customFormat="1" ht="6.9" customHeight="1">
      <c r="A367" s="36"/>
      <c r="B367" s="49"/>
      <c r="C367" s="50"/>
      <c r="D367" s="50"/>
      <c r="E367" s="50"/>
      <c r="F367" s="50"/>
      <c r="G367" s="50"/>
      <c r="H367" s="50"/>
      <c r="I367" s="50"/>
      <c r="J367" s="50"/>
      <c r="K367" s="50"/>
      <c r="L367" s="41"/>
      <c r="M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</row>
  </sheetData>
  <sheetProtection algorithmName="SHA-512" hashValue="1rC2Uh8PNVCyAb9zRIa5pGxj3oofVDWD/uAxTpG1gdSGV17Ht+7ZzCQ3GC+pn8yiyz5+84rwinaz/mdqyYhUDA==" saltValue="opU3OK6RfnGjUDHDQxbr1yh7ZAU3N+Yo7fpVqiq5a+wB4VguEYmC5HMn7gJI3afptu5n3HW/qITh6I918b8/oA==" spinCount="100000" sheet="1" objects="1" scenarios="1" formatColumns="0" formatRows="0" autoFilter="0"/>
  <autoFilter ref="C90:K366" xr:uid="{00000000-0009-0000-0000-000001000000}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9" t="s">
        <v>91</v>
      </c>
    </row>
    <row r="3" spans="1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87</v>
      </c>
    </row>
    <row r="4" spans="1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1" t="str">
        <f>'Rekapitulace stavby'!K6</f>
        <v>Rekonstrukce lávky přes řeku Ohře ve Starém Sedle</v>
      </c>
      <c r="F7" s="372"/>
      <c r="G7" s="372"/>
      <c r="H7" s="372"/>
      <c r="L7" s="22"/>
    </row>
    <row r="8" spans="1:46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3" t="s">
        <v>673</v>
      </c>
      <c r="F9" s="374"/>
      <c r="G9" s="374"/>
      <c r="H9" s="37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5. 5. 2021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5" t="str">
        <f>'Rekapitulace stavby'!E14</f>
        <v>Vyplň údaj</v>
      </c>
      <c r="F18" s="376"/>
      <c r="G18" s="376"/>
      <c r="H18" s="376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26</v>
      </c>
      <c r="J23" s="109" t="s">
        <v>38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40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41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7" t="s">
        <v>19</v>
      </c>
      <c r="F27" s="377"/>
      <c r="G27" s="377"/>
      <c r="H27" s="37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43</v>
      </c>
      <c r="E30" s="36"/>
      <c r="F30" s="36"/>
      <c r="G30" s="36"/>
      <c r="H30" s="36"/>
      <c r="I30" s="36"/>
      <c r="J30" s="116">
        <f>ROUND(J80,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45</v>
      </c>
      <c r="G32" s="36"/>
      <c r="H32" s="36"/>
      <c r="I32" s="117" t="s">
        <v>44</v>
      </c>
      <c r="J32" s="117" t="s">
        <v>46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47</v>
      </c>
      <c r="E33" s="107" t="s">
        <v>48</v>
      </c>
      <c r="F33" s="119">
        <f>ROUND((SUM(BE80:BE90)),  2)</f>
        <v>0</v>
      </c>
      <c r="G33" s="36"/>
      <c r="H33" s="36"/>
      <c r="I33" s="120">
        <v>0.21</v>
      </c>
      <c r="J33" s="119">
        <f>ROUND(((SUM(BE80:BE90))*I33),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49</v>
      </c>
      <c r="F34" s="119">
        <f>ROUND((SUM(BF80:BF90)),  2)</f>
        <v>0</v>
      </c>
      <c r="G34" s="36"/>
      <c r="H34" s="36"/>
      <c r="I34" s="120">
        <v>0.15</v>
      </c>
      <c r="J34" s="119">
        <f>ROUND(((SUM(BF80:BF90))*I34),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07" t="s">
        <v>50</v>
      </c>
      <c r="F35" s="119">
        <f>ROUND((SUM(BG80:BG90)),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07" t="s">
        <v>51</v>
      </c>
      <c r="F36" s="119">
        <f>ROUND((SUM(BH80:BH90)),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07" t="s">
        <v>52</v>
      </c>
      <c r="F37" s="119">
        <f>ROUND((SUM(BI80:BI90)),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53</v>
      </c>
      <c r="E39" s="123"/>
      <c r="F39" s="123"/>
      <c r="G39" s="124" t="s">
        <v>54</v>
      </c>
      <c r="H39" s="125" t="s">
        <v>55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9" t="str">
        <f>E7</f>
        <v>Rekonstrukce lávky přes řeku Ohře ve Starém Sedle</v>
      </c>
      <c r="F48" s="370"/>
      <c r="G48" s="370"/>
      <c r="H48" s="37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8" t="str">
        <f>E9</f>
        <v>02 - Ostatní a vedlejší náklady</v>
      </c>
      <c r="F50" s="368"/>
      <c r="G50" s="368"/>
      <c r="H50" s="36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Staré Sedlo</v>
      </c>
      <c r="G52" s="38"/>
      <c r="H52" s="38"/>
      <c r="I52" s="31" t="s">
        <v>23</v>
      </c>
      <c r="J52" s="61" t="str">
        <f>IF(J12="","",J12)</f>
        <v>5. 5. 2021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1" t="s">
        <v>25</v>
      </c>
      <c r="D54" s="38"/>
      <c r="E54" s="38"/>
      <c r="F54" s="29" t="str">
        <f>E15</f>
        <v>Sokolovská vodárenská ,s.r.o.Sokolov</v>
      </c>
      <c r="G54" s="38"/>
      <c r="H54" s="38"/>
      <c r="I54" s="31" t="s">
        <v>33</v>
      </c>
      <c r="J54" s="34" t="str">
        <f>E21</f>
        <v>VP PROJEKTING s.r.o.,Praha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>Ing.Jana Handšuhová Smutná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96</v>
      </c>
      <c r="D57" s="133"/>
      <c r="E57" s="133"/>
      <c r="F57" s="133"/>
      <c r="G57" s="133"/>
      <c r="H57" s="133"/>
      <c r="I57" s="133"/>
      <c r="J57" s="134" t="s">
        <v>97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35" t="s">
        <v>75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98</v>
      </c>
    </row>
    <row r="60" spans="1:47" s="9" customFormat="1" ht="24.9" customHeight="1">
      <c r="B60" s="136"/>
      <c r="C60" s="137"/>
      <c r="D60" s="138" t="s">
        <v>674</v>
      </c>
      <c r="E60" s="139"/>
      <c r="F60" s="139"/>
      <c r="G60" s="139"/>
      <c r="H60" s="139"/>
      <c r="I60" s="139"/>
      <c r="J60" s="140">
        <f>J81</f>
        <v>0</v>
      </c>
      <c r="K60" s="137"/>
      <c r="L60" s="141"/>
    </row>
    <row r="61" spans="1:47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6.9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63" s="2" customFormat="1" ht="6.9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63" s="2" customFormat="1" ht="24.9" customHeight="1">
      <c r="A67" s="36"/>
      <c r="B67" s="37"/>
      <c r="C67" s="25" t="s">
        <v>111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63" s="2" customFormat="1" ht="6.9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63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63" s="2" customFormat="1" ht="16.5" customHeight="1">
      <c r="A70" s="36"/>
      <c r="B70" s="37"/>
      <c r="C70" s="38"/>
      <c r="D70" s="38"/>
      <c r="E70" s="369" t="str">
        <f>E7</f>
        <v>Rekonstrukce lávky přes řeku Ohře ve Starém Sedle</v>
      </c>
      <c r="F70" s="370"/>
      <c r="G70" s="370"/>
      <c r="H70" s="370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63" s="2" customFormat="1" ht="12" customHeight="1">
      <c r="A71" s="36"/>
      <c r="B71" s="37"/>
      <c r="C71" s="31" t="s">
        <v>93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63" s="2" customFormat="1" ht="16.5" customHeight="1">
      <c r="A72" s="36"/>
      <c r="B72" s="37"/>
      <c r="C72" s="38"/>
      <c r="D72" s="38"/>
      <c r="E72" s="338" t="str">
        <f>E9</f>
        <v>02 - Ostatní a vedlejší náklady</v>
      </c>
      <c r="F72" s="368"/>
      <c r="G72" s="368"/>
      <c r="H72" s="36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63" s="2" customFormat="1" ht="6.9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63" s="2" customFormat="1" ht="12" customHeight="1">
      <c r="A74" s="36"/>
      <c r="B74" s="37"/>
      <c r="C74" s="31" t="s">
        <v>21</v>
      </c>
      <c r="D74" s="38"/>
      <c r="E74" s="38"/>
      <c r="F74" s="29" t="str">
        <f>F12</f>
        <v>Staré Sedlo</v>
      </c>
      <c r="G74" s="38"/>
      <c r="H74" s="38"/>
      <c r="I74" s="31" t="s">
        <v>23</v>
      </c>
      <c r="J74" s="61" t="str">
        <f>IF(J12="","",J12)</f>
        <v>5. 5. 2021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63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63" s="2" customFormat="1" ht="25.65" customHeight="1">
      <c r="A76" s="36"/>
      <c r="B76" s="37"/>
      <c r="C76" s="31" t="s">
        <v>25</v>
      </c>
      <c r="D76" s="38"/>
      <c r="E76" s="38"/>
      <c r="F76" s="29" t="str">
        <f>E15</f>
        <v>Sokolovská vodárenská ,s.r.o.Sokolov</v>
      </c>
      <c r="G76" s="38"/>
      <c r="H76" s="38"/>
      <c r="I76" s="31" t="s">
        <v>33</v>
      </c>
      <c r="J76" s="34" t="str">
        <f>E21</f>
        <v>VP PROJEKTING s.r.o.,Praha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63" s="2" customFormat="1" ht="25.65" customHeight="1">
      <c r="A77" s="36"/>
      <c r="B77" s="37"/>
      <c r="C77" s="31" t="s">
        <v>31</v>
      </c>
      <c r="D77" s="38"/>
      <c r="E77" s="38"/>
      <c r="F77" s="29" t="str">
        <f>IF(E18="","",E18)</f>
        <v>Vyplň údaj</v>
      </c>
      <c r="G77" s="38"/>
      <c r="H77" s="38"/>
      <c r="I77" s="31" t="s">
        <v>37</v>
      </c>
      <c r="J77" s="34" t="str">
        <f>E24</f>
        <v>Ing.Jana Handšuhová Smutná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63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63" s="11" customFormat="1" ht="29.25" customHeight="1">
      <c r="A79" s="148"/>
      <c r="B79" s="149"/>
      <c r="C79" s="150" t="s">
        <v>112</v>
      </c>
      <c r="D79" s="151" t="s">
        <v>62</v>
      </c>
      <c r="E79" s="151" t="s">
        <v>58</v>
      </c>
      <c r="F79" s="151" t="s">
        <v>59</v>
      </c>
      <c r="G79" s="151" t="s">
        <v>113</v>
      </c>
      <c r="H79" s="151" t="s">
        <v>114</v>
      </c>
      <c r="I79" s="151" t="s">
        <v>115</v>
      </c>
      <c r="J79" s="151" t="s">
        <v>97</v>
      </c>
      <c r="K79" s="152" t="s">
        <v>116</v>
      </c>
      <c r="L79" s="153"/>
      <c r="M79" s="70" t="s">
        <v>19</v>
      </c>
      <c r="N79" s="71" t="s">
        <v>47</v>
      </c>
      <c r="O79" s="71" t="s">
        <v>117</v>
      </c>
      <c r="P79" s="71" t="s">
        <v>118</v>
      </c>
      <c r="Q79" s="71" t="s">
        <v>119</v>
      </c>
      <c r="R79" s="71" t="s">
        <v>120</v>
      </c>
      <c r="S79" s="71" t="s">
        <v>121</v>
      </c>
      <c r="T79" s="72" t="s">
        <v>122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5" customHeight="1">
      <c r="A80" s="36"/>
      <c r="B80" s="37"/>
      <c r="C80" s="77" t="s">
        <v>123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</f>
        <v>0</v>
      </c>
      <c r="Q80" s="74"/>
      <c r="R80" s="156">
        <f>R81</f>
        <v>0</v>
      </c>
      <c r="S80" s="74"/>
      <c r="T80" s="157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76</v>
      </c>
      <c r="AU80" s="19" t="s">
        <v>98</v>
      </c>
      <c r="BK80" s="158">
        <f>BK81</f>
        <v>0</v>
      </c>
    </row>
    <row r="81" spans="1:65" s="12" customFormat="1" ht="25.95" customHeight="1">
      <c r="B81" s="159"/>
      <c r="C81" s="160"/>
      <c r="D81" s="161" t="s">
        <v>76</v>
      </c>
      <c r="E81" s="162" t="s">
        <v>675</v>
      </c>
      <c r="F81" s="162" t="s">
        <v>676</v>
      </c>
      <c r="G81" s="160"/>
      <c r="H81" s="160"/>
      <c r="I81" s="163"/>
      <c r="J81" s="164">
        <f>BK81</f>
        <v>0</v>
      </c>
      <c r="K81" s="160"/>
      <c r="L81" s="165"/>
      <c r="M81" s="166"/>
      <c r="N81" s="167"/>
      <c r="O81" s="167"/>
      <c r="P81" s="168">
        <f>SUM(P82:P90)</f>
        <v>0</v>
      </c>
      <c r="Q81" s="167"/>
      <c r="R81" s="168">
        <f>SUM(R82:R90)</f>
        <v>0</v>
      </c>
      <c r="S81" s="167"/>
      <c r="T81" s="169">
        <f>SUM(T82:T90)</f>
        <v>0</v>
      </c>
      <c r="AR81" s="170" t="s">
        <v>149</v>
      </c>
      <c r="AT81" s="171" t="s">
        <v>76</v>
      </c>
      <c r="AU81" s="171" t="s">
        <v>77</v>
      </c>
      <c r="AY81" s="170" t="s">
        <v>126</v>
      </c>
      <c r="BK81" s="172">
        <f>SUM(BK82:BK90)</f>
        <v>0</v>
      </c>
    </row>
    <row r="82" spans="1:65" s="2" customFormat="1" ht="16.5" customHeight="1">
      <c r="A82" s="36"/>
      <c r="B82" s="37"/>
      <c r="C82" s="175" t="s">
        <v>85</v>
      </c>
      <c r="D82" s="175" t="s">
        <v>128</v>
      </c>
      <c r="E82" s="176" t="s">
        <v>677</v>
      </c>
      <c r="F82" s="177" t="s">
        <v>678</v>
      </c>
      <c r="G82" s="178" t="s">
        <v>679</v>
      </c>
      <c r="H82" s="179">
        <v>1</v>
      </c>
      <c r="I82" s="180"/>
      <c r="J82" s="181">
        <f t="shared" ref="J82:J90" si="0">ROUND(I82*H82,2)</f>
        <v>0</v>
      </c>
      <c r="K82" s="177" t="s">
        <v>19</v>
      </c>
      <c r="L82" s="41"/>
      <c r="M82" s="182" t="s">
        <v>19</v>
      </c>
      <c r="N82" s="183" t="s">
        <v>48</v>
      </c>
      <c r="O82" s="66"/>
      <c r="P82" s="184">
        <f t="shared" ref="P82:P90" si="1">O82*H82</f>
        <v>0</v>
      </c>
      <c r="Q82" s="184">
        <v>0</v>
      </c>
      <c r="R82" s="184">
        <f t="shared" ref="R82:R90" si="2">Q82*H82</f>
        <v>0</v>
      </c>
      <c r="S82" s="184">
        <v>0</v>
      </c>
      <c r="T82" s="185">
        <f t="shared" ref="T82:T90" si="3"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680</v>
      </c>
      <c r="AT82" s="186" t="s">
        <v>128</v>
      </c>
      <c r="AU82" s="186" t="s">
        <v>85</v>
      </c>
      <c r="AY82" s="19" t="s">
        <v>126</v>
      </c>
      <c r="BE82" s="187">
        <f t="shared" ref="BE82:BE90" si="4">IF(N82="základní",J82,0)</f>
        <v>0</v>
      </c>
      <c r="BF82" s="187">
        <f t="shared" ref="BF82:BF90" si="5">IF(N82="snížená",J82,0)</f>
        <v>0</v>
      </c>
      <c r="BG82" s="187">
        <f t="shared" ref="BG82:BG90" si="6">IF(N82="zákl. přenesená",J82,0)</f>
        <v>0</v>
      </c>
      <c r="BH82" s="187">
        <f t="shared" ref="BH82:BH90" si="7">IF(N82="sníž. přenesená",J82,0)</f>
        <v>0</v>
      </c>
      <c r="BI82" s="187">
        <f t="shared" ref="BI82:BI90" si="8">IF(N82="nulová",J82,0)</f>
        <v>0</v>
      </c>
      <c r="BJ82" s="19" t="s">
        <v>85</v>
      </c>
      <c r="BK82" s="187">
        <f t="shared" ref="BK82:BK90" si="9">ROUND(I82*H82,2)</f>
        <v>0</v>
      </c>
      <c r="BL82" s="19" t="s">
        <v>680</v>
      </c>
      <c r="BM82" s="186" t="s">
        <v>681</v>
      </c>
    </row>
    <row r="83" spans="1:65" s="2" customFormat="1" ht="16.5" customHeight="1">
      <c r="A83" s="36"/>
      <c r="B83" s="37"/>
      <c r="C83" s="175" t="s">
        <v>87</v>
      </c>
      <c r="D83" s="175" t="s">
        <v>128</v>
      </c>
      <c r="E83" s="176" t="s">
        <v>682</v>
      </c>
      <c r="F83" s="177" t="s">
        <v>683</v>
      </c>
      <c r="G83" s="178" t="s">
        <v>679</v>
      </c>
      <c r="H83" s="179">
        <v>1</v>
      </c>
      <c r="I83" s="180"/>
      <c r="J83" s="181">
        <f t="shared" si="0"/>
        <v>0</v>
      </c>
      <c r="K83" s="177" t="s">
        <v>19</v>
      </c>
      <c r="L83" s="41"/>
      <c r="M83" s="182" t="s">
        <v>19</v>
      </c>
      <c r="N83" s="183" t="s">
        <v>48</v>
      </c>
      <c r="O83" s="66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680</v>
      </c>
      <c r="AT83" s="186" t="s">
        <v>128</v>
      </c>
      <c r="AU83" s="186" t="s">
        <v>85</v>
      </c>
      <c r="AY83" s="19" t="s">
        <v>126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9" t="s">
        <v>85</v>
      </c>
      <c r="BK83" s="187">
        <f t="shared" si="9"/>
        <v>0</v>
      </c>
      <c r="BL83" s="19" t="s">
        <v>680</v>
      </c>
      <c r="BM83" s="186" t="s">
        <v>684</v>
      </c>
    </row>
    <row r="84" spans="1:65" s="2" customFormat="1" ht="22.8">
      <c r="A84" s="36"/>
      <c r="B84" s="37"/>
      <c r="C84" s="175" t="s">
        <v>142</v>
      </c>
      <c r="D84" s="175" t="s">
        <v>128</v>
      </c>
      <c r="E84" s="176" t="s">
        <v>685</v>
      </c>
      <c r="F84" s="177" t="s">
        <v>686</v>
      </c>
      <c r="G84" s="178" t="s">
        <v>679</v>
      </c>
      <c r="H84" s="179">
        <v>1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48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680</v>
      </c>
      <c r="AT84" s="186" t="s">
        <v>128</v>
      </c>
      <c r="AU84" s="186" t="s">
        <v>85</v>
      </c>
      <c r="AY84" s="19" t="s">
        <v>126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85</v>
      </c>
      <c r="BK84" s="187">
        <f t="shared" si="9"/>
        <v>0</v>
      </c>
      <c r="BL84" s="19" t="s">
        <v>680</v>
      </c>
      <c r="BM84" s="186" t="s">
        <v>687</v>
      </c>
    </row>
    <row r="85" spans="1:65" s="2" customFormat="1" ht="16.5" customHeight="1">
      <c r="A85" s="36"/>
      <c r="B85" s="37"/>
      <c r="C85" s="175" t="s">
        <v>133</v>
      </c>
      <c r="D85" s="175" t="s">
        <v>128</v>
      </c>
      <c r="E85" s="176" t="s">
        <v>688</v>
      </c>
      <c r="F85" s="177" t="s">
        <v>689</v>
      </c>
      <c r="G85" s="178" t="s">
        <v>679</v>
      </c>
      <c r="H85" s="179">
        <v>1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48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680</v>
      </c>
      <c r="AT85" s="186" t="s">
        <v>128</v>
      </c>
      <c r="AU85" s="186" t="s">
        <v>85</v>
      </c>
      <c r="AY85" s="19" t="s">
        <v>126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85</v>
      </c>
      <c r="BK85" s="187">
        <f t="shared" si="9"/>
        <v>0</v>
      </c>
      <c r="BL85" s="19" t="s">
        <v>680</v>
      </c>
      <c r="BM85" s="186" t="s">
        <v>690</v>
      </c>
    </row>
    <row r="86" spans="1:65" s="2" customFormat="1" ht="16.5" customHeight="1">
      <c r="A86" s="36"/>
      <c r="B86" s="37"/>
      <c r="C86" s="175" t="s">
        <v>149</v>
      </c>
      <c r="D86" s="175" t="s">
        <v>128</v>
      </c>
      <c r="E86" s="176" t="s">
        <v>691</v>
      </c>
      <c r="F86" s="177" t="s">
        <v>692</v>
      </c>
      <c r="G86" s="178" t="s">
        <v>679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48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680</v>
      </c>
      <c r="AT86" s="186" t="s">
        <v>128</v>
      </c>
      <c r="AU86" s="186" t="s">
        <v>85</v>
      </c>
      <c r="AY86" s="19" t="s">
        <v>126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85</v>
      </c>
      <c r="BK86" s="187">
        <f t="shared" si="9"/>
        <v>0</v>
      </c>
      <c r="BL86" s="19" t="s">
        <v>680</v>
      </c>
      <c r="BM86" s="186" t="s">
        <v>693</v>
      </c>
    </row>
    <row r="87" spans="1:65" s="2" customFormat="1" ht="21.75" customHeight="1">
      <c r="A87" s="36"/>
      <c r="B87" s="37"/>
      <c r="C87" s="175" t="s">
        <v>155</v>
      </c>
      <c r="D87" s="175" t="s">
        <v>128</v>
      </c>
      <c r="E87" s="176" t="s">
        <v>694</v>
      </c>
      <c r="F87" s="177" t="s">
        <v>695</v>
      </c>
      <c r="G87" s="178" t="s">
        <v>679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48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680</v>
      </c>
      <c r="AT87" s="186" t="s">
        <v>128</v>
      </c>
      <c r="AU87" s="186" t="s">
        <v>85</v>
      </c>
      <c r="AY87" s="19" t="s">
        <v>126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85</v>
      </c>
      <c r="BK87" s="187">
        <f t="shared" si="9"/>
        <v>0</v>
      </c>
      <c r="BL87" s="19" t="s">
        <v>680</v>
      </c>
      <c r="BM87" s="186" t="s">
        <v>696</v>
      </c>
    </row>
    <row r="88" spans="1:65" s="2" customFormat="1" ht="16.5" customHeight="1">
      <c r="A88" s="36"/>
      <c r="B88" s="37"/>
      <c r="C88" s="175" t="s">
        <v>161</v>
      </c>
      <c r="D88" s="175" t="s">
        <v>128</v>
      </c>
      <c r="E88" s="176" t="s">
        <v>697</v>
      </c>
      <c r="F88" s="177" t="s">
        <v>698</v>
      </c>
      <c r="G88" s="178" t="s">
        <v>679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48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680</v>
      </c>
      <c r="AT88" s="186" t="s">
        <v>128</v>
      </c>
      <c r="AU88" s="186" t="s">
        <v>85</v>
      </c>
      <c r="AY88" s="19" t="s">
        <v>126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85</v>
      </c>
      <c r="BK88" s="187">
        <f t="shared" si="9"/>
        <v>0</v>
      </c>
      <c r="BL88" s="19" t="s">
        <v>680</v>
      </c>
      <c r="BM88" s="186" t="s">
        <v>699</v>
      </c>
    </row>
    <row r="89" spans="1:65" s="2" customFormat="1" ht="16.5" customHeight="1">
      <c r="A89" s="36"/>
      <c r="B89" s="37"/>
      <c r="C89" s="175" t="s">
        <v>167</v>
      </c>
      <c r="D89" s="175" t="s">
        <v>128</v>
      </c>
      <c r="E89" s="176" t="s">
        <v>700</v>
      </c>
      <c r="F89" s="177" t="s">
        <v>701</v>
      </c>
      <c r="G89" s="178" t="s">
        <v>679</v>
      </c>
      <c r="H89" s="179">
        <v>1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48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680</v>
      </c>
      <c r="AT89" s="186" t="s">
        <v>128</v>
      </c>
      <c r="AU89" s="186" t="s">
        <v>85</v>
      </c>
      <c r="AY89" s="19" t="s">
        <v>126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85</v>
      </c>
      <c r="BK89" s="187">
        <f t="shared" si="9"/>
        <v>0</v>
      </c>
      <c r="BL89" s="19" t="s">
        <v>680</v>
      </c>
      <c r="BM89" s="186" t="s">
        <v>702</v>
      </c>
    </row>
    <row r="90" spans="1:65" s="2" customFormat="1" ht="16.5" customHeight="1">
      <c r="A90" s="36"/>
      <c r="B90" s="37"/>
      <c r="C90" s="175" t="s">
        <v>174</v>
      </c>
      <c r="D90" s="175" t="s">
        <v>128</v>
      </c>
      <c r="E90" s="176" t="s">
        <v>703</v>
      </c>
      <c r="F90" s="177" t="s">
        <v>704</v>
      </c>
      <c r="G90" s="178" t="s">
        <v>679</v>
      </c>
      <c r="H90" s="179">
        <v>1</v>
      </c>
      <c r="I90" s="180"/>
      <c r="J90" s="181">
        <f t="shared" si="0"/>
        <v>0</v>
      </c>
      <c r="K90" s="177" t="s">
        <v>19</v>
      </c>
      <c r="L90" s="41"/>
      <c r="M90" s="242" t="s">
        <v>19</v>
      </c>
      <c r="N90" s="243" t="s">
        <v>48</v>
      </c>
      <c r="O90" s="244"/>
      <c r="P90" s="245">
        <f t="shared" si="1"/>
        <v>0</v>
      </c>
      <c r="Q90" s="245">
        <v>0</v>
      </c>
      <c r="R90" s="245">
        <f t="shared" si="2"/>
        <v>0</v>
      </c>
      <c r="S90" s="245">
        <v>0</v>
      </c>
      <c r="T90" s="246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680</v>
      </c>
      <c r="AT90" s="186" t="s">
        <v>128</v>
      </c>
      <c r="AU90" s="186" t="s">
        <v>85</v>
      </c>
      <c r="AY90" s="19" t="s">
        <v>126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85</v>
      </c>
      <c r="BK90" s="187">
        <f t="shared" si="9"/>
        <v>0</v>
      </c>
      <c r="BL90" s="19" t="s">
        <v>680</v>
      </c>
      <c r="BM90" s="186" t="s">
        <v>705</v>
      </c>
    </row>
    <row r="91" spans="1:65" s="2" customFormat="1" ht="6.9" customHeight="1">
      <c r="A91" s="36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41"/>
      <c r="M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</sheetData>
  <sheetProtection algorithmName="SHA-512" hashValue="kWCBvU7FHnrDA87SL67pIOIp39E45ph0PCSMC+DhnCB5V9XrPKBsO7AOfCAYxLCppzXDHGtFz0xDWm6zjHIzaw==" saltValue="EfzFLxA1RP8MaGmnq8mM7NLZtqvcfn7sQruzEcpTBXajKobtoedj/PBEO/l/MMeX8F48phyNbS05gTYFxYJP9g==" spinCount="100000" sheet="1" objects="1" scenarios="1" formatColumns="0" formatRows="0" autoFilter="0"/>
  <autoFilter ref="C79:K90" xr:uid="{00000000-0009-0000-0000-000002000000}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0.199999999999999"/>
  <cols>
    <col min="1" max="1" width="8.28515625" style="247" customWidth="1"/>
    <col min="2" max="2" width="1.7109375" style="247" customWidth="1"/>
    <col min="3" max="4" width="5" style="247" customWidth="1"/>
    <col min="5" max="5" width="11.7109375" style="247" customWidth="1"/>
    <col min="6" max="6" width="9.140625" style="247" customWidth="1"/>
    <col min="7" max="7" width="5" style="247" customWidth="1"/>
    <col min="8" max="8" width="77.85546875" style="247" customWidth="1"/>
    <col min="9" max="10" width="20" style="247" customWidth="1"/>
    <col min="11" max="11" width="1.7109375" style="247" customWidth="1"/>
  </cols>
  <sheetData>
    <row r="1" spans="2:1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7" customFormat="1" ht="45" customHeight="1">
      <c r="B3" s="251"/>
      <c r="C3" s="379" t="s">
        <v>706</v>
      </c>
      <c r="D3" s="379"/>
      <c r="E3" s="379"/>
      <c r="F3" s="379"/>
      <c r="G3" s="379"/>
      <c r="H3" s="379"/>
      <c r="I3" s="379"/>
      <c r="J3" s="379"/>
      <c r="K3" s="252"/>
    </row>
    <row r="4" spans="2:11" s="1" customFormat="1" ht="25.5" customHeight="1">
      <c r="B4" s="253"/>
      <c r="C4" s="380" t="s">
        <v>707</v>
      </c>
      <c r="D4" s="380"/>
      <c r="E4" s="380"/>
      <c r="F4" s="380"/>
      <c r="G4" s="380"/>
      <c r="H4" s="380"/>
      <c r="I4" s="380"/>
      <c r="J4" s="380"/>
      <c r="K4" s="254"/>
    </row>
    <row r="5" spans="2:11" s="1" customFormat="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3"/>
      <c r="C6" s="378" t="s">
        <v>708</v>
      </c>
      <c r="D6" s="378"/>
      <c r="E6" s="378"/>
      <c r="F6" s="378"/>
      <c r="G6" s="378"/>
      <c r="H6" s="378"/>
      <c r="I6" s="378"/>
      <c r="J6" s="378"/>
      <c r="K6" s="254"/>
    </row>
    <row r="7" spans="2:11" s="1" customFormat="1" ht="15" customHeight="1">
      <c r="B7" s="257"/>
      <c r="C7" s="378" t="s">
        <v>709</v>
      </c>
      <c r="D7" s="378"/>
      <c r="E7" s="378"/>
      <c r="F7" s="378"/>
      <c r="G7" s="378"/>
      <c r="H7" s="378"/>
      <c r="I7" s="378"/>
      <c r="J7" s="378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378" t="s">
        <v>710</v>
      </c>
      <c r="D9" s="378"/>
      <c r="E9" s="378"/>
      <c r="F9" s="378"/>
      <c r="G9" s="378"/>
      <c r="H9" s="378"/>
      <c r="I9" s="378"/>
      <c r="J9" s="378"/>
      <c r="K9" s="254"/>
    </row>
    <row r="10" spans="2:11" s="1" customFormat="1" ht="15" customHeight="1">
      <c r="B10" s="257"/>
      <c r="C10" s="256"/>
      <c r="D10" s="378" t="s">
        <v>711</v>
      </c>
      <c r="E10" s="378"/>
      <c r="F10" s="378"/>
      <c r="G10" s="378"/>
      <c r="H10" s="378"/>
      <c r="I10" s="378"/>
      <c r="J10" s="378"/>
      <c r="K10" s="254"/>
    </row>
    <row r="11" spans="2:11" s="1" customFormat="1" ht="15" customHeight="1">
      <c r="B11" s="257"/>
      <c r="C11" s="258"/>
      <c r="D11" s="378" t="s">
        <v>712</v>
      </c>
      <c r="E11" s="378"/>
      <c r="F11" s="378"/>
      <c r="G11" s="378"/>
      <c r="H11" s="378"/>
      <c r="I11" s="378"/>
      <c r="J11" s="378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713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378" t="s">
        <v>714</v>
      </c>
      <c r="E15" s="378"/>
      <c r="F15" s="378"/>
      <c r="G15" s="378"/>
      <c r="H15" s="378"/>
      <c r="I15" s="378"/>
      <c r="J15" s="378"/>
      <c r="K15" s="254"/>
    </row>
    <row r="16" spans="2:11" s="1" customFormat="1" ht="15" customHeight="1">
      <c r="B16" s="257"/>
      <c r="C16" s="258"/>
      <c r="D16" s="378" t="s">
        <v>715</v>
      </c>
      <c r="E16" s="378"/>
      <c r="F16" s="378"/>
      <c r="G16" s="378"/>
      <c r="H16" s="378"/>
      <c r="I16" s="378"/>
      <c r="J16" s="378"/>
      <c r="K16" s="254"/>
    </row>
    <row r="17" spans="2:11" s="1" customFormat="1" ht="15" customHeight="1">
      <c r="B17" s="257"/>
      <c r="C17" s="258"/>
      <c r="D17" s="378" t="s">
        <v>716</v>
      </c>
      <c r="E17" s="378"/>
      <c r="F17" s="378"/>
      <c r="G17" s="378"/>
      <c r="H17" s="378"/>
      <c r="I17" s="378"/>
      <c r="J17" s="378"/>
      <c r="K17" s="254"/>
    </row>
    <row r="18" spans="2:11" s="1" customFormat="1" ht="15" customHeight="1">
      <c r="B18" s="257"/>
      <c r="C18" s="258"/>
      <c r="D18" s="258"/>
      <c r="E18" s="260" t="s">
        <v>84</v>
      </c>
      <c r="F18" s="378" t="s">
        <v>717</v>
      </c>
      <c r="G18" s="378"/>
      <c r="H18" s="378"/>
      <c r="I18" s="378"/>
      <c r="J18" s="378"/>
      <c r="K18" s="254"/>
    </row>
    <row r="19" spans="2:11" s="1" customFormat="1" ht="15" customHeight="1">
      <c r="B19" s="257"/>
      <c r="C19" s="258"/>
      <c r="D19" s="258"/>
      <c r="E19" s="260" t="s">
        <v>718</v>
      </c>
      <c r="F19" s="378" t="s">
        <v>719</v>
      </c>
      <c r="G19" s="378"/>
      <c r="H19" s="378"/>
      <c r="I19" s="378"/>
      <c r="J19" s="378"/>
      <c r="K19" s="254"/>
    </row>
    <row r="20" spans="2:11" s="1" customFormat="1" ht="15" customHeight="1">
      <c r="B20" s="257"/>
      <c r="C20" s="258"/>
      <c r="D20" s="258"/>
      <c r="E20" s="260" t="s">
        <v>720</v>
      </c>
      <c r="F20" s="378" t="s">
        <v>721</v>
      </c>
      <c r="G20" s="378"/>
      <c r="H20" s="378"/>
      <c r="I20" s="378"/>
      <c r="J20" s="378"/>
      <c r="K20" s="254"/>
    </row>
    <row r="21" spans="2:11" s="1" customFormat="1" ht="15" customHeight="1">
      <c r="B21" s="257"/>
      <c r="C21" s="258"/>
      <c r="D21" s="258"/>
      <c r="E21" s="260" t="s">
        <v>90</v>
      </c>
      <c r="F21" s="378" t="s">
        <v>722</v>
      </c>
      <c r="G21" s="378"/>
      <c r="H21" s="378"/>
      <c r="I21" s="378"/>
      <c r="J21" s="378"/>
      <c r="K21" s="254"/>
    </row>
    <row r="22" spans="2:11" s="1" customFormat="1" ht="15" customHeight="1">
      <c r="B22" s="257"/>
      <c r="C22" s="258"/>
      <c r="D22" s="258"/>
      <c r="E22" s="260" t="s">
        <v>723</v>
      </c>
      <c r="F22" s="378" t="s">
        <v>724</v>
      </c>
      <c r="G22" s="378"/>
      <c r="H22" s="378"/>
      <c r="I22" s="378"/>
      <c r="J22" s="378"/>
      <c r="K22" s="254"/>
    </row>
    <row r="23" spans="2:11" s="1" customFormat="1" ht="15" customHeight="1">
      <c r="B23" s="257"/>
      <c r="C23" s="258"/>
      <c r="D23" s="258"/>
      <c r="E23" s="260" t="s">
        <v>725</v>
      </c>
      <c r="F23" s="378" t="s">
        <v>726</v>
      </c>
      <c r="G23" s="378"/>
      <c r="H23" s="378"/>
      <c r="I23" s="378"/>
      <c r="J23" s="378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378" t="s">
        <v>727</v>
      </c>
      <c r="D25" s="378"/>
      <c r="E25" s="378"/>
      <c r="F25" s="378"/>
      <c r="G25" s="378"/>
      <c r="H25" s="378"/>
      <c r="I25" s="378"/>
      <c r="J25" s="378"/>
      <c r="K25" s="254"/>
    </row>
    <row r="26" spans="2:11" s="1" customFormat="1" ht="15" customHeight="1">
      <c r="B26" s="257"/>
      <c r="C26" s="378" t="s">
        <v>728</v>
      </c>
      <c r="D26" s="378"/>
      <c r="E26" s="378"/>
      <c r="F26" s="378"/>
      <c r="G26" s="378"/>
      <c r="H26" s="378"/>
      <c r="I26" s="378"/>
      <c r="J26" s="378"/>
      <c r="K26" s="254"/>
    </row>
    <row r="27" spans="2:11" s="1" customFormat="1" ht="15" customHeight="1">
      <c r="B27" s="257"/>
      <c r="C27" s="256"/>
      <c r="D27" s="378" t="s">
        <v>729</v>
      </c>
      <c r="E27" s="378"/>
      <c r="F27" s="378"/>
      <c r="G27" s="378"/>
      <c r="H27" s="378"/>
      <c r="I27" s="378"/>
      <c r="J27" s="378"/>
      <c r="K27" s="254"/>
    </row>
    <row r="28" spans="2:11" s="1" customFormat="1" ht="15" customHeight="1">
      <c r="B28" s="257"/>
      <c r="C28" s="258"/>
      <c r="D28" s="378" t="s">
        <v>730</v>
      </c>
      <c r="E28" s="378"/>
      <c r="F28" s="378"/>
      <c r="G28" s="378"/>
      <c r="H28" s="378"/>
      <c r="I28" s="378"/>
      <c r="J28" s="378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378" t="s">
        <v>731</v>
      </c>
      <c r="E30" s="378"/>
      <c r="F30" s="378"/>
      <c r="G30" s="378"/>
      <c r="H30" s="378"/>
      <c r="I30" s="378"/>
      <c r="J30" s="378"/>
      <c r="K30" s="254"/>
    </row>
    <row r="31" spans="2:11" s="1" customFormat="1" ht="15" customHeight="1">
      <c r="B31" s="257"/>
      <c r="C31" s="258"/>
      <c r="D31" s="378" t="s">
        <v>732</v>
      </c>
      <c r="E31" s="378"/>
      <c r="F31" s="378"/>
      <c r="G31" s="378"/>
      <c r="H31" s="378"/>
      <c r="I31" s="378"/>
      <c r="J31" s="378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378" t="s">
        <v>733</v>
      </c>
      <c r="E33" s="378"/>
      <c r="F33" s="378"/>
      <c r="G33" s="378"/>
      <c r="H33" s="378"/>
      <c r="I33" s="378"/>
      <c r="J33" s="378"/>
      <c r="K33" s="254"/>
    </row>
    <row r="34" spans="2:11" s="1" customFormat="1" ht="15" customHeight="1">
      <c r="B34" s="257"/>
      <c r="C34" s="258"/>
      <c r="D34" s="378" t="s">
        <v>734</v>
      </c>
      <c r="E34" s="378"/>
      <c r="F34" s="378"/>
      <c r="G34" s="378"/>
      <c r="H34" s="378"/>
      <c r="I34" s="378"/>
      <c r="J34" s="378"/>
      <c r="K34" s="254"/>
    </row>
    <row r="35" spans="2:11" s="1" customFormat="1" ht="15" customHeight="1">
      <c r="B35" s="257"/>
      <c r="C35" s="258"/>
      <c r="D35" s="378" t="s">
        <v>735</v>
      </c>
      <c r="E35" s="378"/>
      <c r="F35" s="378"/>
      <c r="G35" s="378"/>
      <c r="H35" s="378"/>
      <c r="I35" s="378"/>
      <c r="J35" s="378"/>
      <c r="K35" s="254"/>
    </row>
    <row r="36" spans="2:11" s="1" customFormat="1" ht="15" customHeight="1">
      <c r="B36" s="257"/>
      <c r="C36" s="258"/>
      <c r="D36" s="256"/>
      <c r="E36" s="259" t="s">
        <v>112</v>
      </c>
      <c r="F36" s="256"/>
      <c r="G36" s="378" t="s">
        <v>736</v>
      </c>
      <c r="H36" s="378"/>
      <c r="I36" s="378"/>
      <c r="J36" s="378"/>
      <c r="K36" s="254"/>
    </row>
    <row r="37" spans="2:11" s="1" customFormat="1" ht="30.75" customHeight="1">
      <c r="B37" s="257"/>
      <c r="C37" s="258"/>
      <c r="D37" s="256"/>
      <c r="E37" s="259" t="s">
        <v>737</v>
      </c>
      <c r="F37" s="256"/>
      <c r="G37" s="378" t="s">
        <v>738</v>
      </c>
      <c r="H37" s="378"/>
      <c r="I37" s="378"/>
      <c r="J37" s="378"/>
      <c r="K37" s="254"/>
    </row>
    <row r="38" spans="2:11" s="1" customFormat="1" ht="15" customHeight="1">
      <c r="B38" s="257"/>
      <c r="C38" s="258"/>
      <c r="D38" s="256"/>
      <c r="E38" s="259" t="s">
        <v>58</v>
      </c>
      <c r="F38" s="256"/>
      <c r="G38" s="378" t="s">
        <v>739</v>
      </c>
      <c r="H38" s="378"/>
      <c r="I38" s="378"/>
      <c r="J38" s="378"/>
      <c r="K38" s="254"/>
    </row>
    <row r="39" spans="2:11" s="1" customFormat="1" ht="15" customHeight="1">
      <c r="B39" s="257"/>
      <c r="C39" s="258"/>
      <c r="D39" s="256"/>
      <c r="E39" s="259" t="s">
        <v>59</v>
      </c>
      <c r="F39" s="256"/>
      <c r="G39" s="378" t="s">
        <v>740</v>
      </c>
      <c r="H39" s="378"/>
      <c r="I39" s="378"/>
      <c r="J39" s="378"/>
      <c r="K39" s="254"/>
    </row>
    <row r="40" spans="2:11" s="1" customFormat="1" ht="15" customHeight="1">
      <c r="B40" s="257"/>
      <c r="C40" s="258"/>
      <c r="D40" s="256"/>
      <c r="E40" s="259" t="s">
        <v>113</v>
      </c>
      <c r="F40" s="256"/>
      <c r="G40" s="378" t="s">
        <v>741</v>
      </c>
      <c r="H40" s="378"/>
      <c r="I40" s="378"/>
      <c r="J40" s="378"/>
      <c r="K40" s="254"/>
    </row>
    <row r="41" spans="2:11" s="1" customFormat="1" ht="15" customHeight="1">
      <c r="B41" s="257"/>
      <c r="C41" s="258"/>
      <c r="D41" s="256"/>
      <c r="E41" s="259" t="s">
        <v>114</v>
      </c>
      <c r="F41" s="256"/>
      <c r="G41" s="378" t="s">
        <v>742</v>
      </c>
      <c r="H41" s="378"/>
      <c r="I41" s="378"/>
      <c r="J41" s="378"/>
      <c r="K41" s="254"/>
    </row>
    <row r="42" spans="2:11" s="1" customFormat="1" ht="15" customHeight="1">
      <c r="B42" s="257"/>
      <c r="C42" s="258"/>
      <c r="D42" s="256"/>
      <c r="E42" s="259" t="s">
        <v>743</v>
      </c>
      <c r="F42" s="256"/>
      <c r="G42" s="378" t="s">
        <v>744</v>
      </c>
      <c r="H42" s="378"/>
      <c r="I42" s="378"/>
      <c r="J42" s="378"/>
      <c r="K42" s="254"/>
    </row>
    <row r="43" spans="2:11" s="1" customFormat="1" ht="15" customHeight="1">
      <c r="B43" s="257"/>
      <c r="C43" s="258"/>
      <c r="D43" s="256"/>
      <c r="E43" s="259"/>
      <c r="F43" s="256"/>
      <c r="G43" s="378" t="s">
        <v>745</v>
      </c>
      <c r="H43" s="378"/>
      <c r="I43" s="378"/>
      <c r="J43" s="378"/>
      <c r="K43" s="254"/>
    </row>
    <row r="44" spans="2:11" s="1" customFormat="1" ht="15" customHeight="1">
      <c r="B44" s="257"/>
      <c r="C44" s="258"/>
      <c r="D44" s="256"/>
      <c r="E44" s="259" t="s">
        <v>746</v>
      </c>
      <c r="F44" s="256"/>
      <c r="G44" s="378" t="s">
        <v>747</v>
      </c>
      <c r="H44" s="378"/>
      <c r="I44" s="378"/>
      <c r="J44" s="378"/>
      <c r="K44" s="254"/>
    </row>
    <row r="45" spans="2:11" s="1" customFormat="1" ht="15" customHeight="1">
      <c r="B45" s="257"/>
      <c r="C45" s="258"/>
      <c r="D45" s="256"/>
      <c r="E45" s="259" t="s">
        <v>116</v>
      </c>
      <c r="F45" s="256"/>
      <c r="G45" s="378" t="s">
        <v>748</v>
      </c>
      <c r="H45" s="378"/>
      <c r="I45" s="378"/>
      <c r="J45" s="378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378" t="s">
        <v>749</v>
      </c>
      <c r="E47" s="378"/>
      <c r="F47" s="378"/>
      <c r="G47" s="378"/>
      <c r="H47" s="378"/>
      <c r="I47" s="378"/>
      <c r="J47" s="378"/>
      <c r="K47" s="254"/>
    </row>
    <row r="48" spans="2:11" s="1" customFormat="1" ht="15" customHeight="1">
      <c r="B48" s="257"/>
      <c r="C48" s="258"/>
      <c r="D48" s="258"/>
      <c r="E48" s="378" t="s">
        <v>750</v>
      </c>
      <c r="F48" s="378"/>
      <c r="G48" s="378"/>
      <c r="H48" s="378"/>
      <c r="I48" s="378"/>
      <c r="J48" s="378"/>
      <c r="K48" s="254"/>
    </row>
    <row r="49" spans="2:11" s="1" customFormat="1" ht="15" customHeight="1">
      <c r="B49" s="257"/>
      <c r="C49" s="258"/>
      <c r="D49" s="258"/>
      <c r="E49" s="378" t="s">
        <v>751</v>
      </c>
      <c r="F49" s="378"/>
      <c r="G49" s="378"/>
      <c r="H49" s="378"/>
      <c r="I49" s="378"/>
      <c r="J49" s="378"/>
      <c r="K49" s="254"/>
    </row>
    <row r="50" spans="2:11" s="1" customFormat="1" ht="15" customHeight="1">
      <c r="B50" s="257"/>
      <c r="C50" s="258"/>
      <c r="D50" s="258"/>
      <c r="E50" s="378" t="s">
        <v>752</v>
      </c>
      <c r="F50" s="378"/>
      <c r="G50" s="378"/>
      <c r="H50" s="378"/>
      <c r="I50" s="378"/>
      <c r="J50" s="378"/>
      <c r="K50" s="254"/>
    </row>
    <row r="51" spans="2:11" s="1" customFormat="1" ht="15" customHeight="1">
      <c r="B51" s="257"/>
      <c r="C51" s="258"/>
      <c r="D51" s="378" t="s">
        <v>753</v>
      </c>
      <c r="E51" s="378"/>
      <c r="F51" s="378"/>
      <c r="G51" s="378"/>
      <c r="H51" s="378"/>
      <c r="I51" s="378"/>
      <c r="J51" s="378"/>
      <c r="K51" s="254"/>
    </row>
    <row r="52" spans="2:11" s="1" customFormat="1" ht="25.5" customHeight="1">
      <c r="B52" s="253"/>
      <c r="C52" s="380" t="s">
        <v>754</v>
      </c>
      <c r="D52" s="380"/>
      <c r="E52" s="380"/>
      <c r="F52" s="380"/>
      <c r="G52" s="380"/>
      <c r="H52" s="380"/>
      <c r="I52" s="380"/>
      <c r="J52" s="380"/>
      <c r="K52" s="254"/>
    </row>
    <row r="53" spans="2:11" s="1" customFormat="1" ht="5.25" customHeight="1">
      <c r="B53" s="253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3"/>
      <c r="C54" s="378" t="s">
        <v>755</v>
      </c>
      <c r="D54" s="378"/>
      <c r="E54" s="378"/>
      <c r="F54" s="378"/>
      <c r="G54" s="378"/>
      <c r="H54" s="378"/>
      <c r="I54" s="378"/>
      <c r="J54" s="378"/>
      <c r="K54" s="254"/>
    </row>
    <row r="55" spans="2:11" s="1" customFormat="1" ht="15" customHeight="1">
      <c r="B55" s="253"/>
      <c r="C55" s="378" t="s">
        <v>756</v>
      </c>
      <c r="D55" s="378"/>
      <c r="E55" s="378"/>
      <c r="F55" s="378"/>
      <c r="G55" s="378"/>
      <c r="H55" s="378"/>
      <c r="I55" s="378"/>
      <c r="J55" s="378"/>
      <c r="K55" s="254"/>
    </row>
    <row r="56" spans="2:11" s="1" customFormat="1" ht="12.75" customHeight="1">
      <c r="B56" s="253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3"/>
      <c r="C57" s="378" t="s">
        <v>757</v>
      </c>
      <c r="D57" s="378"/>
      <c r="E57" s="378"/>
      <c r="F57" s="378"/>
      <c r="G57" s="378"/>
      <c r="H57" s="378"/>
      <c r="I57" s="378"/>
      <c r="J57" s="378"/>
      <c r="K57" s="254"/>
    </row>
    <row r="58" spans="2:11" s="1" customFormat="1" ht="15" customHeight="1">
      <c r="B58" s="253"/>
      <c r="C58" s="258"/>
      <c r="D58" s="378" t="s">
        <v>758</v>
      </c>
      <c r="E58" s="378"/>
      <c r="F58" s="378"/>
      <c r="G58" s="378"/>
      <c r="H58" s="378"/>
      <c r="I58" s="378"/>
      <c r="J58" s="378"/>
      <c r="K58" s="254"/>
    </row>
    <row r="59" spans="2:11" s="1" customFormat="1" ht="15" customHeight="1">
      <c r="B59" s="253"/>
      <c r="C59" s="258"/>
      <c r="D59" s="378" t="s">
        <v>759</v>
      </c>
      <c r="E59" s="378"/>
      <c r="F59" s="378"/>
      <c r="G59" s="378"/>
      <c r="H59" s="378"/>
      <c r="I59" s="378"/>
      <c r="J59" s="378"/>
      <c r="K59" s="254"/>
    </row>
    <row r="60" spans="2:11" s="1" customFormat="1" ht="15" customHeight="1">
      <c r="B60" s="253"/>
      <c r="C60" s="258"/>
      <c r="D60" s="378" t="s">
        <v>760</v>
      </c>
      <c r="E60" s="378"/>
      <c r="F60" s="378"/>
      <c r="G60" s="378"/>
      <c r="H60" s="378"/>
      <c r="I60" s="378"/>
      <c r="J60" s="378"/>
      <c r="K60" s="254"/>
    </row>
    <row r="61" spans="2:11" s="1" customFormat="1" ht="15" customHeight="1">
      <c r="B61" s="253"/>
      <c r="C61" s="258"/>
      <c r="D61" s="378" t="s">
        <v>761</v>
      </c>
      <c r="E61" s="378"/>
      <c r="F61" s="378"/>
      <c r="G61" s="378"/>
      <c r="H61" s="378"/>
      <c r="I61" s="378"/>
      <c r="J61" s="378"/>
      <c r="K61" s="254"/>
    </row>
    <row r="62" spans="2:11" s="1" customFormat="1" ht="15" customHeight="1">
      <c r="B62" s="253"/>
      <c r="C62" s="258"/>
      <c r="D62" s="382" t="s">
        <v>762</v>
      </c>
      <c r="E62" s="382"/>
      <c r="F62" s="382"/>
      <c r="G62" s="382"/>
      <c r="H62" s="382"/>
      <c r="I62" s="382"/>
      <c r="J62" s="382"/>
      <c r="K62" s="254"/>
    </row>
    <row r="63" spans="2:11" s="1" customFormat="1" ht="15" customHeight="1">
      <c r="B63" s="253"/>
      <c r="C63" s="258"/>
      <c r="D63" s="378" t="s">
        <v>763</v>
      </c>
      <c r="E63" s="378"/>
      <c r="F63" s="378"/>
      <c r="G63" s="378"/>
      <c r="H63" s="378"/>
      <c r="I63" s="378"/>
      <c r="J63" s="378"/>
      <c r="K63" s="254"/>
    </row>
    <row r="64" spans="2:11" s="1" customFormat="1" ht="12.75" customHeight="1">
      <c r="B64" s="253"/>
      <c r="C64" s="258"/>
      <c r="D64" s="258"/>
      <c r="E64" s="261"/>
      <c r="F64" s="258"/>
      <c r="G64" s="258"/>
      <c r="H64" s="258"/>
      <c r="I64" s="258"/>
      <c r="J64" s="258"/>
      <c r="K64" s="254"/>
    </row>
    <row r="65" spans="2:11" s="1" customFormat="1" ht="15" customHeight="1">
      <c r="B65" s="253"/>
      <c r="C65" s="258"/>
      <c r="D65" s="378" t="s">
        <v>764</v>
      </c>
      <c r="E65" s="378"/>
      <c r="F65" s="378"/>
      <c r="G65" s="378"/>
      <c r="H65" s="378"/>
      <c r="I65" s="378"/>
      <c r="J65" s="378"/>
      <c r="K65" s="254"/>
    </row>
    <row r="66" spans="2:11" s="1" customFormat="1" ht="15" customHeight="1">
      <c r="B66" s="253"/>
      <c r="C66" s="258"/>
      <c r="D66" s="382" t="s">
        <v>765</v>
      </c>
      <c r="E66" s="382"/>
      <c r="F66" s="382"/>
      <c r="G66" s="382"/>
      <c r="H66" s="382"/>
      <c r="I66" s="382"/>
      <c r="J66" s="382"/>
      <c r="K66" s="254"/>
    </row>
    <row r="67" spans="2:11" s="1" customFormat="1" ht="15" customHeight="1">
      <c r="B67" s="253"/>
      <c r="C67" s="258"/>
      <c r="D67" s="378" t="s">
        <v>766</v>
      </c>
      <c r="E67" s="378"/>
      <c r="F67" s="378"/>
      <c r="G67" s="378"/>
      <c r="H67" s="378"/>
      <c r="I67" s="378"/>
      <c r="J67" s="378"/>
      <c r="K67" s="254"/>
    </row>
    <row r="68" spans="2:11" s="1" customFormat="1" ht="15" customHeight="1">
      <c r="B68" s="253"/>
      <c r="C68" s="258"/>
      <c r="D68" s="378" t="s">
        <v>767</v>
      </c>
      <c r="E68" s="378"/>
      <c r="F68" s="378"/>
      <c r="G68" s="378"/>
      <c r="H68" s="378"/>
      <c r="I68" s="378"/>
      <c r="J68" s="378"/>
      <c r="K68" s="254"/>
    </row>
    <row r="69" spans="2:11" s="1" customFormat="1" ht="15" customHeight="1">
      <c r="B69" s="253"/>
      <c r="C69" s="258"/>
      <c r="D69" s="378" t="s">
        <v>768</v>
      </c>
      <c r="E69" s="378"/>
      <c r="F69" s="378"/>
      <c r="G69" s="378"/>
      <c r="H69" s="378"/>
      <c r="I69" s="378"/>
      <c r="J69" s="378"/>
      <c r="K69" s="254"/>
    </row>
    <row r="70" spans="2:11" s="1" customFormat="1" ht="15" customHeight="1">
      <c r="B70" s="253"/>
      <c r="C70" s="258"/>
      <c r="D70" s="378" t="s">
        <v>769</v>
      </c>
      <c r="E70" s="378"/>
      <c r="F70" s="378"/>
      <c r="G70" s="378"/>
      <c r="H70" s="378"/>
      <c r="I70" s="378"/>
      <c r="J70" s="378"/>
      <c r="K70" s="254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381" t="s">
        <v>770</v>
      </c>
      <c r="D75" s="381"/>
      <c r="E75" s="381"/>
      <c r="F75" s="381"/>
      <c r="G75" s="381"/>
      <c r="H75" s="381"/>
      <c r="I75" s="381"/>
      <c r="J75" s="381"/>
      <c r="K75" s="271"/>
    </row>
    <row r="76" spans="2:11" s="1" customFormat="1" ht="17.25" customHeight="1">
      <c r="B76" s="270"/>
      <c r="C76" s="272" t="s">
        <v>771</v>
      </c>
      <c r="D76" s="272"/>
      <c r="E76" s="272"/>
      <c r="F76" s="272" t="s">
        <v>772</v>
      </c>
      <c r="G76" s="273"/>
      <c r="H76" s="272" t="s">
        <v>59</v>
      </c>
      <c r="I76" s="272" t="s">
        <v>62</v>
      </c>
      <c r="J76" s="272" t="s">
        <v>773</v>
      </c>
      <c r="K76" s="271"/>
    </row>
    <row r="77" spans="2:11" s="1" customFormat="1" ht="17.25" customHeight="1">
      <c r="B77" s="270"/>
      <c r="C77" s="274" t="s">
        <v>774</v>
      </c>
      <c r="D77" s="274"/>
      <c r="E77" s="274"/>
      <c r="F77" s="275" t="s">
        <v>775</v>
      </c>
      <c r="G77" s="276"/>
      <c r="H77" s="274"/>
      <c r="I77" s="274"/>
      <c r="J77" s="274" t="s">
        <v>776</v>
      </c>
      <c r="K77" s="271"/>
    </row>
    <row r="78" spans="2:11" s="1" customFormat="1" ht="5.25" customHeight="1">
      <c r="B78" s="270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70"/>
      <c r="C79" s="259" t="s">
        <v>58</v>
      </c>
      <c r="D79" s="279"/>
      <c r="E79" s="279"/>
      <c r="F79" s="280" t="s">
        <v>777</v>
      </c>
      <c r="G79" s="281"/>
      <c r="H79" s="259" t="s">
        <v>778</v>
      </c>
      <c r="I79" s="259" t="s">
        <v>779</v>
      </c>
      <c r="J79" s="259">
        <v>20</v>
      </c>
      <c r="K79" s="271"/>
    </row>
    <row r="80" spans="2:11" s="1" customFormat="1" ht="15" customHeight="1">
      <c r="B80" s="270"/>
      <c r="C80" s="259" t="s">
        <v>780</v>
      </c>
      <c r="D80" s="259"/>
      <c r="E80" s="259"/>
      <c r="F80" s="280" t="s">
        <v>777</v>
      </c>
      <c r="G80" s="281"/>
      <c r="H80" s="259" t="s">
        <v>781</v>
      </c>
      <c r="I80" s="259" t="s">
        <v>779</v>
      </c>
      <c r="J80" s="259">
        <v>120</v>
      </c>
      <c r="K80" s="271"/>
    </row>
    <row r="81" spans="2:11" s="1" customFormat="1" ht="15" customHeight="1">
      <c r="B81" s="282"/>
      <c r="C81" s="259" t="s">
        <v>782</v>
      </c>
      <c r="D81" s="259"/>
      <c r="E81" s="259"/>
      <c r="F81" s="280" t="s">
        <v>783</v>
      </c>
      <c r="G81" s="281"/>
      <c r="H81" s="259" t="s">
        <v>784</v>
      </c>
      <c r="I81" s="259" t="s">
        <v>779</v>
      </c>
      <c r="J81" s="259">
        <v>50</v>
      </c>
      <c r="K81" s="271"/>
    </row>
    <row r="82" spans="2:11" s="1" customFormat="1" ht="15" customHeight="1">
      <c r="B82" s="282"/>
      <c r="C82" s="259" t="s">
        <v>785</v>
      </c>
      <c r="D82" s="259"/>
      <c r="E82" s="259"/>
      <c r="F82" s="280" t="s">
        <v>777</v>
      </c>
      <c r="G82" s="281"/>
      <c r="H82" s="259" t="s">
        <v>786</v>
      </c>
      <c r="I82" s="259" t="s">
        <v>787</v>
      </c>
      <c r="J82" s="259"/>
      <c r="K82" s="271"/>
    </row>
    <row r="83" spans="2:11" s="1" customFormat="1" ht="15" customHeight="1">
      <c r="B83" s="282"/>
      <c r="C83" s="283" t="s">
        <v>788</v>
      </c>
      <c r="D83" s="283"/>
      <c r="E83" s="283"/>
      <c r="F83" s="284" t="s">
        <v>783</v>
      </c>
      <c r="G83" s="283"/>
      <c r="H83" s="283" t="s">
        <v>789</v>
      </c>
      <c r="I83" s="283" t="s">
        <v>779</v>
      </c>
      <c r="J83" s="283">
        <v>15</v>
      </c>
      <c r="K83" s="271"/>
    </row>
    <row r="84" spans="2:11" s="1" customFormat="1" ht="15" customHeight="1">
      <c r="B84" s="282"/>
      <c r="C84" s="283" t="s">
        <v>790</v>
      </c>
      <c r="D84" s="283"/>
      <c r="E84" s="283"/>
      <c r="F84" s="284" t="s">
        <v>783</v>
      </c>
      <c r="G84" s="283"/>
      <c r="H84" s="283" t="s">
        <v>791</v>
      </c>
      <c r="I84" s="283" t="s">
        <v>779</v>
      </c>
      <c r="J84" s="283">
        <v>15</v>
      </c>
      <c r="K84" s="271"/>
    </row>
    <row r="85" spans="2:11" s="1" customFormat="1" ht="15" customHeight="1">
      <c r="B85" s="282"/>
      <c r="C85" s="283" t="s">
        <v>792</v>
      </c>
      <c r="D85" s="283"/>
      <c r="E85" s="283"/>
      <c r="F85" s="284" t="s">
        <v>783</v>
      </c>
      <c r="G85" s="283"/>
      <c r="H85" s="283" t="s">
        <v>793</v>
      </c>
      <c r="I85" s="283" t="s">
        <v>779</v>
      </c>
      <c r="J85" s="283">
        <v>20</v>
      </c>
      <c r="K85" s="271"/>
    </row>
    <row r="86" spans="2:11" s="1" customFormat="1" ht="15" customHeight="1">
      <c r="B86" s="282"/>
      <c r="C86" s="283" t="s">
        <v>794</v>
      </c>
      <c r="D86" s="283"/>
      <c r="E86" s="283"/>
      <c r="F86" s="284" t="s">
        <v>783</v>
      </c>
      <c r="G86" s="283"/>
      <c r="H86" s="283" t="s">
        <v>795</v>
      </c>
      <c r="I86" s="283" t="s">
        <v>779</v>
      </c>
      <c r="J86" s="283">
        <v>20</v>
      </c>
      <c r="K86" s="271"/>
    </row>
    <row r="87" spans="2:11" s="1" customFormat="1" ht="15" customHeight="1">
      <c r="B87" s="282"/>
      <c r="C87" s="259" t="s">
        <v>796</v>
      </c>
      <c r="D87" s="259"/>
      <c r="E87" s="259"/>
      <c r="F87" s="280" t="s">
        <v>783</v>
      </c>
      <c r="G87" s="281"/>
      <c r="H87" s="259" t="s">
        <v>797</v>
      </c>
      <c r="I87" s="259" t="s">
        <v>779</v>
      </c>
      <c r="J87" s="259">
        <v>50</v>
      </c>
      <c r="K87" s="271"/>
    </row>
    <row r="88" spans="2:11" s="1" customFormat="1" ht="15" customHeight="1">
      <c r="B88" s="282"/>
      <c r="C88" s="259" t="s">
        <v>798</v>
      </c>
      <c r="D88" s="259"/>
      <c r="E88" s="259"/>
      <c r="F88" s="280" t="s">
        <v>783</v>
      </c>
      <c r="G88" s="281"/>
      <c r="H88" s="259" t="s">
        <v>799</v>
      </c>
      <c r="I88" s="259" t="s">
        <v>779</v>
      </c>
      <c r="J88" s="259">
        <v>20</v>
      </c>
      <c r="K88" s="271"/>
    </row>
    <row r="89" spans="2:11" s="1" customFormat="1" ht="15" customHeight="1">
      <c r="B89" s="282"/>
      <c r="C89" s="259" t="s">
        <v>800</v>
      </c>
      <c r="D89" s="259"/>
      <c r="E89" s="259"/>
      <c r="F89" s="280" t="s">
        <v>783</v>
      </c>
      <c r="G89" s="281"/>
      <c r="H89" s="259" t="s">
        <v>801</v>
      </c>
      <c r="I89" s="259" t="s">
        <v>779</v>
      </c>
      <c r="J89" s="259">
        <v>20</v>
      </c>
      <c r="K89" s="271"/>
    </row>
    <row r="90" spans="2:11" s="1" customFormat="1" ht="15" customHeight="1">
      <c r="B90" s="282"/>
      <c r="C90" s="259" t="s">
        <v>802</v>
      </c>
      <c r="D90" s="259"/>
      <c r="E90" s="259"/>
      <c r="F90" s="280" t="s">
        <v>783</v>
      </c>
      <c r="G90" s="281"/>
      <c r="H90" s="259" t="s">
        <v>803</v>
      </c>
      <c r="I90" s="259" t="s">
        <v>779</v>
      </c>
      <c r="J90" s="259">
        <v>50</v>
      </c>
      <c r="K90" s="271"/>
    </row>
    <row r="91" spans="2:11" s="1" customFormat="1" ht="15" customHeight="1">
      <c r="B91" s="282"/>
      <c r="C91" s="259" t="s">
        <v>804</v>
      </c>
      <c r="D91" s="259"/>
      <c r="E91" s="259"/>
      <c r="F91" s="280" t="s">
        <v>783</v>
      </c>
      <c r="G91" s="281"/>
      <c r="H91" s="259" t="s">
        <v>804</v>
      </c>
      <c r="I91" s="259" t="s">
        <v>779</v>
      </c>
      <c r="J91" s="259">
        <v>50</v>
      </c>
      <c r="K91" s="271"/>
    </row>
    <row r="92" spans="2:11" s="1" customFormat="1" ht="15" customHeight="1">
      <c r="B92" s="282"/>
      <c r="C92" s="259" t="s">
        <v>805</v>
      </c>
      <c r="D92" s="259"/>
      <c r="E92" s="259"/>
      <c r="F92" s="280" t="s">
        <v>783</v>
      </c>
      <c r="G92" s="281"/>
      <c r="H92" s="259" t="s">
        <v>806</v>
      </c>
      <c r="I92" s="259" t="s">
        <v>779</v>
      </c>
      <c r="J92" s="259">
        <v>255</v>
      </c>
      <c r="K92" s="271"/>
    </row>
    <row r="93" spans="2:11" s="1" customFormat="1" ht="15" customHeight="1">
      <c r="B93" s="282"/>
      <c r="C93" s="259" t="s">
        <v>807</v>
      </c>
      <c r="D93" s="259"/>
      <c r="E93" s="259"/>
      <c r="F93" s="280" t="s">
        <v>777</v>
      </c>
      <c r="G93" s="281"/>
      <c r="H93" s="259" t="s">
        <v>808</v>
      </c>
      <c r="I93" s="259" t="s">
        <v>809</v>
      </c>
      <c r="J93" s="259"/>
      <c r="K93" s="271"/>
    </row>
    <row r="94" spans="2:11" s="1" customFormat="1" ht="15" customHeight="1">
      <c r="B94" s="282"/>
      <c r="C94" s="259" t="s">
        <v>810</v>
      </c>
      <c r="D94" s="259"/>
      <c r="E94" s="259"/>
      <c r="F94" s="280" t="s">
        <v>777</v>
      </c>
      <c r="G94" s="281"/>
      <c r="H94" s="259" t="s">
        <v>811</v>
      </c>
      <c r="I94" s="259" t="s">
        <v>812</v>
      </c>
      <c r="J94" s="259"/>
      <c r="K94" s="271"/>
    </row>
    <row r="95" spans="2:11" s="1" customFormat="1" ht="15" customHeight="1">
      <c r="B95" s="282"/>
      <c r="C95" s="259" t="s">
        <v>813</v>
      </c>
      <c r="D95" s="259"/>
      <c r="E95" s="259"/>
      <c r="F95" s="280" t="s">
        <v>777</v>
      </c>
      <c r="G95" s="281"/>
      <c r="H95" s="259" t="s">
        <v>813</v>
      </c>
      <c r="I95" s="259" t="s">
        <v>812</v>
      </c>
      <c r="J95" s="259"/>
      <c r="K95" s="271"/>
    </row>
    <row r="96" spans="2:11" s="1" customFormat="1" ht="15" customHeight="1">
      <c r="B96" s="282"/>
      <c r="C96" s="259" t="s">
        <v>43</v>
      </c>
      <c r="D96" s="259"/>
      <c r="E96" s="259"/>
      <c r="F96" s="280" t="s">
        <v>777</v>
      </c>
      <c r="G96" s="281"/>
      <c r="H96" s="259" t="s">
        <v>814</v>
      </c>
      <c r="I96" s="259" t="s">
        <v>812</v>
      </c>
      <c r="J96" s="259"/>
      <c r="K96" s="271"/>
    </row>
    <row r="97" spans="2:11" s="1" customFormat="1" ht="15" customHeight="1">
      <c r="B97" s="282"/>
      <c r="C97" s="259" t="s">
        <v>53</v>
      </c>
      <c r="D97" s="259"/>
      <c r="E97" s="259"/>
      <c r="F97" s="280" t="s">
        <v>777</v>
      </c>
      <c r="G97" s="281"/>
      <c r="H97" s="259" t="s">
        <v>815</v>
      </c>
      <c r="I97" s="259" t="s">
        <v>812</v>
      </c>
      <c r="J97" s="259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381" t="s">
        <v>816</v>
      </c>
      <c r="D102" s="381"/>
      <c r="E102" s="381"/>
      <c r="F102" s="381"/>
      <c r="G102" s="381"/>
      <c r="H102" s="381"/>
      <c r="I102" s="381"/>
      <c r="J102" s="381"/>
      <c r="K102" s="271"/>
    </row>
    <row r="103" spans="2:11" s="1" customFormat="1" ht="17.25" customHeight="1">
      <c r="B103" s="270"/>
      <c r="C103" s="272" t="s">
        <v>771</v>
      </c>
      <c r="D103" s="272"/>
      <c r="E103" s="272"/>
      <c r="F103" s="272" t="s">
        <v>772</v>
      </c>
      <c r="G103" s="273"/>
      <c r="H103" s="272" t="s">
        <v>59</v>
      </c>
      <c r="I103" s="272" t="s">
        <v>62</v>
      </c>
      <c r="J103" s="272" t="s">
        <v>773</v>
      </c>
      <c r="K103" s="271"/>
    </row>
    <row r="104" spans="2:11" s="1" customFormat="1" ht="17.25" customHeight="1">
      <c r="B104" s="270"/>
      <c r="C104" s="274" t="s">
        <v>774</v>
      </c>
      <c r="D104" s="274"/>
      <c r="E104" s="274"/>
      <c r="F104" s="275" t="s">
        <v>775</v>
      </c>
      <c r="G104" s="276"/>
      <c r="H104" s="274"/>
      <c r="I104" s="274"/>
      <c r="J104" s="274" t="s">
        <v>776</v>
      </c>
      <c r="K104" s="271"/>
    </row>
    <row r="105" spans="2:11" s="1" customFormat="1" ht="5.25" customHeight="1">
      <c r="B105" s="270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70"/>
      <c r="C106" s="259" t="s">
        <v>58</v>
      </c>
      <c r="D106" s="279"/>
      <c r="E106" s="279"/>
      <c r="F106" s="280" t="s">
        <v>777</v>
      </c>
      <c r="G106" s="259"/>
      <c r="H106" s="259" t="s">
        <v>817</v>
      </c>
      <c r="I106" s="259" t="s">
        <v>779</v>
      </c>
      <c r="J106" s="259">
        <v>20</v>
      </c>
      <c r="K106" s="271"/>
    </row>
    <row r="107" spans="2:11" s="1" customFormat="1" ht="15" customHeight="1">
      <c r="B107" s="270"/>
      <c r="C107" s="259" t="s">
        <v>780</v>
      </c>
      <c r="D107" s="259"/>
      <c r="E107" s="259"/>
      <c r="F107" s="280" t="s">
        <v>777</v>
      </c>
      <c r="G107" s="259"/>
      <c r="H107" s="259" t="s">
        <v>817</v>
      </c>
      <c r="I107" s="259" t="s">
        <v>779</v>
      </c>
      <c r="J107" s="259">
        <v>120</v>
      </c>
      <c r="K107" s="271"/>
    </row>
    <row r="108" spans="2:11" s="1" customFormat="1" ht="15" customHeight="1">
      <c r="B108" s="282"/>
      <c r="C108" s="259" t="s">
        <v>782</v>
      </c>
      <c r="D108" s="259"/>
      <c r="E108" s="259"/>
      <c r="F108" s="280" t="s">
        <v>783</v>
      </c>
      <c r="G108" s="259"/>
      <c r="H108" s="259" t="s">
        <v>817</v>
      </c>
      <c r="I108" s="259" t="s">
        <v>779</v>
      </c>
      <c r="J108" s="259">
        <v>50</v>
      </c>
      <c r="K108" s="271"/>
    </row>
    <row r="109" spans="2:11" s="1" customFormat="1" ht="15" customHeight="1">
      <c r="B109" s="282"/>
      <c r="C109" s="259" t="s">
        <v>785</v>
      </c>
      <c r="D109" s="259"/>
      <c r="E109" s="259"/>
      <c r="F109" s="280" t="s">
        <v>777</v>
      </c>
      <c r="G109" s="259"/>
      <c r="H109" s="259" t="s">
        <v>817</v>
      </c>
      <c r="I109" s="259" t="s">
        <v>787</v>
      </c>
      <c r="J109" s="259"/>
      <c r="K109" s="271"/>
    </row>
    <row r="110" spans="2:11" s="1" customFormat="1" ht="15" customHeight="1">
      <c r="B110" s="282"/>
      <c r="C110" s="259" t="s">
        <v>796</v>
      </c>
      <c r="D110" s="259"/>
      <c r="E110" s="259"/>
      <c r="F110" s="280" t="s">
        <v>783</v>
      </c>
      <c r="G110" s="259"/>
      <c r="H110" s="259" t="s">
        <v>817</v>
      </c>
      <c r="I110" s="259" t="s">
        <v>779</v>
      </c>
      <c r="J110" s="259">
        <v>50</v>
      </c>
      <c r="K110" s="271"/>
    </row>
    <row r="111" spans="2:11" s="1" customFormat="1" ht="15" customHeight="1">
      <c r="B111" s="282"/>
      <c r="C111" s="259" t="s">
        <v>804</v>
      </c>
      <c r="D111" s="259"/>
      <c r="E111" s="259"/>
      <c r="F111" s="280" t="s">
        <v>783</v>
      </c>
      <c r="G111" s="259"/>
      <c r="H111" s="259" t="s">
        <v>817</v>
      </c>
      <c r="I111" s="259" t="s">
        <v>779</v>
      </c>
      <c r="J111" s="259">
        <v>50</v>
      </c>
      <c r="K111" s="271"/>
    </row>
    <row r="112" spans="2:11" s="1" customFormat="1" ht="15" customHeight="1">
      <c r="B112" s="282"/>
      <c r="C112" s="259" t="s">
        <v>802</v>
      </c>
      <c r="D112" s="259"/>
      <c r="E112" s="259"/>
      <c r="F112" s="280" t="s">
        <v>783</v>
      </c>
      <c r="G112" s="259"/>
      <c r="H112" s="259" t="s">
        <v>817</v>
      </c>
      <c r="I112" s="259" t="s">
        <v>779</v>
      </c>
      <c r="J112" s="259">
        <v>50</v>
      </c>
      <c r="K112" s="271"/>
    </row>
    <row r="113" spans="2:11" s="1" customFormat="1" ht="15" customHeight="1">
      <c r="B113" s="282"/>
      <c r="C113" s="259" t="s">
        <v>58</v>
      </c>
      <c r="D113" s="259"/>
      <c r="E113" s="259"/>
      <c r="F113" s="280" t="s">
        <v>777</v>
      </c>
      <c r="G113" s="259"/>
      <c r="H113" s="259" t="s">
        <v>818</v>
      </c>
      <c r="I113" s="259" t="s">
        <v>779</v>
      </c>
      <c r="J113" s="259">
        <v>20</v>
      </c>
      <c r="K113" s="271"/>
    </row>
    <row r="114" spans="2:11" s="1" customFormat="1" ht="15" customHeight="1">
      <c r="B114" s="282"/>
      <c r="C114" s="259" t="s">
        <v>819</v>
      </c>
      <c r="D114" s="259"/>
      <c r="E114" s="259"/>
      <c r="F114" s="280" t="s">
        <v>777</v>
      </c>
      <c r="G114" s="259"/>
      <c r="H114" s="259" t="s">
        <v>820</v>
      </c>
      <c r="I114" s="259" t="s">
        <v>779</v>
      </c>
      <c r="J114" s="259">
        <v>120</v>
      </c>
      <c r="K114" s="271"/>
    </row>
    <row r="115" spans="2:11" s="1" customFormat="1" ht="15" customHeight="1">
      <c r="B115" s="282"/>
      <c r="C115" s="259" t="s">
        <v>43</v>
      </c>
      <c r="D115" s="259"/>
      <c r="E115" s="259"/>
      <c r="F115" s="280" t="s">
        <v>777</v>
      </c>
      <c r="G115" s="259"/>
      <c r="H115" s="259" t="s">
        <v>821</v>
      </c>
      <c r="I115" s="259" t="s">
        <v>812</v>
      </c>
      <c r="J115" s="259"/>
      <c r="K115" s="271"/>
    </row>
    <row r="116" spans="2:11" s="1" customFormat="1" ht="15" customHeight="1">
      <c r="B116" s="282"/>
      <c r="C116" s="259" t="s">
        <v>53</v>
      </c>
      <c r="D116" s="259"/>
      <c r="E116" s="259"/>
      <c r="F116" s="280" t="s">
        <v>777</v>
      </c>
      <c r="G116" s="259"/>
      <c r="H116" s="259" t="s">
        <v>822</v>
      </c>
      <c r="I116" s="259" t="s">
        <v>812</v>
      </c>
      <c r="J116" s="259"/>
      <c r="K116" s="271"/>
    </row>
    <row r="117" spans="2:11" s="1" customFormat="1" ht="15" customHeight="1">
      <c r="B117" s="282"/>
      <c r="C117" s="259" t="s">
        <v>62</v>
      </c>
      <c r="D117" s="259"/>
      <c r="E117" s="259"/>
      <c r="F117" s="280" t="s">
        <v>777</v>
      </c>
      <c r="G117" s="259"/>
      <c r="H117" s="259" t="s">
        <v>823</v>
      </c>
      <c r="I117" s="259" t="s">
        <v>824</v>
      </c>
      <c r="J117" s="259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379" t="s">
        <v>825</v>
      </c>
      <c r="D122" s="379"/>
      <c r="E122" s="379"/>
      <c r="F122" s="379"/>
      <c r="G122" s="379"/>
      <c r="H122" s="379"/>
      <c r="I122" s="379"/>
      <c r="J122" s="379"/>
      <c r="K122" s="299"/>
    </row>
    <row r="123" spans="2:11" s="1" customFormat="1" ht="17.25" customHeight="1">
      <c r="B123" s="300"/>
      <c r="C123" s="272" t="s">
        <v>771</v>
      </c>
      <c r="D123" s="272"/>
      <c r="E123" s="272"/>
      <c r="F123" s="272" t="s">
        <v>772</v>
      </c>
      <c r="G123" s="273"/>
      <c r="H123" s="272" t="s">
        <v>59</v>
      </c>
      <c r="I123" s="272" t="s">
        <v>62</v>
      </c>
      <c r="J123" s="272" t="s">
        <v>773</v>
      </c>
      <c r="K123" s="301"/>
    </row>
    <row r="124" spans="2:11" s="1" customFormat="1" ht="17.25" customHeight="1">
      <c r="B124" s="300"/>
      <c r="C124" s="274" t="s">
        <v>774</v>
      </c>
      <c r="D124" s="274"/>
      <c r="E124" s="274"/>
      <c r="F124" s="275" t="s">
        <v>775</v>
      </c>
      <c r="G124" s="276"/>
      <c r="H124" s="274"/>
      <c r="I124" s="274"/>
      <c r="J124" s="274" t="s">
        <v>776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9" t="s">
        <v>780</v>
      </c>
      <c r="D126" s="279"/>
      <c r="E126" s="279"/>
      <c r="F126" s="280" t="s">
        <v>777</v>
      </c>
      <c r="G126" s="259"/>
      <c r="H126" s="259" t="s">
        <v>817</v>
      </c>
      <c r="I126" s="259" t="s">
        <v>779</v>
      </c>
      <c r="J126" s="259">
        <v>120</v>
      </c>
      <c r="K126" s="305"/>
    </row>
    <row r="127" spans="2:11" s="1" customFormat="1" ht="15" customHeight="1">
      <c r="B127" s="302"/>
      <c r="C127" s="259" t="s">
        <v>826</v>
      </c>
      <c r="D127" s="259"/>
      <c r="E127" s="259"/>
      <c r="F127" s="280" t="s">
        <v>777</v>
      </c>
      <c r="G127" s="259"/>
      <c r="H127" s="259" t="s">
        <v>827</v>
      </c>
      <c r="I127" s="259" t="s">
        <v>779</v>
      </c>
      <c r="J127" s="259" t="s">
        <v>828</v>
      </c>
      <c r="K127" s="305"/>
    </row>
    <row r="128" spans="2:11" s="1" customFormat="1" ht="15" customHeight="1">
      <c r="B128" s="302"/>
      <c r="C128" s="259" t="s">
        <v>725</v>
      </c>
      <c r="D128" s="259"/>
      <c r="E128" s="259"/>
      <c r="F128" s="280" t="s">
        <v>777</v>
      </c>
      <c r="G128" s="259"/>
      <c r="H128" s="259" t="s">
        <v>829</v>
      </c>
      <c r="I128" s="259" t="s">
        <v>779</v>
      </c>
      <c r="J128" s="259" t="s">
        <v>828</v>
      </c>
      <c r="K128" s="305"/>
    </row>
    <row r="129" spans="2:11" s="1" customFormat="1" ht="15" customHeight="1">
      <c r="B129" s="302"/>
      <c r="C129" s="259" t="s">
        <v>788</v>
      </c>
      <c r="D129" s="259"/>
      <c r="E129" s="259"/>
      <c r="F129" s="280" t="s">
        <v>783</v>
      </c>
      <c r="G129" s="259"/>
      <c r="H129" s="259" t="s">
        <v>789</v>
      </c>
      <c r="I129" s="259" t="s">
        <v>779</v>
      </c>
      <c r="J129" s="259">
        <v>15</v>
      </c>
      <c r="K129" s="305"/>
    </row>
    <row r="130" spans="2:11" s="1" customFormat="1" ht="15" customHeight="1">
      <c r="B130" s="302"/>
      <c r="C130" s="283" t="s">
        <v>790</v>
      </c>
      <c r="D130" s="283"/>
      <c r="E130" s="283"/>
      <c r="F130" s="284" t="s">
        <v>783</v>
      </c>
      <c r="G130" s="283"/>
      <c r="H130" s="283" t="s">
        <v>791</v>
      </c>
      <c r="I130" s="283" t="s">
        <v>779</v>
      </c>
      <c r="J130" s="283">
        <v>15</v>
      </c>
      <c r="K130" s="305"/>
    </row>
    <row r="131" spans="2:11" s="1" customFormat="1" ht="15" customHeight="1">
      <c r="B131" s="302"/>
      <c r="C131" s="283" t="s">
        <v>792</v>
      </c>
      <c r="D131" s="283"/>
      <c r="E131" s="283"/>
      <c r="F131" s="284" t="s">
        <v>783</v>
      </c>
      <c r="G131" s="283"/>
      <c r="H131" s="283" t="s">
        <v>793</v>
      </c>
      <c r="I131" s="283" t="s">
        <v>779</v>
      </c>
      <c r="J131" s="283">
        <v>20</v>
      </c>
      <c r="K131" s="305"/>
    </row>
    <row r="132" spans="2:11" s="1" customFormat="1" ht="15" customHeight="1">
      <c r="B132" s="302"/>
      <c r="C132" s="283" t="s">
        <v>794</v>
      </c>
      <c r="D132" s="283"/>
      <c r="E132" s="283"/>
      <c r="F132" s="284" t="s">
        <v>783</v>
      </c>
      <c r="G132" s="283"/>
      <c r="H132" s="283" t="s">
        <v>795</v>
      </c>
      <c r="I132" s="283" t="s">
        <v>779</v>
      </c>
      <c r="J132" s="283">
        <v>20</v>
      </c>
      <c r="K132" s="305"/>
    </row>
    <row r="133" spans="2:11" s="1" customFormat="1" ht="15" customHeight="1">
      <c r="B133" s="302"/>
      <c r="C133" s="259" t="s">
        <v>782</v>
      </c>
      <c r="D133" s="259"/>
      <c r="E133" s="259"/>
      <c r="F133" s="280" t="s">
        <v>783</v>
      </c>
      <c r="G133" s="259"/>
      <c r="H133" s="259" t="s">
        <v>817</v>
      </c>
      <c r="I133" s="259" t="s">
        <v>779</v>
      </c>
      <c r="J133" s="259">
        <v>50</v>
      </c>
      <c r="K133" s="305"/>
    </row>
    <row r="134" spans="2:11" s="1" customFormat="1" ht="15" customHeight="1">
      <c r="B134" s="302"/>
      <c r="C134" s="259" t="s">
        <v>796</v>
      </c>
      <c r="D134" s="259"/>
      <c r="E134" s="259"/>
      <c r="F134" s="280" t="s">
        <v>783</v>
      </c>
      <c r="G134" s="259"/>
      <c r="H134" s="259" t="s">
        <v>817</v>
      </c>
      <c r="I134" s="259" t="s">
        <v>779</v>
      </c>
      <c r="J134" s="259">
        <v>50</v>
      </c>
      <c r="K134" s="305"/>
    </row>
    <row r="135" spans="2:11" s="1" customFormat="1" ht="15" customHeight="1">
      <c r="B135" s="302"/>
      <c r="C135" s="259" t="s">
        <v>802</v>
      </c>
      <c r="D135" s="259"/>
      <c r="E135" s="259"/>
      <c r="F135" s="280" t="s">
        <v>783</v>
      </c>
      <c r="G135" s="259"/>
      <c r="H135" s="259" t="s">
        <v>817</v>
      </c>
      <c r="I135" s="259" t="s">
        <v>779</v>
      </c>
      <c r="J135" s="259">
        <v>50</v>
      </c>
      <c r="K135" s="305"/>
    </row>
    <row r="136" spans="2:11" s="1" customFormat="1" ht="15" customHeight="1">
      <c r="B136" s="302"/>
      <c r="C136" s="259" t="s">
        <v>804</v>
      </c>
      <c r="D136" s="259"/>
      <c r="E136" s="259"/>
      <c r="F136" s="280" t="s">
        <v>783</v>
      </c>
      <c r="G136" s="259"/>
      <c r="H136" s="259" t="s">
        <v>817</v>
      </c>
      <c r="I136" s="259" t="s">
        <v>779</v>
      </c>
      <c r="J136" s="259">
        <v>50</v>
      </c>
      <c r="K136" s="305"/>
    </row>
    <row r="137" spans="2:11" s="1" customFormat="1" ht="15" customHeight="1">
      <c r="B137" s="302"/>
      <c r="C137" s="259" t="s">
        <v>805</v>
      </c>
      <c r="D137" s="259"/>
      <c r="E137" s="259"/>
      <c r="F137" s="280" t="s">
        <v>783</v>
      </c>
      <c r="G137" s="259"/>
      <c r="H137" s="259" t="s">
        <v>830</v>
      </c>
      <c r="I137" s="259" t="s">
        <v>779</v>
      </c>
      <c r="J137" s="259">
        <v>255</v>
      </c>
      <c r="K137" s="305"/>
    </row>
    <row r="138" spans="2:11" s="1" customFormat="1" ht="15" customHeight="1">
      <c r="B138" s="302"/>
      <c r="C138" s="259" t="s">
        <v>807</v>
      </c>
      <c r="D138" s="259"/>
      <c r="E138" s="259"/>
      <c r="F138" s="280" t="s">
        <v>777</v>
      </c>
      <c r="G138" s="259"/>
      <c r="H138" s="259" t="s">
        <v>831</v>
      </c>
      <c r="I138" s="259" t="s">
        <v>809</v>
      </c>
      <c r="J138" s="259"/>
      <c r="K138" s="305"/>
    </row>
    <row r="139" spans="2:11" s="1" customFormat="1" ht="15" customHeight="1">
      <c r="B139" s="302"/>
      <c r="C139" s="259" t="s">
        <v>810</v>
      </c>
      <c r="D139" s="259"/>
      <c r="E139" s="259"/>
      <c r="F139" s="280" t="s">
        <v>777</v>
      </c>
      <c r="G139" s="259"/>
      <c r="H139" s="259" t="s">
        <v>832</v>
      </c>
      <c r="I139" s="259" t="s">
        <v>812</v>
      </c>
      <c r="J139" s="259"/>
      <c r="K139" s="305"/>
    </row>
    <row r="140" spans="2:11" s="1" customFormat="1" ht="15" customHeight="1">
      <c r="B140" s="302"/>
      <c r="C140" s="259" t="s">
        <v>813</v>
      </c>
      <c r="D140" s="259"/>
      <c r="E140" s="259"/>
      <c r="F140" s="280" t="s">
        <v>777</v>
      </c>
      <c r="G140" s="259"/>
      <c r="H140" s="259" t="s">
        <v>813</v>
      </c>
      <c r="I140" s="259" t="s">
        <v>812</v>
      </c>
      <c r="J140" s="259"/>
      <c r="K140" s="305"/>
    </row>
    <row r="141" spans="2:11" s="1" customFormat="1" ht="15" customHeight="1">
      <c r="B141" s="302"/>
      <c r="C141" s="259" t="s">
        <v>43</v>
      </c>
      <c r="D141" s="259"/>
      <c r="E141" s="259"/>
      <c r="F141" s="280" t="s">
        <v>777</v>
      </c>
      <c r="G141" s="259"/>
      <c r="H141" s="259" t="s">
        <v>833</v>
      </c>
      <c r="I141" s="259" t="s">
        <v>812</v>
      </c>
      <c r="J141" s="259"/>
      <c r="K141" s="305"/>
    </row>
    <row r="142" spans="2:11" s="1" customFormat="1" ht="15" customHeight="1">
      <c r="B142" s="302"/>
      <c r="C142" s="259" t="s">
        <v>834</v>
      </c>
      <c r="D142" s="259"/>
      <c r="E142" s="259"/>
      <c r="F142" s="280" t="s">
        <v>777</v>
      </c>
      <c r="G142" s="259"/>
      <c r="H142" s="259" t="s">
        <v>835</v>
      </c>
      <c r="I142" s="259" t="s">
        <v>812</v>
      </c>
      <c r="J142" s="259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381" t="s">
        <v>836</v>
      </c>
      <c r="D147" s="381"/>
      <c r="E147" s="381"/>
      <c r="F147" s="381"/>
      <c r="G147" s="381"/>
      <c r="H147" s="381"/>
      <c r="I147" s="381"/>
      <c r="J147" s="381"/>
      <c r="K147" s="271"/>
    </row>
    <row r="148" spans="2:11" s="1" customFormat="1" ht="17.25" customHeight="1">
      <c r="B148" s="270"/>
      <c r="C148" s="272" t="s">
        <v>771</v>
      </c>
      <c r="D148" s="272"/>
      <c r="E148" s="272"/>
      <c r="F148" s="272" t="s">
        <v>772</v>
      </c>
      <c r="G148" s="273"/>
      <c r="H148" s="272" t="s">
        <v>59</v>
      </c>
      <c r="I148" s="272" t="s">
        <v>62</v>
      </c>
      <c r="J148" s="272" t="s">
        <v>773</v>
      </c>
      <c r="K148" s="271"/>
    </row>
    <row r="149" spans="2:11" s="1" customFormat="1" ht="17.25" customHeight="1">
      <c r="B149" s="270"/>
      <c r="C149" s="274" t="s">
        <v>774</v>
      </c>
      <c r="D149" s="274"/>
      <c r="E149" s="274"/>
      <c r="F149" s="275" t="s">
        <v>775</v>
      </c>
      <c r="G149" s="276"/>
      <c r="H149" s="274"/>
      <c r="I149" s="274"/>
      <c r="J149" s="274" t="s">
        <v>776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780</v>
      </c>
      <c r="D151" s="259"/>
      <c r="E151" s="259"/>
      <c r="F151" s="310" t="s">
        <v>777</v>
      </c>
      <c r="G151" s="259"/>
      <c r="H151" s="309" t="s">
        <v>817</v>
      </c>
      <c r="I151" s="309" t="s">
        <v>779</v>
      </c>
      <c r="J151" s="309">
        <v>120</v>
      </c>
      <c r="K151" s="305"/>
    </row>
    <row r="152" spans="2:11" s="1" customFormat="1" ht="15" customHeight="1">
      <c r="B152" s="282"/>
      <c r="C152" s="309" t="s">
        <v>826</v>
      </c>
      <c r="D152" s="259"/>
      <c r="E152" s="259"/>
      <c r="F152" s="310" t="s">
        <v>777</v>
      </c>
      <c r="G152" s="259"/>
      <c r="H152" s="309" t="s">
        <v>837</v>
      </c>
      <c r="I152" s="309" t="s">
        <v>779</v>
      </c>
      <c r="J152" s="309" t="s">
        <v>828</v>
      </c>
      <c r="K152" s="305"/>
    </row>
    <row r="153" spans="2:11" s="1" customFormat="1" ht="15" customHeight="1">
      <c r="B153" s="282"/>
      <c r="C153" s="309" t="s">
        <v>725</v>
      </c>
      <c r="D153" s="259"/>
      <c r="E153" s="259"/>
      <c r="F153" s="310" t="s">
        <v>777</v>
      </c>
      <c r="G153" s="259"/>
      <c r="H153" s="309" t="s">
        <v>838</v>
      </c>
      <c r="I153" s="309" t="s">
        <v>779</v>
      </c>
      <c r="J153" s="309" t="s">
        <v>828</v>
      </c>
      <c r="K153" s="305"/>
    </row>
    <row r="154" spans="2:11" s="1" customFormat="1" ht="15" customHeight="1">
      <c r="B154" s="282"/>
      <c r="C154" s="309" t="s">
        <v>782</v>
      </c>
      <c r="D154" s="259"/>
      <c r="E154" s="259"/>
      <c r="F154" s="310" t="s">
        <v>783</v>
      </c>
      <c r="G154" s="259"/>
      <c r="H154" s="309" t="s">
        <v>817</v>
      </c>
      <c r="I154" s="309" t="s">
        <v>779</v>
      </c>
      <c r="J154" s="309">
        <v>50</v>
      </c>
      <c r="K154" s="305"/>
    </row>
    <row r="155" spans="2:11" s="1" customFormat="1" ht="15" customHeight="1">
      <c r="B155" s="282"/>
      <c r="C155" s="309" t="s">
        <v>785</v>
      </c>
      <c r="D155" s="259"/>
      <c r="E155" s="259"/>
      <c r="F155" s="310" t="s">
        <v>777</v>
      </c>
      <c r="G155" s="259"/>
      <c r="H155" s="309" t="s">
        <v>817</v>
      </c>
      <c r="I155" s="309" t="s">
        <v>787</v>
      </c>
      <c r="J155" s="309"/>
      <c r="K155" s="305"/>
    </row>
    <row r="156" spans="2:11" s="1" customFormat="1" ht="15" customHeight="1">
      <c r="B156" s="282"/>
      <c r="C156" s="309" t="s">
        <v>796</v>
      </c>
      <c r="D156" s="259"/>
      <c r="E156" s="259"/>
      <c r="F156" s="310" t="s">
        <v>783</v>
      </c>
      <c r="G156" s="259"/>
      <c r="H156" s="309" t="s">
        <v>817</v>
      </c>
      <c r="I156" s="309" t="s">
        <v>779</v>
      </c>
      <c r="J156" s="309">
        <v>50</v>
      </c>
      <c r="K156" s="305"/>
    </row>
    <row r="157" spans="2:11" s="1" customFormat="1" ht="15" customHeight="1">
      <c r="B157" s="282"/>
      <c r="C157" s="309" t="s">
        <v>804</v>
      </c>
      <c r="D157" s="259"/>
      <c r="E157" s="259"/>
      <c r="F157" s="310" t="s">
        <v>783</v>
      </c>
      <c r="G157" s="259"/>
      <c r="H157" s="309" t="s">
        <v>817</v>
      </c>
      <c r="I157" s="309" t="s">
        <v>779</v>
      </c>
      <c r="J157" s="309">
        <v>50</v>
      </c>
      <c r="K157" s="305"/>
    </row>
    <row r="158" spans="2:11" s="1" customFormat="1" ht="15" customHeight="1">
      <c r="B158" s="282"/>
      <c r="C158" s="309" t="s">
        <v>802</v>
      </c>
      <c r="D158" s="259"/>
      <c r="E158" s="259"/>
      <c r="F158" s="310" t="s">
        <v>783</v>
      </c>
      <c r="G158" s="259"/>
      <c r="H158" s="309" t="s">
        <v>817</v>
      </c>
      <c r="I158" s="309" t="s">
        <v>779</v>
      </c>
      <c r="J158" s="309">
        <v>50</v>
      </c>
      <c r="K158" s="305"/>
    </row>
    <row r="159" spans="2:11" s="1" customFormat="1" ht="15" customHeight="1">
      <c r="B159" s="282"/>
      <c r="C159" s="309" t="s">
        <v>96</v>
      </c>
      <c r="D159" s="259"/>
      <c r="E159" s="259"/>
      <c r="F159" s="310" t="s">
        <v>777</v>
      </c>
      <c r="G159" s="259"/>
      <c r="H159" s="309" t="s">
        <v>839</v>
      </c>
      <c r="I159" s="309" t="s">
        <v>779</v>
      </c>
      <c r="J159" s="309" t="s">
        <v>840</v>
      </c>
      <c r="K159" s="305"/>
    </row>
    <row r="160" spans="2:11" s="1" customFormat="1" ht="15" customHeight="1">
      <c r="B160" s="282"/>
      <c r="C160" s="309" t="s">
        <v>841</v>
      </c>
      <c r="D160" s="259"/>
      <c r="E160" s="259"/>
      <c r="F160" s="310" t="s">
        <v>777</v>
      </c>
      <c r="G160" s="259"/>
      <c r="H160" s="309" t="s">
        <v>842</v>
      </c>
      <c r="I160" s="309" t="s">
        <v>812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379" t="s">
        <v>843</v>
      </c>
      <c r="D165" s="379"/>
      <c r="E165" s="379"/>
      <c r="F165" s="379"/>
      <c r="G165" s="379"/>
      <c r="H165" s="379"/>
      <c r="I165" s="379"/>
      <c r="J165" s="379"/>
      <c r="K165" s="252"/>
    </row>
    <row r="166" spans="2:11" s="1" customFormat="1" ht="17.25" customHeight="1">
      <c r="B166" s="251"/>
      <c r="C166" s="272" t="s">
        <v>771</v>
      </c>
      <c r="D166" s="272"/>
      <c r="E166" s="272"/>
      <c r="F166" s="272" t="s">
        <v>772</v>
      </c>
      <c r="G166" s="314"/>
      <c r="H166" s="315" t="s">
        <v>59</v>
      </c>
      <c r="I166" s="315" t="s">
        <v>62</v>
      </c>
      <c r="J166" s="272" t="s">
        <v>773</v>
      </c>
      <c r="K166" s="252"/>
    </row>
    <row r="167" spans="2:11" s="1" customFormat="1" ht="17.25" customHeight="1">
      <c r="B167" s="253"/>
      <c r="C167" s="274" t="s">
        <v>774</v>
      </c>
      <c r="D167" s="274"/>
      <c r="E167" s="274"/>
      <c r="F167" s="275" t="s">
        <v>775</v>
      </c>
      <c r="G167" s="316"/>
      <c r="H167" s="317"/>
      <c r="I167" s="317"/>
      <c r="J167" s="274" t="s">
        <v>776</v>
      </c>
      <c r="K167" s="254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9" t="s">
        <v>780</v>
      </c>
      <c r="D169" s="259"/>
      <c r="E169" s="259"/>
      <c r="F169" s="280" t="s">
        <v>777</v>
      </c>
      <c r="G169" s="259"/>
      <c r="H169" s="259" t="s">
        <v>817</v>
      </c>
      <c r="I169" s="259" t="s">
        <v>779</v>
      </c>
      <c r="J169" s="259">
        <v>120</v>
      </c>
      <c r="K169" s="305"/>
    </row>
    <row r="170" spans="2:11" s="1" customFormat="1" ht="15" customHeight="1">
      <c r="B170" s="282"/>
      <c r="C170" s="259" t="s">
        <v>826</v>
      </c>
      <c r="D170" s="259"/>
      <c r="E170" s="259"/>
      <c r="F170" s="280" t="s">
        <v>777</v>
      </c>
      <c r="G170" s="259"/>
      <c r="H170" s="259" t="s">
        <v>827</v>
      </c>
      <c r="I170" s="259" t="s">
        <v>779</v>
      </c>
      <c r="J170" s="259" t="s">
        <v>828</v>
      </c>
      <c r="K170" s="305"/>
    </row>
    <row r="171" spans="2:11" s="1" customFormat="1" ht="15" customHeight="1">
      <c r="B171" s="282"/>
      <c r="C171" s="259" t="s">
        <v>725</v>
      </c>
      <c r="D171" s="259"/>
      <c r="E171" s="259"/>
      <c r="F171" s="280" t="s">
        <v>777</v>
      </c>
      <c r="G171" s="259"/>
      <c r="H171" s="259" t="s">
        <v>844</v>
      </c>
      <c r="I171" s="259" t="s">
        <v>779</v>
      </c>
      <c r="J171" s="259" t="s">
        <v>828</v>
      </c>
      <c r="K171" s="305"/>
    </row>
    <row r="172" spans="2:11" s="1" customFormat="1" ht="15" customHeight="1">
      <c r="B172" s="282"/>
      <c r="C172" s="259" t="s">
        <v>782</v>
      </c>
      <c r="D172" s="259"/>
      <c r="E172" s="259"/>
      <c r="F172" s="280" t="s">
        <v>783</v>
      </c>
      <c r="G172" s="259"/>
      <c r="H172" s="259" t="s">
        <v>844</v>
      </c>
      <c r="I172" s="259" t="s">
        <v>779</v>
      </c>
      <c r="J172" s="259">
        <v>50</v>
      </c>
      <c r="K172" s="305"/>
    </row>
    <row r="173" spans="2:11" s="1" customFormat="1" ht="15" customHeight="1">
      <c r="B173" s="282"/>
      <c r="C173" s="259" t="s">
        <v>785</v>
      </c>
      <c r="D173" s="259"/>
      <c r="E173" s="259"/>
      <c r="F173" s="280" t="s">
        <v>777</v>
      </c>
      <c r="G173" s="259"/>
      <c r="H173" s="259" t="s">
        <v>844</v>
      </c>
      <c r="I173" s="259" t="s">
        <v>787</v>
      </c>
      <c r="J173" s="259"/>
      <c r="K173" s="305"/>
    </row>
    <row r="174" spans="2:11" s="1" customFormat="1" ht="15" customHeight="1">
      <c r="B174" s="282"/>
      <c r="C174" s="259" t="s">
        <v>796</v>
      </c>
      <c r="D174" s="259"/>
      <c r="E174" s="259"/>
      <c r="F174" s="280" t="s">
        <v>783</v>
      </c>
      <c r="G174" s="259"/>
      <c r="H174" s="259" t="s">
        <v>844</v>
      </c>
      <c r="I174" s="259" t="s">
        <v>779</v>
      </c>
      <c r="J174" s="259">
        <v>50</v>
      </c>
      <c r="K174" s="305"/>
    </row>
    <row r="175" spans="2:11" s="1" customFormat="1" ht="15" customHeight="1">
      <c r="B175" s="282"/>
      <c r="C175" s="259" t="s">
        <v>804</v>
      </c>
      <c r="D175" s="259"/>
      <c r="E175" s="259"/>
      <c r="F175" s="280" t="s">
        <v>783</v>
      </c>
      <c r="G175" s="259"/>
      <c r="H175" s="259" t="s">
        <v>844</v>
      </c>
      <c r="I175" s="259" t="s">
        <v>779</v>
      </c>
      <c r="J175" s="259">
        <v>50</v>
      </c>
      <c r="K175" s="305"/>
    </row>
    <row r="176" spans="2:11" s="1" customFormat="1" ht="15" customHeight="1">
      <c r="B176" s="282"/>
      <c r="C176" s="259" t="s">
        <v>802</v>
      </c>
      <c r="D176" s="259"/>
      <c r="E176" s="259"/>
      <c r="F176" s="280" t="s">
        <v>783</v>
      </c>
      <c r="G176" s="259"/>
      <c r="H176" s="259" t="s">
        <v>844</v>
      </c>
      <c r="I176" s="259" t="s">
        <v>779</v>
      </c>
      <c r="J176" s="259">
        <v>50</v>
      </c>
      <c r="K176" s="305"/>
    </row>
    <row r="177" spans="2:11" s="1" customFormat="1" ht="15" customHeight="1">
      <c r="B177" s="282"/>
      <c r="C177" s="259" t="s">
        <v>112</v>
      </c>
      <c r="D177" s="259"/>
      <c r="E177" s="259"/>
      <c r="F177" s="280" t="s">
        <v>777</v>
      </c>
      <c r="G177" s="259"/>
      <c r="H177" s="259" t="s">
        <v>845</v>
      </c>
      <c r="I177" s="259" t="s">
        <v>846</v>
      </c>
      <c r="J177" s="259"/>
      <c r="K177" s="305"/>
    </row>
    <row r="178" spans="2:11" s="1" customFormat="1" ht="15" customHeight="1">
      <c r="B178" s="282"/>
      <c r="C178" s="259" t="s">
        <v>62</v>
      </c>
      <c r="D178" s="259"/>
      <c r="E178" s="259"/>
      <c r="F178" s="280" t="s">
        <v>777</v>
      </c>
      <c r="G178" s="259"/>
      <c r="H178" s="259" t="s">
        <v>847</v>
      </c>
      <c r="I178" s="259" t="s">
        <v>848</v>
      </c>
      <c r="J178" s="259">
        <v>1</v>
      </c>
      <c r="K178" s="305"/>
    </row>
    <row r="179" spans="2:11" s="1" customFormat="1" ht="15" customHeight="1">
      <c r="B179" s="282"/>
      <c r="C179" s="259" t="s">
        <v>58</v>
      </c>
      <c r="D179" s="259"/>
      <c r="E179" s="259"/>
      <c r="F179" s="280" t="s">
        <v>777</v>
      </c>
      <c r="G179" s="259"/>
      <c r="H179" s="259" t="s">
        <v>849</v>
      </c>
      <c r="I179" s="259" t="s">
        <v>779</v>
      </c>
      <c r="J179" s="259">
        <v>20</v>
      </c>
      <c r="K179" s="305"/>
    </row>
    <row r="180" spans="2:11" s="1" customFormat="1" ht="15" customHeight="1">
      <c r="B180" s="282"/>
      <c r="C180" s="259" t="s">
        <v>59</v>
      </c>
      <c r="D180" s="259"/>
      <c r="E180" s="259"/>
      <c r="F180" s="280" t="s">
        <v>777</v>
      </c>
      <c r="G180" s="259"/>
      <c r="H180" s="259" t="s">
        <v>850</v>
      </c>
      <c r="I180" s="259" t="s">
        <v>779</v>
      </c>
      <c r="J180" s="259">
        <v>255</v>
      </c>
      <c r="K180" s="305"/>
    </row>
    <row r="181" spans="2:11" s="1" customFormat="1" ht="15" customHeight="1">
      <c r="B181" s="282"/>
      <c r="C181" s="259" t="s">
        <v>113</v>
      </c>
      <c r="D181" s="259"/>
      <c r="E181" s="259"/>
      <c r="F181" s="280" t="s">
        <v>777</v>
      </c>
      <c r="G181" s="259"/>
      <c r="H181" s="259" t="s">
        <v>741</v>
      </c>
      <c r="I181" s="259" t="s">
        <v>779</v>
      </c>
      <c r="J181" s="259">
        <v>10</v>
      </c>
      <c r="K181" s="305"/>
    </row>
    <row r="182" spans="2:11" s="1" customFormat="1" ht="15" customHeight="1">
      <c r="B182" s="282"/>
      <c r="C182" s="259" t="s">
        <v>114</v>
      </c>
      <c r="D182" s="259"/>
      <c r="E182" s="259"/>
      <c r="F182" s="280" t="s">
        <v>777</v>
      </c>
      <c r="G182" s="259"/>
      <c r="H182" s="259" t="s">
        <v>851</v>
      </c>
      <c r="I182" s="259" t="s">
        <v>812</v>
      </c>
      <c r="J182" s="259"/>
      <c r="K182" s="305"/>
    </row>
    <row r="183" spans="2:11" s="1" customFormat="1" ht="15" customHeight="1">
      <c r="B183" s="282"/>
      <c r="C183" s="259" t="s">
        <v>852</v>
      </c>
      <c r="D183" s="259"/>
      <c r="E183" s="259"/>
      <c r="F183" s="280" t="s">
        <v>777</v>
      </c>
      <c r="G183" s="259"/>
      <c r="H183" s="259" t="s">
        <v>853</v>
      </c>
      <c r="I183" s="259" t="s">
        <v>812</v>
      </c>
      <c r="J183" s="259"/>
      <c r="K183" s="305"/>
    </row>
    <row r="184" spans="2:11" s="1" customFormat="1" ht="15" customHeight="1">
      <c r="B184" s="282"/>
      <c r="C184" s="259" t="s">
        <v>841</v>
      </c>
      <c r="D184" s="259"/>
      <c r="E184" s="259"/>
      <c r="F184" s="280" t="s">
        <v>777</v>
      </c>
      <c r="G184" s="259"/>
      <c r="H184" s="259" t="s">
        <v>854</v>
      </c>
      <c r="I184" s="259" t="s">
        <v>812</v>
      </c>
      <c r="J184" s="259"/>
      <c r="K184" s="305"/>
    </row>
    <row r="185" spans="2:11" s="1" customFormat="1" ht="15" customHeight="1">
      <c r="B185" s="282"/>
      <c r="C185" s="259" t="s">
        <v>116</v>
      </c>
      <c r="D185" s="259"/>
      <c r="E185" s="259"/>
      <c r="F185" s="280" t="s">
        <v>783</v>
      </c>
      <c r="G185" s="259"/>
      <c r="H185" s="259" t="s">
        <v>855</v>
      </c>
      <c r="I185" s="259" t="s">
        <v>779</v>
      </c>
      <c r="J185" s="259">
        <v>50</v>
      </c>
      <c r="K185" s="305"/>
    </row>
    <row r="186" spans="2:11" s="1" customFormat="1" ht="15" customHeight="1">
      <c r="B186" s="282"/>
      <c r="C186" s="259" t="s">
        <v>856</v>
      </c>
      <c r="D186" s="259"/>
      <c r="E186" s="259"/>
      <c r="F186" s="280" t="s">
        <v>783</v>
      </c>
      <c r="G186" s="259"/>
      <c r="H186" s="259" t="s">
        <v>857</v>
      </c>
      <c r="I186" s="259" t="s">
        <v>858</v>
      </c>
      <c r="J186" s="259"/>
      <c r="K186" s="305"/>
    </row>
    <row r="187" spans="2:11" s="1" customFormat="1" ht="15" customHeight="1">
      <c r="B187" s="282"/>
      <c r="C187" s="259" t="s">
        <v>859</v>
      </c>
      <c r="D187" s="259"/>
      <c r="E187" s="259"/>
      <c r="F187" s="280" t="s">
        <v>783</v>
      </c>
      <c r="G187" s="259"/>
      <c r="H187" s="259" t="s">
        <v>860</v>
      </c>
      <c r="I187" s="259" t="s">
        <v>858</v>
      </c>
      <c r="J187" s="259"/>
      <c r="K187" s="305"/>
    </row>
    <row r="188" spans="2:11" s="1" customFormat="1" ht="15" customHeight="1">
      <c r="B188" s="282"/>
      <c r="C188" s="259" t="s">
        <v>861</v>
      </c>
      <c r="D188" s="259"/>
      <c r="E188" s="259"/>
      <c r="F188" s="280" t="s">
        <v>783</v>
      </c>
      <c r="G188" s="259"/>
      <c r="H188" s="259" t="s">
        <v>862</v>
      </c>
      <c r="I188" s="259" t="s">
        <v>858</v>
      </c>
      <c r="J188" s="259"/>
      <c r="K188" s="305"/>
    </row>
    <row r="189" spans="2:11" s="1" customFormat="1" ht="15" customHeight="1">
      <c r="B189" s="282"/>
      <c r="C189" s="318" t="s">
        <v>863</v>
      </c>
      <c r="D189" s="259"/>
      <c r="E189" s="259"/>
      <c r="F189" s="280" t="s">
        <v>783</v>
      </c>
      <c r="G189" s="259"/>
      <c r="H189" s="259" t="s">
        <v>864</v>
      </c>
      <c r="I189" s="259" t="s">
        <v>865</v>
      </c>
      <c r="J189" s="319" t="s">
        <v>866</v>
      </c>
      <c r="K189" s="305"/>
    </row>
    <row r="190" spans="2:11" s="1" customFormat="1" ht="15" customHeight="1">
      <c r="B190" s="282"/>
      <c r="C190" s="318" t="s">
        <v>47</v>
      </c>
      <c r="D190" s="259"/>
      <c r="E190" s="259"/>
      <c r="F190" s="280" t="s">
        <v>777</v>
      </c>
      <c r="G190" s="259"/>
      <c r="H190" s="256" t="s">
        <v>867</v>
      </c>
      <c r="I190" s="259" t="s">
        <v>868</v>
      </c>
      <c r="J190" s="259"/>
      <c r="K190" s="305"/>
    </row>
    <row r="191" spans="2:11" s="1" customFormat="1" ht="15" customHeight="1">
      <c r="B191" s="282"/>
      <c r="C191" s="318" t="s">
        <v>869</v>
      </c>
      <c r="D191" s="259"/>
      <c r="E191" s="259"/>
      <c r="F191" s="280" t="s">
        <v>777</v>
      </c>
      <c r="G191" s="259"/>
      <c r="H191" s="259" t="s">
        <v>870</v>
      </c>
      <c r="I191" s="259" t="s">
        <v>812</v>
      </c>
      <c r="J191" s="259"/>
      <c r="K191" s="305"/>
    </row>
    <row r="192" spans="2:11" s="1" customFormat="1" ht="15" customHeight="1">
      <c r="B192" s="282"/>
      <c r="C192" s="318" t="s">
        <v>871</v>
      </c>
      <c r="D192" s="259"/>
      <c r="E192" s="259"/>
      <c r="F192" s="280" t="s">
        <v>777</v>
      </c>
      <c r="G192" s="259"/>
      <c r="H192" s="259" t="s">
        <v>872</v>
      </c>
      <c r="I192" s="259" t="s">
        <v>812</v>
      </c>
      <c r="J192" s="259"/>
      <c r="K192" s="305"/>
    </row>
    <row r="193" spans="2:11" s="1" customFormat="1" ht="15" customHeight="1">
      <c r="B193" s="282"/>
      <c r="C193" s="318" t="s">
        <v>873</v>
      </c>
      <c r="D193" s="259"/>
      <c r="E193" s="259"/>
      <c r="F193" s="280" t="s">
        <v>783</v>
      </c>
      <c r="G193" s="259"/>
      <c r="H193" s="259" t="s">
        <v>874</v>
      </c>
      <c r="I193" s="259" t="s">
        <v>812</v>
      </c>
      <c r="J193" s="259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2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2.2">
      <c r="B199" s="251"/>
      <c r="C199" s="379" t="s">
        <v>875</v>
      </c>
      <c r="D199" s="379"/>
      <c r="E199" s="379"/>
      <c r="F199" s="379"/>
      <c r="G199" s="379"/>
      <c r="H199" s="379"/>
      <c r="I199" s="379"/>
      <c r="J199" s="379"/>
      <c r="K199" s="252"/>
    </row>
    <row r="200" spans="2:11" s="1" customFormat="1" ht="25.5" customHeight="1">
      <c r="B200" s="251"/>
      <c r="C200" s="321" t="s">
        <v>876</v>
      </c>
      <c r="D200" s="321"/>
      <c r="E200" s="321"/>
      <c r="F200" s="321" t="s">
        <v>877</v>
      </c>
      <c r="G200" s="322"/>
      <c r="H200" s="385" t="s">
        <v>878</v>
      </c>
      <c r="I200" s="385"/>
      <c r="J200" s="385"/>
      <c r="K200" s="252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9" t="s">
        <v>868</v>
      </c>
      <c r="D202" s="259"/>
      <c r="E202" s="259"/>
      <c r="F202" s="280" t="s">
        <v>48</v>
      </c>
      <c r="G202" s="259"/>
      <c r="H202" s="384" t="s">
        <v>879</v>
      </c>
      <c r="I202" s="384"/>
      <c r="J202" s="384"/>
      <c r="K202" s="305"/>
    </row>
    <row r="203" spans="2:11" s="1" customFormat="1" ht="15" customHeight="1">
      <c r="B203" s="282"/>
      <c r="C203" s="259"/>
      <c r="D203" s="259"/>
      <c r="E203" s="259"/>
      <c r="F203" s="280" t="s">
        <v>49</v>
      </c>
      <c r="G203" s="259"/>
      <c r="H203" s="384" t="s">
        <v>880</v>
      </c>
      <c r="I203" s="384"/>
      <c r="J203" s="384"/>
      <c r="K203" s="305"/>
    </row>
    <row r="204" spans="2:11" s="1" customFormat="1" ht="15" customHeight="1">
      <c r="B204" s="282"/>
      <c r="C204" s="259"/>
      <c r="D204" s="259"/>
      <c r="E204" s="259"/>
      <c r="F204" s="280" t="s">
        <v>52</v>
      </c>
      <c r="G204" s="259"/>
      <c r="H204" s="384" t="s">
        <v>881</v>
      </c>
      <c r="I204" s="384"/>
      <c r="J204" s="384"/>
      <c r="K204" s="305"/>
    </row>
    <row r="205" spans="2:11" s="1" customFormat="1" ht="15" customHeight="1">
      <c r="B205" s="282"/>
      <c r="C205" s="259"/>
      <c r="D205" s="259"/>
      <c r="E205" s="259"/>
      <c r="F205" s="280" t="s">
        <v>50</v>
      </c>
      <c r="G205" s="259"/>
      <c r="H205" s="384" t="s">
        <v>882</v>
      </c>
      <c r="I205" s="384"/>
      <c r="J205" s="384"/>
      <c r="K205" s="305"/>
    </row>
    <row r="206" spans="2:11" s="1" customFormat="1" ht="15" customHeight="1">
      <c r="B206" s="282"/>
      <c r="C206" s="259"/>
      <c r="D206" s="259"/>
      <c r="E206" s="259"/>
      <c r="F206" s="280" t="s">
        <v>51</v>
      </c>
      <c r="G206" s="259"/>
      <c r="H206" s="384" t="s">
        <v>883</v>
      </c>
      <c r="I206" s="384"/>
      <c r="J206" s="384"/>
      <c r="K206" s="305"/>
    </row>
    <row r="207" spans="2:11" s="1" customFormat="1" ht="15" customHeight="1">
      <c r="B207" s="282"/>
      <c r="C207" s="259"/>
      <c r="D207" s="259"/>
      <c r="E207" s="259"/>
      <c r="F207" s="280"/>
      <c r="G207" s="259"/>
      <c r="H207" s="259"/>
      <c r="I207" s="259"/>
      <c r="J207" s="259"/>
      <c r="K207" s="305"/>
    </row>
    <row r="208" spans="2:11" s="1" customFormat="1" ht="15" customHeight="1">
      <c r="B208" s="282"/>
      <c r="C208" s="259" t="s">
        <v>824</v>
      </c>
      <c r="D208" s="259"/>
      <c r="E208" s="259"/>
      <c r="F208" s="280" t="s">
        <v>84</v>
      </c>
      <c r="G208" s="259"/>
      <c r="H208" s="384" t="s">
        <v>884</v>
      </c>
      <c r="I208" s="384"/>
      <c r="J208" s="384"/>
      <c r="K208" s="305"/>
    </row>
    <row r="209" spans="2:11" s="1" customFormat="1" ht="15" customHeight="1">
      <c r="B209" s="282"/>
      <c r="C209" s="259"/>
      <c r="D209" s="259"/>
      <c r="E209" s="259"/>
      <c r="F209" s="280" t="s">
        <v>720</v>
      </c>
      <c r="G209" s="259"/>
      <c r="H209" s="384" t="s">
        <v>721</v>
      </c>
      <c r="I209" s="384"/>
      <c r="J209" s="384"/>
      <c r="K209" s="305"/>
    </row>
    <row r="210" spans="2:11" s="1" customFormat="1" ht="15" customHeight="1">
      <c r="B210" s="282"/>
      <c r="C210" s="259"/>
      <c r="D210" s="259"/>
      <c r="E210" s="259"/>
      <c r="F210" s="280" t="s">
        <v>718</v>
      </c>
      <c r="G210" s="259"/>
      <c r="H210" s="384" t="s">
        <v>885</v>
      </c>
      <c r="I210" s="384"/>
      <c r="J210" s="384"/>
      <c r="K210" s="305"/>
    </row>
    <row r="211" spans="2:11" s="1" customFormat="1" ht="15" customHeight="1">
      <c r="B211" s="323"/>
      <c r="C211" s="259"/>
      <c r="D211" s="259"/>
      <c r="E211" s="259"/>
      <c r="F211" s="280" t="s">
        <v>90</v>
      </c>
      <c r="G211" s="318"/>
      <c r="H211" s="383" t="s">
        <v>722</v>
      </c>
      <c r="I211" s="383"/>
      <c r="J211" s="383"/>
      <c r="K211" s="324"/>
    </row>
    <row r="212" spans="2:11" s="1" customFormat="1" ht="15" customHeight="1">
      <c r="B212" s="323"/>
      <c r="C212" s="259"/>
      <c r="D212" s="259"/>
      <c r="E212" s="259"/>
      <c r="F212" s="280" t="s">
        <v>723</v>
      </c>
      <c r="G212" s="318"/>
      <c r="H212" s="383" t="s">
        <v>886</v>
      </c>
      <c r="I212" s="383"/>
      <c r="J212" s="383"/>
      <c r="K212" s="324"/>
    </row>
    <row r="213" spans="2:11" s="1" customFormat="1" ht="15" customHeight="1">
      <c r="B213" s="323"/>
      <c r="C213" s="259"/>
      <c r="D213" s="259"/>
      <c r="E213" s="259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9" t="s">
        <v>848</v>
      </c>
      <c r="D214" s="259"/>
      <c r="E214" s="259"/>
      <c r="F214" s="280">
        <v>1</v>
      </c>
      <c r="G214" s="318"/>
      <c r="H214" s="383" t="s">
        <v>887</v>
      </c>
      <c r="I214" s="383"/>
      <c r="J214" s="383"/>
      <c r="K214" s="324"/>
    </row>
    <row r="215" spans="2:11" s="1" customFormat="1" ht="15" customHeight="1">
      <c r="B215" s="323"/>
      <c r="C215" s="259"/>
      <c r="D215" s="259"/>
      <c r="E215" s="259"/>
      <c r="F215" s="280">
        <v>2</v>
      </c>
      <c r="G215" s="318"/>
      <c r="H215" s="383" t="s">
        <v>888</v>
      </c>
      <c r="I215" s="383"/>
      <c r="J215" s="383"/>
      <c r="K215" s="324"/>
    </row>
    <row r="216" spans="2:11" s="1" customFormat="1" ht="15" customHeight="1">
      <c r="B216" s="323"/>
      <c r="C216" s="259"/>
      <c r="D216" s="259"/>
      <c r="E216" s="259"/>
      <c r="F216" s="280">
        <v>3</v>
      </c>
      <c r="G216" s="318"/>
      <c r="H216" s="383" t="s">
        <v>889</v>
      </c>
      <c r="I216" s="383"/>
      <c r="J216" s="383"/>
      <c r="K216" s="324"/>
    </row>
    <row r="217" spans="2:11" s="1" customFormat="1" ht="15" customHeight="1">
      <c r="B217" s="323"/>
      <c r="C217" s="259"/>
      <c r="D217" s="259"/>
      <c r="E217" s="259"/>
      <c r="F217" s="280">
        <v>4</v>
      </c>
      <c r="G217" s="318"/>
      <c r="H217" s="383" t="s">
        <v>890</v>
      </c>
      <c r="I217" s="383"/>
      <c r="J217" s="383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Výstavba vodovodu</vt:lpstr>
      <vt:lpstr>02 - Ostatní a vedlejší n...</vt:lpstr>
      <vt:lpstr>Pokyny pro vyplnění</vt:lpstr>
      <vt:lpstr>'01 - Výstavba vodovodu'!Názvy_tisku</vt:lpstr>
      <vt:lpstr>'02 - Ostatní a vedlejší n...'!Názvy_tisku</vt:lpstr>
      <vt:lpstr>'Rekapitulace stavby'!Názvy_tisku</vt:lpstr>
      <vt:lpstr>'01 - Výstavba vodovodu'!Oblast_tisku</vt:lpstr>
      <vt:lpstr>'02 - Ostatní a vedlejší 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JANA_2018\jana</dc:creator>
  <cp:lastModifiedBy>user</cp:lastModifiedBy>
  <cp:lastPrinted>2021-05-06T04:13:59Z</cp:lastPrinted>
  <dcterms:created xsi:type="dcterms:W3CDTF">2021-05-05T11:35:34Z</dcterms:created>
  <dcterms:modified xsi:type="dcterms:W3CDTF">2021-05-06T08:32:52Z</dcterms:modified>
</cp:coreProperties>
</file>