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270" windowWidth="15480" windowHeight="1164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Pol'!$A$1:$U$246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36" i="12" l="1"/>
  <c r="F39" i="1" s="1"/>
  <c r="BA226" i="12"/>
  <c r="BA225" i="12"/>
  <c r="BA220" i="12"/>
  <c r="BA219" i="12"/>
  <c r="BA217" i="12"/>
  <c r="BA209" i="12"/>
  <c r="BA208" i="12"/>
  <c r="BA207" i="12"/>
  <c r="BA182" i="12"/>
  <c r="BA128" i="12"/>
  <c r="BA127" i="12"/>
  <c r="BA126" i="12"/>
  <c r="BA124" i="12"/>
  <c r="BA121" i="12"/>
  <c r="BA120" i="12"/>
  <c r="BA117" i="12"/>
  <c r="BA106" i="12"/>
  <c r="BA96" i="12"/>
  <c r="BA84" i="12"/>
  <c r="BA74" i="12"/>
  <c r="BA73" i="12"/>
  <c r="BA72" i="12"/>
  <c r="BA70" i="12"/>
  <c r="BA65" i="12"/>
  <c r="BA63" i="12"/>
  <c r="BA57" i="12"/>
  <c r="BA56" i="12"/>
  <c r="BA55" i="12"/>
  <c r="BA50" i="12"/>
  <c r="BA48" i="12"/>
  <c r="BA47" i="12"/>
  <c r="BA45" i="12"/>
  <c r="BA42" i="12"/>
  <c r="BA40" i="12"/>
  <c r="BA39" i="12"/>
  <c r="BA33" i="12"/>
  <c r="BA28" i="12"/>
  <c r="BA25" i="12"/>
  <c r="BA23" i="12"/>
  <c r="BA17" i="12"/>
  <c r="BA15" i="12"/>
  <c r="BA14" i="12"/>
  <c r="BA13" i="12"/>
  <c r="BA11" i="12"/>
  <c r="G9" i="12"/>
  <c r="I9" i="12"/>
  <c r="K9" i="12"/>
  <c r="M9" i="12"/>
  <c r="O9" i="12"/>
  <c r="Q9" i="12"/>
  <c r="U9" i="12"/>
  <c r="G10" i="12"/>
  <c r="I10" i="12"/>
  <c r="K10" i="12"/>
  <c r="M10" i="12"/>
  <c r="O10" i="12"/>
  <c r="Q10" i="12"/>
  <c r="U10" i="12"/>
  <c r="G12" i="12"/>
  <c r="I12" i="12"/>
  <c r="K12" i="12"/>
  <c r="M12" i="12"/>
  <c r="O12" i="12"/>
  <c r="Q12" i="12"/>
  <c r="U12" i="12"/>
  <c r="G16" i="12"/>
  <c r="I16" i="12"/>
  <c r="K16" i="12"/>
  <c r="M16" i="12"/>
  <c r="O16" i="12"/>
  <c r="Q16" i="12"/>
  <c r="U16" i="12"/>
  <c r="G18" i="12"/>
  <c r="I18" i="12"/>
  <c r="K18" i="12"/>
  <c r="M18" i="12"/>
  <c r="O18" i="12"/>
  <c r="Q18" i="12"/>
  <c r="U18" i="12"/>
  <c r="G20" i="12"/>
  <c r="I20" i="12"/>
  <c r="K20" i="12"/>
  <c r="M20" i="12"/>
  <c r="O20" i="12"/>
  <c r="Q20" i="12"/>
  <c r="U20" i="12"/>
  <c r="G21" i="12"/>
  <c r="I21" i="12"/>
  <c r="K21" i="12"/>
  <c r="M21" i="12"/>
  <c r="O21" i="12"/>
  <c r="Q21" i="12"/>
  <c r="U21" i="12"/>
  <c r="G22" i="12"/>
  <c r="I22" i="12"/>
  <c r="K22" i="12"/>
  <c r="M22" i="12"/>
  <c r="O22" i="12"/>
  <c r="Q22" i="12"/>
  <c r="U22" i="12"/>
  <c r="G24" i="12"/>
  <c r="I24" i="12"/>
  <c r="K24" i="12"/>
  <c r="M24" i="12"/>
  <c r="O24" i="12"/>
  <c r="Q24" i="12"/>
  <c r="U24" i="12"/>
  <c r="G26" i="12"/>
  <c r="I26" i="12"/>
  <c r="K26" i="12"/>
  <c r="M26" i="12"/>
  <c r="O26" i="12"/>
  <c r="Q26" i="12"/>
  <c r="U26" i="12"/>
  <c r="G27" i="12"/>
  <c r="I27" i="12"/>
  <c r="K27" i="12"/>
  <c r="M27" i="12"/>
  <c r="O27" i="12"/>
  <c r="Q27" i="12"/>
  <c r="U27" i="12"/>
  <c r="G29" i="12"/>
  <c r="I29" i="12"/>
  <c r="K29" i="12"/>
  <c r="M29" i="12"/>
  <c r="O29" i="12"/>
  <c r="Q29" i="12"/>
  <c r="U29" i="12"/>
  <c r="G30" i="12"/>
  <c r="I30" i="12"/>
  <c r="K30" i="12"/>
  <c r="M30" i="12"/>
  <c r="O30" i="12"/>
  <c r="Q30" i="12"/>
  <c r="U30" i="12"/>
  <c r="G32" i="12"/>
  <c r="I32" i="12"/>
  <c r="K32" i="12"/>
  <c r="M32" i="12"/>
  <c r="O32" i="12"/>
  <c r="Q32" i="12"/>
  <c r="U32" i="12"/>
  <c r="G34" i="12"/>
  <c r="I34" i="12"/>
  <c r="K34" i="12"/>
  <c r="M34" i="12"/>
  <c r="O34" i="12"/>
  <c r="Q34" i="12"/>
  <c r="U34" i="12"/>
  <c r="G35" i="12"/>
  <c r="I35" i="12"/>
  <c r="K35" i="12"/>
  <c r="M35" i="12"/>
  <c r="O35" i="12"/>
  <c r="Q35" i="12"/>
  <c r="U35" i="12"/>
  <c r="G36" i="12"/>
  <c r="I36" i="12"/>
  <c r="K36" i="12"/>
  <c r="M36" i="12"/>
  <c r="O36" i="12"/>
  <c r="Q36" i="12"/>
  <c r="U36" i="12"/>
  <c r="G37" i="12"/>
  <c r="I37" i="12"/>
  <c r="K37" i="12"/>
  <c r="M37" i="12"/>
  <c r="O37" i="12"/>
  <c r="Q37" i="12"/>
  <c r="U37" i="12"/>
  <c r="G38" i="12"/>
  <c r="I38" i="12"/>
  <c r="K38" i="12"/>
  <c r="M38" i="12"/>
  <c r="O38" i="12"/>
  <c r="Q38" i="12"/>
  <c r="U38" i="12"/>
  <c r="G41" i="12"/>
  <c r="I41" i="12"/>
  <c r="K41" i="12"/>
  <c r="M41" i="12"/>
  <c r="O41" i="12"/>
  <c r="Q41" i="12"/>
  <c r="U41" i="12"/>
  <c r="G43" i="12"/>
  <c r="I43" i="12"/>
  <c r="K43" i="12"/>
  <c r="M43" i="12"/>
  <c r="O43" i="12"/>
  <c r="Q43" i="12"/>
  <c r="U43" i="12"/>
  <c r="G44" i="12"/>
  <c r="I44" i="12"/>
  <c r="K44" i="12"/>
  <c r="M44" i="12"/>
  <c r="O44" i="12"/>
  <c r="Q44" i="12"/>
  <c r="U44" i="12"/>
  <c r="G46" i="12"/>
  <c r="I46" i="12"/>
  <c r="K46" i="12"/>
  <c r="M46" i="12"/>
  <c r="O46" i="12"/>
  <c r="Q46" i="12"/>
  <c r="U46" i="12"/>
  <c r="G49" i="12"/>
  <c r="I49" i="12"/>
  <c r="K49" i="12"/>
  <c r="M49" i="12"/>
  <c r="O49" i="12"/>
  <c r="Q49" i="12"/>
  <c r="U49" i="12"/>
  <c r="G51" i="12"/>
  <c r="I51" i="12"/>
  <c r="K51" i="12"/>
  <c r="M51" i="12"/>
  <c r="O51" i="12"/>
  <c r="Q51" i="12"/>
  <c r="U51" i="12"/>
  <c r="G52" i="12"/>
  <c r="I52" i="12"/>
  <c r="K52" i="12"/>
  <c r="M52" i="12"/>
  <c r="O52" i="12"/>
  <c r="Q52" i="12"/>
  <c r="U52" i="12"/>
  <c r="G53" i="12"/>
  <c r="I53" i="12"/>
  <c r="K53" i="12"/>
  <c r="M53" i="12"/>
  <c r="O53" i="12"/>
  <c r="Q53" i="12"/>
  <c r="U53" i="12"/>
  <c r="G54" i="12"/>
  <c r="I54" i="12"/>
  <c r="K54" i="12"/>
  <c r="M54" i="12"/>
  <c r="O54" i="12"/>
  <c r="Q54" i="12"/>
  <c r="U54" i="12"/>
  <c r="G59" i="12"/>
  <c r="I59" i="12"/>
  <c r="I58" i="12" s="1"/>
  <c r="G50" i="1" s="1"/>
  <c r="K59" i="12"/>
  <c r="K58" i="12" s="1"/>
  <c r="H50" i="1" s="1"/>
  <c r="M59" i="12"/>
  <c r="O59" i="12"/>
  <c r="O58" i="12" s="1"/>
  <c r="Q59" i="12"/>
  <c r="Q58" i="12" s="1"/>
  <c r="U59" i="12"/>
  <c r="G60" i="12"/>
  <c r="I60" i="12"/>
  <c r="K60" i="12"/>
  <c r="M60" i="12"/>
  <c r="O60" i="12"/>
  <c r="Q60" i="12"/>
  <c r="U60" i="12"/>
  <c r="G62" i="12"/>
  <c r="G61" i="12" s="1"/>
  <c r="I62" i="12"/>
  <c r="K62" i="12"/>
  <c r="K61" i="12" s="1"/>
  <c r="H51" i="1" s="1"/>
  <c r="M62" i="12"/>
  <c r="M61" i="12" s="1"/>
  <c r="O62" i="12"/>
  <c r="Q62" i="12"/>
  <c r="Q61" i="12" s="1"/>
  <c r="U62" i="12"/>
  <c r="U61" i="12" s="1"/>
  <c r="G64" i="12"/>
  <c r="I64" i="12"/>
  <c r="K64" i="12"/>
  <c r="M64" i="12"/>
  <c r="O64" i="12"/>
  <c r="Q64" i="12"/>
  <c r="U64" i="12"/>
  <c r="G67" i="12"/>
  <c r="I67" i="12"/>
  <c r="K67" i="12"/>
  <c r="M67" i="12"/>
  <c r="O67" i="12"/>
  <c r="Q67" i="12"/>
  <c r="U67" i="12"/>
  <c r="G68" i="12"/>
  <c r="I68" i="12"/>
  <c r="K68" i="12"/>
  <c r="M68" i="12"/>
  <c r="O68" i="12"/>
  <c r="Q68" i="12"/>
  <c r="U68" i="12"/>
  <c r="G69" i="12"/>
  <c r="I69" i="12"/>
  <c r="K69" i="12"/>
  <c r="M69" i="12"/>
  <c r="O69" i="12"/>
  <c r="Q69" i="12"/>
  <c r="U69" i="12"/>
  <c r="G71" i="12"/>
  <c r="I71" i="12"/>
  <c r="K71" i="12"/>
  <c r="M71" i="12"/>
  <c r="O71" i="12"/>
  <c r="Q71" i="12"/>
  <c r="U71" i="12"/>
  <c r="G76" i="12"/>
  <c r="I76" i="12"/>
  <c r="K76" i="12"/>
  <c r="M76" i="12"/>
  <c r="O76" i="12"/>
  <c r="Q76" i="12"/>
  <c r="U76" i="12"/>
  <c r="G77" i="12"/>
  <c r="I77" i="12"/>
  <c r="K77" i="12"/>
  <c r="M77" i="12"/>
  <c r="O77" i="12"/>
  <c r="Q77" i="12"/>
  <c r="U77" i="12"/>
  <c r="G78" i="12"/>
  <c r="I78" i="12"/>
  <c r="K78" i="12"/>
  <c r="M78" i="12"/>
  <c r="O78" i="12"/>
  <c r="Q78" i="12"/>
  <c r="U78" i="12"/>
  <c r="G79" i="12"/>
  <c r="I79" i="12"/>
  <c r="K79" i="12"/>
  <c r="M79" i="12"/>
  <c r="O79" i="12"/>
  <c r="Q79" i="12"/>
  <c r="U79" i="12"/>
  <c r="G80" i="12"/>
  <c r="I80" i="12"/>
  <c r="K80" i="12"/>
  <c r="M80" i="12"/>
  <c r="O80" i="12"/>
  <c r="Q80" i="12"/>
  <c r="U80" i="12"/>
  <c r="G81" i="12"/>
  <c r="I81" i="12"/>
  <c r="K81" i="12"/>
  <c r="M81" i="12"/>
  <c r="O81" i="12"/>
  <c r="Q81" i="12"/>
  <c r="U81" i="12"/>
  <c r="G83" i="12"/>
  <c r="I83" i="12"/>
  <c r="K83" i="12"/>
  <c r="K82" i="12" s="1"/>
  <c r="H54" i="1" s="1"/>
  <c r="M83" i="12"/>
  <c r="O83" i="12"/>
  <c r="Q83" i="12"/>
  <c r="Q82" i="12" s="1"/>
  <c r="U83" i="12"/>
  <c r="G85" i="12"/>
  <c r="I85" i="12"/>
  <c r="K85" i="12"/>
  <c r="M85" i="12"/>
  <c r="O85" i="12"/>
  <c r="Q85" i="12"/>
  <c r="U85" i="12"/>
  <c r="G86" i="12"/>
  <c r="I86" i="12"/>
  <c r="K86" i="12"/>
  <c r="M86" i="12"/>
  <c r="O86" i="12"/>
  <c r="Q86" i="12"/>
  <c r="U86" i="12"/>
  <c r="G88" i="12"/>
  <c r="I88" i="12"/>
  <c r="K88" i="12"/>
  <c r="M88" i="12"/>
  <c r="O88" i="12"/>
  <c r="Q88" i="12"/>
  <c r="U88" i="12"/>
  <c r="G89" i="12"/>
  <c r="I89" i="12"/>
  <c r="K89" i="12"/>
  <c r="M89" i="12"/>
  <c r="O89" i="12"/>
  <c r="Q89" i="12"/>
  <c r="U89" i="12"/>
  <c r="G90" i="12"/>
  <c r="I90" i="12"/>
  <c r="K90" i="12"/>
  <c r="M90" i="12"/>
  <c r="O90" i="12"/>
  <c r="Q90" i="12"/>
  <c r="U90" i="12"/>
  <c r="G91" i="12"/>
  <c r="I91" i="12"/>
  <c r="K91" i="12"/>
  <c r="M91" i="12"/>
  <c r="O91" i="12"/>
  <c r="Q91" i="12"/>
  <c r="U91" i="12"/>
  <c r="G92" i="12"/>
  <c r="I92" i="12"/>
  <c r="K92" i="12"/>
  <c r="M92" i="12"/>
  <c r="O92" i="12"/>
  <c r="Q92" i="12"/>
  <c r="U92" i="12"/>
  <c r="G93" i="12"/>
  <c r="I93" i="12"/>
  <c r="K93" i="12"/>
  <c r="M93" i="12"/>
  <c r="O93" i="12"/>
  <c r="Q93" i="12"/>
  <c r="U93" i="12"/>
  <c r="G95" i="12"/>
  <c r="G94" i="12" s="1"/>
  <c r="I95" i="12"/>
  <c r="I94" i="12" s="1"/>
  <c r="G56" i="1" s="1"/>
  <c r="K95" i="12"/>
  <c r="K94" i="12" s="1"/>
  <c r="H56" i="1" s="1"/>
  <c r="M95" i="12"/>
  <c r="M94" i="12" s="1"/>
  <c r="O95" i="12"/>
  <c r="O94" i="12" s="1"/>
  <c r="Q95" i="12"/>
  <c r="Q94" i="12" s="1"/>
  <c r="U95" i="12"/>
  <c r="U94" i="12" s="1"/>
  <c r="G98" i="12"/>
  <c r="I98" i="12"/>
  <c r="I97" i="12" s="1"/>
  <c r="G57" i="1" s="1"/>
  <c r="K98" i="12"/>
  <c r="K97" i="12" s="1"/>
  <c r="H57" i="1" s="1"/>
  <c r="M98" i="12"/>
  <c r="O98" i="12"/>
  <c r="O97" i="12" s="1"/>
  <c r="Q98" i="12"/>
  <c r="Q97" i="12" s="1"/>
  <c r="U98" i="12"/>
  <c r="G99" i="12"/>
  <c r="I99" i="12"/>
  <c r="K99" i="12"/>
  <c r="M99" i="12"/>
  <c r="O99" i="12"/>
  <c r="Q99" i="12"/>
  <c r="U99" i="12"/>
  <c r="G101" i="12"/>
  <c r="G100" i="12" s="1"/>
  <c r="I101" i="12"/>
  <c r="K101" i="12"/>
  <c r="K100" i="12" s="1"/>
  <c r="H58" i="1" s="1"/>
  <c r="M101" i="12"/>
  <c r="M100" i="12" s="1"/>
  <c r="O101" i="12"/>
  <c r="Q101" i="12"/>
  <c r="Q100" i="12" s="1"/>
  <c r="U101" i="12"/>
  <c r="U100" i="12" s="1"/>
  <c r="G102" i="12"/>
  <c r="I102" i="12"/>
  <c r="K102" i="12"/>
  <c r="M102" i="12"/>
  <c r="O102" i="12"/>
  <c r="Q102" i="12"/>
  <c r="U102" i="12"/>
  <c r="G104" i="12"/>
  <c r="G103" i="12" s="1"/>
  <c r="I104" i="12"/>
  <c r="I103" i="12" s="1"/>
  <c r="G59" i="1" s="1"/>
  <c r="K104" i="12"/>
  <c r="M104" i="12"/>
  <c r="M103" i="12" s="1"/>
  <c r="O104" i="12"/>
  <c r="O103" i="12" s="1"/>
  <c r="Q104" i="12"/>
  <c r="U104" i="12"/>
  <c r="U103" i="12" s="1"/>
  <c r="G105" i="12"/>
  <c r="I105" i="12"/>
  <c r="K105" i="12"/>
  <c r="M105" i="12"/>
  <c r="O105" i="12"/>
  <c r="Q105" i="12"/>
  <c r="U105" i="12"/>
  <c r="G108" i="12"/>
  <c r="I108" i="12"/>
  <c r="K108" i="12"/>
  <c r="M108" i="12"/>
  <c r="O108" i="12"/>
  <c r="Q108" i="12"/>
  <c r="U108" i="12"/>
  <c r="G109" i="12"/>
  <c r="I109" i="12"/>
  <c r="K109" i="12"/>
  <c r="M109" i="12"/>
  <c r="O109" i="12"/>
  <c r="Q109" i="12"/>
  <c r="U109" i="12"/>
  <c r="G110" i="12"/>
  <c r="I110" i="12"/>
  <c r="K110" i="12"/>
  <c r="M110" i="12"/>
  <c r="O110" i="12"/>
  <c r="Q110" i="12"/>
  <c r="U110" i="12"/>
  <c r="G111" i="12"/>
  <c r="I111" i="12"/>
  <c r="K111" i="12"/>
  <c r="M111" i="12"/>
  <c r="O111" i="12"/>
  <c r="Q111" i="12"/>
  <c r="U111" i="12"/>
  <c r="G112" i="12"/>
  <c r="I112" i="12"/>
  <c r="K112" i="12"/>
  <c r="M112" i="12"/>
  <c r="O112" i="12"/>
  <c r="Q112" i="12"/>
  <c r="U112" i="12"/>
  <c r="G113" i="12"/>
  <c r="I113" i="12"/>
  <c r="K113" i="12"/>
  <c r="M113" i="12"/>
  <c r="O113" i="12"/>
  <c r="Q113" i="12"/>
  <c r="U113" i="12"/>
  <c r="G115" i="12"/>
  <c r="I115" i="12"/>
  <c r="K115" i="12"/>
  <c r="M115" i="12"/>
  <c r="O115" i="12"/>
  <c r="Q115" i="12"/>
  <c r="U115" i="12"/>
  <c r="G116" i="12"/>
  <c r="I116" i="12"/>
  <c r="K116" i="12"/>
  <c r="M116" i="12"/>
  <c r="O116" i="12"/>
  <c r="Q116" i="12"/>
  <c r="U116" i="12"/>
  <c r="G118" i="12"/>
  <c r="I118" i="12"/>
  <c r="K118" i="12"/>
  <c r="M118" i="12"/>
  <c r="O118" i="12"/>
  <c r="Q118" i="12"/>
  <c r="U118" i="12"/>
  <c r="G119" i="12"/>
  <c r="I119" i="12"/>
  <c r="K119" i="12"/>
  <c r="M119" i="12"/>
  <c r="O119" i="12"/>
  <c r="Q119" i="12"/>
  <c r="U119" i="12"/>
  <c r="G122" i="12"/>
  <c r="I122" i="12"/>
  <c r="K122" i="12"/>
  <c r="M122" i="12"/>
  <c r="O122" i="12"/>
  <c r="Q122" i="12"/>
  <c r="U122" i="12"/>
  <c r="G123" i="12"/>
  <c r="I123" i="12"/>
  <c r="K123" i="12"/>
  <c r="M123" i="12"/>
  <c r="O123" i="12"/>
  <c r="Q123" i="12"/>
  <c r="U123" i="12"/>
  <c r="G125" i="12"/>
  <c r="I125" i="12"/>
  <c r="K125" i="12"/>
  <c r="M125" i="12"/>
  <c r="O125" i="12"/>
  <c r="Q125" i="12"/>
  <c r="U125" i="12"/>
  <c r="G129" i="12"/>
  <c r="I129" i="12"/>
  <c r="K129" i="12"/>
  <c r="M129" i="12"/>
  <c r="O129" i="12"/>
  <c r="Q129" i="12"/>
  <c r="U129" i="12"/>
  <c r="G131" i="12"/>
  <c r="G130" i="12" s="1"/>
  <c r="I131" i="12"/>
  <c r="I130" i="12" s="1"/>
  <c r="G62" i="1" s="1"/>
  <c r="K131" i="12"/>
  <c r="K130" i="12" s="1"/>
  <c r="H62" i="1" s="1"/>
  <c r="M131" i="12"/>
  <c r="M130" i="12" s="1"/>
  <c r="O131" i="12"/>
  <c r="O130" i="12" s="1"/>
  <c r="Q131" i="12"/>
  <c r="Q130" i="12" s="1"/>
  <c r="U131" i="12"/>
  <c r="U130" i="12" s="1"/>
  <c r="G133" i="12"/>
  <c r="G132" i="12" s="1"/>
  <c r="I133" i="12"/>
  <c r="I132" i="12" s="1"/>
  <c r="G63" i="1" s="1"/>
  <c r="K133" i="12"/>
  <c r="K132" i="12" s="1"/>
  <c r="H63" i="1" s="1"/>
  <c r="M133" i="12"/>
  <c r="M132" i="12" s="1"/>
  <c r="O133" i="12"/>
  <c r="O132" i="12" s="1"/>
  <c r="Q133" i="12"/>
  <c r="Q132" i="12" s="1"/>
  <c r="U133" i="12"/>
  <c r="U132" i="12" s="1"/>
  <c r="G135" i="12"/>
  <c r="G134" i="12" s="1"/>
  <c r="I135" i="12"/>
  <c r="K135" i="12"/>
  <c r="M135" i="12"/>
  <c r="M134" i="12" s="1"/>
  <c r="O135" i="12"/>
  <c r="Q135" i="12"/>
  <c r="U135" i="12"/>
  <c r="U134" i="12" s="1"/>
  <c r="G136" i="12"/>
  <c r="I136" i="12"/>
  <c r="K136" i="12"/>
  <c r="M136" i="12"/>
  <c r="O136" i="12"/>
  <c r="Q136" i="12"/>
  <c r="U136" i="12"/>
  <c r="G137" i="12"/>
  <c r="I137" i="12"/>
  <c r="K137" i="12"/>
  <c r="M137" i="12"/>
  <c r="O137" i="12"/>
  <c r="Q137" i="12"/>
  <c r="U137" i="12"/>
  <c r="G139" i="12"/>
  <c r="I139" i="12"/>
  <c r="K139" i="12"/>
  <c r="M139" i="12"/>
  <c r="O139" i="12"/>
  <c r="Q139" i="12"/>
  <c r="U139" i="12"/>
  <c r="G140" i="12"/>
  <c r="I140" i="12"/>
  <c r="K140" i="12"/>
  <c r="M140" i="12"/>
  <c r="O140" i="12"/>
  <c r="Q140" i="12"/>
  <c r="U140" i="12"/>
  <c r="G141" i="12"/>
  <c r="I141" i="12"/>
  <c r="K141" i="12"/>
  <c r="M141" i="12"/>
  <c r="O141" i="12"/>
  <c r="Q141" i="12"/>
  <c r="U141" i="12"/>
  <c r="G142" i="12"/>
  <c r="I142" i="12"/>
  <c r="K142" i="12"/>
  <c r="M142" i="12"/>
  <c r="O142" i="12"/>
  <c r="Q142" i="12"/>
  <c r="U142" i="12"/>
  <c r="G143" i="12"/>
  <c r="I143" i="12"/>
  <c r="K143" i="12"/>
  <c r="M143" i="12"/>
  <c r="O143" i="12"/>
  <c r="Q143" i="12"/>
  <c r="U143" i="12"/>
  <c r="G145" i="12"/>
  <c r="I145" i="12"/>
  <c r="K145" i="12"/>
  <c r="M145" i="12"/>
  <c r="O145" i="12"/>
  <c r="Q145" i="12"/>
  <c r="U145" i="12"/>
  <c r="G146" i="12"/>
  <c r="I146" i="12"/>
  <c r="K146" i="12"/>
  <c r="M146" i="12"/>
  <c r="O146" i="12"/>
  <c r="Q146" i="12"/>
  <c r="U146" i="12"/>
  <c r="G147" i="12"/>
  <c r="I147" i="12"/>
  <c r="K147" i="12"/>
  <c r="M147" i="12"/>
  <c r="O147" i="12"/>
  <c r="Q147" i="12"/>
  <c r="U147" i="12"/>
  <c r="G148" i="12"/>
  <c r="I148" i="12"/>
  <c r="K148" i="12"/>
  <c r="M148" i="12"/>
  <c r="O148" i="12"/>
  <c r="Q148" i="12"/>
  <c r="U148" i="12"/>
  <c r="G149" i="12"/>
  <c r="I149" i="12"/>
  <c r="K149" i="12"/>
  <c r="M149" i="12"/>
  <c r="O149" i="12"/>
  <c r="Q149" i="12"/>
  <c r="U149" i="12"/>
  <c r="G151" i="12"/>
  <c r="I151" i="12"/>
  <c r="K151" i="12"/>
  <c r="M151" i="12"/>
  <c r="O151" i="12"/>
  <c r="Q151" i="12"/>
  <c r="U151" i="12"/>
  <c r="G152" i="12"/>
  <c r="I152" i="12"/>
  <c r="K152" i="12"/>
  <c r="M152" i="12"/>
  <c r="O152" i="12"/>
  <c r="Q152" i="12"/>
  <c r="U152" i="12"/>
  <c r="G153" i="12"/>
  <c r="I153" i="12"/>
  <c r="K153" i="12"/>
  <c r="M153" i="12"/>
  <c r="O153" i="12"/>
  <c r="Q153" i="12"/>
  <c r="U153" i="12"/>
  <c r="G154" i="12"/>
  <c r="I154" i="12"/>
  <c r="K154" i="12"/>
  <c r="M154" i="12"/>
  <c r="O154" i="12"/>
  <c r="Q154" i="12"/>
  <c r="U154" i="12"/>
  <c r="G155" i="12"/>
  <c r="I155" i="12"/>
  <c r="K155" i="12"/>
  <c r="M155" i="12"/>
  <c r="O155" i="12"/>
  <c r="Q155" i="12"/>
  <c r="U155" i="12"/>
  <c r="G156" i="12"/>
  <c r="I156" i="12"/>
  <c r="K156" i="12"/>
  <c r="M156" i="12"/>
  <c r="O156" i="12"/>
  <c r="Q156" i="12"/>
  <c r="U156" i="12"/>
  <c r="G157" i="12"/>
  <c r="I157" i="12"/>
  <c r="K157" i="12"/>
  <c r="M157" i="12"/>
  <c r="O157" i="12"/>
  <c r="Q157" i="12"/>
  <c r="U157" i="12"/>
  <c r="G158" i="12"/>
  <c r="I158" i="12"/>
  <c r="K158" i="12"/>
  <c r="M158" i="12"/>
  <c r="O158" i="12"/>
  <c r="Q158" i="12"/>
  <c r="U158" i="12"/>
  <c r="G159" i="12"/>
  <c r="I159" i="12"/>
  <c r="K159" i="12"/>
  <c r="M159" i="12"/>
  <c r="O159" i="12"/>
  <c r="Q159" i="12"/>
  <c r="U159" i="12"/>
  <c r="G160" i="12"/>
  <c r="I160" i="12"/>
  <c r="K160" i="12"/>
  <c r="M160" i="12"/>
  <c r="O160" i="12"/>
  <c r="Q160" i="12"/>
  <c r="U160" i="12"/>
  <c r="G161" i="12"/>
  <c r="I161" i="12"/>
  <c r="K161" i="12"/>
  <c r="M161" i="12"/>
  <c r="O161" i="12"/>
  <c r="Q161" i="12"/>
  <c r="U161" i="12"/>
  <c r="G162" i="12"/>
  <c r="I162" i="12"/>
  <c r="K162" i="12"/>
  <c r="M162" i="12"/>
  <c r="O162" i="12"/>
  <c r="Q162" i="12"/>
  <c r="U162" i="12"/>
  <c r="G164" i="12"/>
  <c r="I164" i="12"/>
  <c r="K164" i="12"/>
  <c r="M164" i="12"/>
  <c r="O164" i="12"/>
  <c r="Q164" i="12"/>
  <c r="U164" i="12"/>
  <c r="G165" i="12"/>
  <c r="I165" i="12"/>
  <c r="K165" i="12"/>
  <c r="M165" i="12"/>
  <c r="O165" i="12"/>
  <c r="Q165" i="12"/>
  <c r="U165" i="12"/>
  <c r="G166" i="12"/>
  <c r="I166" i="12"/>
  <c r="K166" i="12"/>
  <c r="M166" i="12"/>
  <c r="O166" i="12"/>
  <c r="Q166" i="12"/>
  <c r="U166" i="12"/>
  <c r="G167" i="12"/>
  <c r="I167" i="12"/>
  <c r="K167" i="12"/>
  <c r="M167" i="12"/>
  <c r="O167" i="12"/>
  <c r="Q167" i="12"/>
  <c r="U167" i="12"/>
  <c r="G169" i="12"/>
  <c r="I169" i="12"/>
  <c r="I168" i="12" s="1"/>
  <c r="G69" i="1" s="1"/>
  <c r="K169" i="12"/>
  <c r="M169" i="12"/>
  <c r="O169" i="12"/>
  <c r="O168" i="12" s="1"/>
  <c r="Q169" i="12"/>
  <c r="U169" i="12"/>
  <c r="G170" i="12"/>
  <c r="I170" i="12"/>
  <c r="K170" i="12"/>
  <c r="M170" i="12"/>
  <c r="O170" i="12"/>
  <c r="Q170" i="12"/>
  <c r="U170" i="12"/>
  <c r="G171" i="12"/>
  <c r="I171" i="12"/>
  <c r="K171" i="12"/>
  <c r="M171" i="12"/>
  <c r="O171" i="12"/>
  <c r="Q171" i="12"/>
  <c r="U171" i="12"/>
  <c r="G173" i="12"/>
  <c r="I173" i="12"/>
  <c r="K173" i="12"/>
  <c r="M173" i="12"/>
  <c r="O173" i="12"/>
  <c r="Q173" i="12"/>
  <c r="U173" i="12"/>
  <c r="G174" i="12"/>
  <c r="I174" i="12"/>
  <c r="K174" i="12"/>
  <c r="M174" i="12"/>
  <c r="O174" i="12"/>
  <c r="Q174" i="12"/>
  <c r="U174" i="12"/>
  <c r="G175" i="12"/>
  <c r="I175" i="12"/>
  <c r="K175" i="12"/>
  <c r="M175" i="12"/>
  <c r="O175" i="12"/>
  <c r="Q175" i="12"/>
  <c r="U175" i="12"/>
  <c r="G176" i="12"/>
  <c r="I176" i="12"/>
  <c r="K176" i="12"/>
  <c r="M176" i="12"/>
  <c r="O176" i="12"/>
  <c r="Q176" i="12"/>
  <c r="U176" i="12"/>
  <c r="G177" i="12"/>
  <c r="I177" i="12"/>
  <c r="K177" i="12"/>
  <c r="M177" i="12"/>
  <c r="O177" i="12"/>
  <c r="Q177" i="12"/>
  <c r="U177" i="12"/>
  <c r="G178" i="12"/>
  <c r="I178" i="12"/>
  <c r="K178" i="12"/>
  <c r="M178" i="12"/>
  <c r="O178" i="12"/>
  <c r="Q178" i="12"/>
  <c r="U178" i="12"/>
  <c r="G180" i="12"/>
  <c r="I180" i="12"/>
  <c r="I179" i="12" s="1"/>
  <c r="G71" i="1" s="1"/>
  <c r="K180" i="12"/>
  <c r="M180" i="12"/>
  <c r="O180" i="12"/>
  <c r="O179" i="12" s="1"/>
  <c r="Q180" i="12"/>
  <c r="U180" i="12"/>
  <c r="G181" i="12"/>
  <c r="I181" i="12"/>
  <c r="K181" i="12"/>
  <c r="M181" i="12"/>
  <c r="O181" i="12"/>
  <c r="Q181" i="12"/>
  <c r="U181" i="12"/>
  <c r="G183" i="12"/>
  <c r="I183" i="12"/>
  <c r="K183" i="12"/>
  <c r="M183" i="12"/>
  <c r="O183" i="12"/>
  <c r="Q183" i="12"/>
  <c r="U183" i="12"/>
  <c r="G185" i="12"/>
  <c r="I185" i="12"/>
  <c r="K185" i="12"/>
  <c r="M185" i="12"/>
  <c r="O185" i="12"/>
  <c r="Q185" i="12"/>
  <c r="U185" i="12"/>
  <c r="G186" i="12"/>
  <c r="I186" i="12"/>
  <c r="K186" i="12"/>
  <c r="M186" i="12"/>
  <c r="O186" i="12"/>
  <c r="Q186" i="12"/>
  <c r="U186" i="12"/>
  <c r="G187" i="12"/>
  <c r="I187" i="12"/>
  <c r="K187" i="12"/>
  <c r="M187" i="12"/>
  <c r="O187" i="12"/>
  <c r="Q187" i="12"/>
  <c r="U187" i="12"/>
  <c r="G188" i="12"/>
  <c r="I188" i="12"/>
  <c r="K188" i="12"/>
  <c r="M188" i="12"/>
  <c r="O188" i="12"/>
  <c r="Q188" i="12"/>
  <c r="U188" i="12"/>
  <c r="G189" i="12"/>
  <c r="I189" i="12"/>
  <c r="K189" i="12"/>
  <c r="M189" i="12"/>
  <c r="O189" i="12"/>
  <c r="Q189" i="12"/>
  <c r="U189" i="12"/>
  <c r="G190" i="12"/>
  <c r="I190" i="12"/>
  <c r="K190" i="12"/>
  <c r="M190" i="12"/>
  <c r="O190" i="12"/>
  <c r="Q190" i="12"/>
  <c r="U190" i="12"/>
  <c r="G191" i="12"/>
  <c r="I191" i="12"/>
  <c r="K191" i="12"/>
  <c r="M191" i="12"/>
  <c r="O191" i="12"/>
  <c r="Q191" i="12"/>
  <c r="U191" i="12"/>
  <c r="G192" i="12"/>
  <c r="I192" i="12"/>
  <c r="K192" i="12"/>
  <c r="M192" i="12"/>
  <c r="O192" i="12"/>
  <c r="Q192" i="12"/>
  <c r="U192" i="12"/>
  <c r="G193" i="12"/>
  <c r="I193" i="12"/>
  <c r="K193" i="12"/>
  <c r="M193" i="12"/>
  <c r="O193" i="12"/>
  <c r="Q193" i="12"/>
  <c r="U193" i="12"/>
  <c r="G194" i="12"/>
  <c r="I194" i="12"/>
  <c r="K194" i="12"/>
  <c r="M194" i="12"/>
  <c r="O194" i="12"/>
  <c r="Q194" i="12"/>
  <c r="U194" i="12"/>
  <c r="G196" i="12"/>
  <c r="G195" i="12" s="1"/>
  <c r="I196" i="12"/>
  <c r="I195" i="12" s="1"/>
  <c r="G73" i="1" s="1"/>
  <c r="K196" i="12"/>
  <c r="K195" i="12" s="1"/>
  <c r="H73" i="1" s="1"/>
  <c r="M196" i="12"/>
  <c r="M195" i="12" s="1"/>
  <c r="O196" i="12"/>
  <c r="O195" i="12" s="1"/>
  <c r="Q196" i="12"/>
  <c r="Q195" i="12" s="1"/>
  <c r="U196" i="12"/>
  <c r="U195" i="12" s="1"/>
  <c r="G198" i="12"/>
  <c r="I198" i="12"/>
  <c r="K198" i="12"/>
  <c r="M198" i="12"/>
  <c r="O198" i="12"/>
  <c r="Q198" i="12"/>
  <c r="U198" i="12"/>
  <c r="G199" i="12"/>
  <c r="I199" i="12"/>
  <c r="K199" i="12"/>
  <c r="M199" i="12"/>
  <c r="O199" i="12"/>
  <c r="Q199" i="12"/>
  <c r="U199" i="12"/>
  <c r="G200" i="12"/>
  <c r="I200" i="12"/>
  <c r="K200" i="12"/>
  <c r="M200" i="12"/>
  <c r="O200" i="12"/>
  <c r="Q200" i="12"/>
  <c r="U200" i="12"/>
  <c r="G201" i="12"/>
  <c r="I201" i="12"/>
  <c r="K201" i="12"/>
  <c r="M201" i="12"/>
  <c r="O201" i="12"/>
  <c r="Q201" i="12"/>
  <c r="U201" i="12"/>
  <c r="G202" i="12"/>
  <c r="I202" i="12"/>
  <c r="K202" i="12"/>
  <c r="M202" i="12"/>
  <c r="O202" i="12"/>
  <c r="Q202" i="12"/>
  <c r="U202" i="12"/>
  <c r="G203" i="12"/>
  <c r="I203" i="12"/>
  <c r="K203" i="12"/>
  <c r="M203" i="12"/>
  <c r="O203" i="12"/>
  <c r="Q203" i="12"/>
  <c r="U203" i="12"/>
  <c r="G204" i="12"/>
  <c r="I204" i="12"/>
  <c r="K204" i="12"/>
  <c r="M204" i="12"/>
  <c r="O204" i="12"/>
  <c r="Q204" i="12"/>
  <c r="U204" i="12"/>
  <c r="G206" i="12"/>
  <c r="G205" i="12" s="1"/>
  <c r="I206" i="12"/>
  <c r="I205" i="12" s="1"/>
  <c r="G75" i="1" s="1"/>
  <c r="K206" i="12"/>
  <c r="K205" i="12" s="1"/>
  <c r="H75" i="1" s="1"/>
  <c r="M206" i="12"/>
  <c r="M205" i="12" s="1"/>
  <c r="O206" i="12"/>
  <c r="O205" i="12" s="1"/>
  <c r="Q206" i="12"/>
  <c r="Q205" i="12" s="1"/>
  <c r="U206" i="12"/>
  <c r="U205" i="12" s="1"/>
  <c r="G211" i="12"/>
  <c r="G210" i="12" s="1"/>
  <c r="I211" i="12"/>
  <c r="I210" i="12" s="1"/>
  <c r="G76" i="1" s="1"/>
  <c r="K211" i="12"/>
  <c r="K210" i="12" s="1"/>
  <c r="H76" i="1" s="1"/>
  <c r="M211" i="12"/>
  <c r="M210" i="12" s="1"/>
  <c r="O211" i="12"/>
  <c r="O210" i="12" s="1"/>
  <c r="Q211" i="12"/>
  <c r="Q210" i="12" s="1"/>
  <c r="U211" i="12"/>
  <c r="U210" i="12" s="1"/>
  <c r="G213" i="12"/>
  <c r="G212" i="12" s="1"/>
  <c r="I213" i="12"/>
  <c r="K213" i="12"/>
  <c r="K212" i="12" s="1"/>
  <c r="H77" i="1" s="1"/>
  <c r="M213" i="12"/>
  <c r="M212" i="12" s="1"/>
  <c r="O213" i="12"/>
  <c r="Q213" i="12"/>
  <c r="Q212" i="12" s="1"/>
  <c r="U213" i="12"/>
  <c r="U212" i="12" s="1"/>
  <c r="G214" i="12"/>
  <c r="I214" i="12"/>
  <c r="K214" i="12"/>
  <c r="M214" i="12"/>
  <c r="O214" i="12"/>
  <c r="Q214" i="12"/>
  <c r="U214" i="12"/>
  <c r="G216" i="12"/>
  <c r="G215" i="12" s="1"/>
  <c r="I216" i="12"/>
  <c r="I215" i="12" s="1"/>
  <c r="G78" i="1" s="1"/>
  <c r="K216" i="12"/>
  <c r="M216" i="12"/>
  <c r="M215" i="12" s="1"/>
  <c r="O216" i="12"/>
  <c r="O215" i="12" s="1"/>
  <c r="Q216" i="12"/>
  <c r="U216" i="12"/>
  <c r="U215" i="12" s="1"/>
  <c r="G218" i="12"/>
  <c r="I218" i="12"/>
  <c r="K218" i="12"/>
  <c r="M218" i="12"/>
  <c r="O218" i="12"/>
  <c r="Q218" i="12"/>
  <c r="U218" i="12"/>
  <c r="G222" i="12"/>
  <c r="G221" i="12" s="1"/>
  <c r="I222" i="12"/>
  <c r="I221" i="12" s="1"/>
  <c r="G79" i="1" s="1"/>
  <c r="K222" i="12"/>
  <c r="K221" i="12" s="1"/>
  <c r="H79" i="1" s="1"/>
  <c r="M222" i="12"/>
  <c r="M221" i="12" s="1"/>
  <c r="O222" i="12"/>
  <c r="O221" i="12" s="1"/>
  <c r="Q222" i="12"/>
  <c r="Q221" i="12" s="1"/>
  <c r="U222" i="12"/>
  <c r="U221" i="12" s="1"/>
  <c r="G224" i="12"/>
  <c r="G223" i="12" s="1"/>
  <c r="I224" i="12"/>
  <c r="I223" i="12" s="1"/>
  <c r="G80" i="1" s="1"/>
  <c r="K224" i="12"/>
  <c r="K223" i="12" s="1"/>
  <c r="H80" i="1" s="1"/>
  <c r="M224" i="12"/>
  <c r="M223" i="12" s="1"/>
  <c r="O224" i="12"/>
  <c r="O223" i="12" s="1"/>
  <c r="Q224" i="12"/>
  <c r="Q223" i="12" s="1"/>
  <c r="U224" i="12"/>
  <c r="U223" i="12" s="1"/>
  <c r="G228" i="12"/>
  <c r="G227" i="12" s="1"/>
  <c r="I228" i="12"/>
  <c r="I227" i="12" s="1"/>
  <c r="G81" i="1" s="1"/>
  <c r="K228" i="12"/>
  <c r="K227" i="12" s="1"/>
  <c r="H81" i="1" s="1"/>
  <c r="G18" i="1" s="1"/>
  <c r="M228" i="12"/>
  <c r="M227" i="12" s="1"/>
  <c r="O228" i="12"/>
  <c r="O227" i="12" s="1"/>
  <c r="Q228" i="12"/>
  <c r="Q227" i="12" s="1"/>
  <c r="U228" i="12"/>
  <c r="U227" i="12" s="1"/>
  <c r="G230" i="12"/>
  <c r="I230" i="12"/>
  <c r="K230" i="12"/>
  <c r="M230" i="12"/>
  <c r="O230" i="12"/>
  <c r="Q230" i="12"/>
  <c r="U230" i="12"/>
  <c r="G231" i="12"/>
  <c r="I231" i="12"/>
  <c r="K231" i="12"/>
  <c r="M231" i="12"/>
  <c r="O231" i="12"/>
  <c r="Q231" i="12"/>
  <c r="U231" i="12"/>
  <c r="G232" i="12"/>
  <c r="I232" i="12"/>
  <c r="K232" i="12"/>
  <c r="M232" i="12"/>
  <c r="O232" i="12"/>
  <c r="Q232" i="12"/>
  <c r="U232" i="12"/>
  <c r="G233" i="12"/>
  <c r="I233" i="12"/>
  <c r="K233" i="12"/>
  <c r="M233" i="12"/>
  <c r="O233" i="12"/>
  <c r="Q233" i="12"/>
  <c r="U233" i="12"/>
  <c r="G234" i="12"/>
  <c r="I234" i="12"/>
  <c r="K234" i="12"/>
  <c r="M234" i="12"/>
  <c r="O234" i="12"/>
  <c r="Q234" i="12"/>
  <c r="U234" i="12"/>
  <c r="I20" i="1"/>
  <c r="G20" i="1"/>
  <c r="E20" i="1"/>
  <c r="I19" i="1"/>
  <c r="I18" i="1"/>
  <c r="E18" i="1"/>
  <c r="I17" i="1"/>
  <c r="I16" i="1"/>
  <c r="I21" i="1" s="1"/>
  <c r="I83" i="1"/>
  <c r="G27" i="1"/>
  <c r="F40" i="1"/>
  <c r="J28" i="1"/>
  <c r="J26" i="1"/>
  <c r="G38" i="1"/>
  <c r="F38" i="1"/>
  <c r="H32" i="1"/>
  <c r="J23" i="1"/>
  <c r="J24" i="1"/>
  <c r="J25" i="1"/>
  <c r="J27" i="1"/>
  <c r="E24" i="1"/>
  <c r="E26" i="1"/>
  <c r="O229" i="12" l="1"/>
  <c r="I229" i="12"/>
  <c r="G82" i="1" s="1"/>
  <c r="E19" i="1" s="1"/>
  <c r="Q197" i="12"/>
  <c r="K197" i="12"/>
  <c r="H74" i="1" s="1"/>
  <c r="O184" i="12"/>
  <c r="I184" i="12"/>
  <c r="G72" i="1" s="1"/>
  <c r="O172" i="12"/>
  <c r="I172" i="12"/>
  <c r="G70" i="1" s="1"/>
  <c r="U229" i="12"/>
  <c r="M229" i="12"/>
  <c r="G229" i="12"/>
  <c r="Q215" i="12"/>
  <c r="K215" i="12"/>
  <c r="H78" i="1" s="1"/>
  <c r="Q229" i="12"/>
  <c r="K229" i="12"/>
  <c r="H82" i="1" s="1"/>
  <c r="G19" i="1" s="1"/>
  <c r="U197" i="12"/>
  <c r="M197" i="12"/>
  <c r="G197" i="12"/>
  <c r="Q184" i="12"/>
  <c r="K184" i="12"/>
  <c r="H72" i="1" s="1"/>
  <c r="Q179" i="12"/>
  <c r="K179" i="12"/>
  <c r="H71" i="1" s="1"/>
  <c r="O212" i="12"/>
  <c r="I212" i="12"/>
  <c r="G77" i="1" s="1"/>
  <c r="O197" i="12"/>
  <c r="I197" i="12"/>
  <c r="G74" i="1" s="1"/>
  <c r="U184" i="12"/>
  <c r="M184" i="12"/>
  <c r="G184" i="12"/>
  <c r="U179" i="12"/>
  <c r="M179" i="12"/>
  <c r="G179" i="12"/>
  <c r="U172" i="12"/>
  <c r="M172" i="12"/>
  <c r="G172" i="12"/>
  <c r="U168" i="12"/>
  <c r="M168" i="12"/>
  <c r="G168" i="12"/>
  <c r="O163" i="12"/>
  <c r="I163" i="12"/>
  <c r="G68" i="1" s="1"/>
  <c r="O150" i="12"/>
  <c r="I150" i="12"/>
  <c r="G67" i="1" s="1"/>
  <c r="U144" i="12"/>
  <c r="M144" i="12"/>
  <c r="G144" i="12"/>
  <c r="Q138" i="12"/>
  <c r="K138" i="12"/>
  <c r="H65" i="1" s="1"/>
  <c r="Q134" i="12"/>
  <c r="K134" i="12"/>
  <c r="H64" i="1" s="1"/>
  <c r="U114" i="12"/>
  <c r="M114" i="12"/>
  <c r="G114" i="12"/>
  <c r="U107" i="12"/>
  <c r="M107" i="12"/>
  <c r="G107" i="12"/>
  <c r="Q103" i="12"/>
  <c r="K103" i="12"/>
  <c r="H59" i="1" s="1"/>
  <c r="O100" i="12"/>
  <c r="I100" i="12"/>
  <c r="G58" i="1" s="1"/>
  <c r="U97" i="12"/>
  <c r="M97" i="12"/>
  <c r="G97" i="12"/>
  <c r="O87" i="12"/>
  <c r="I87" i="12"/>
  <c r="G55" i="1" s="1"/>
  <c r="O82" i="12"/>
  <c r="I82" i="12"/>
  <c r="G54" i="1" s="1"/>
  <c r="O75" i="12"/>
  <c r="I75" i="12"/>
  <c r="G53" i="1" s="1"/>
  <c r="Q66" i="12"/>
  <c r="K66" i="12"/>
  <c r="H52" i="1" s="1"/>
  <c r="O61" i="12"/>
  <c r="I61" i="12"/>
  <c r="G51" i="1" s="1"/>
  <c r="U58" i="12"/>
  <c r="M58" i="12"/>
  <c r="G58" i="12"/>
  <c r="U31" i="12"/>
  <c r="M31" i="12"/>
  <c r="G31" i="12"/>
  <c r="Q19" i="12"/>
  <c r="K19" i="12"/>
  <c r="H48" i="1" s="1"/>
  <c r="O8" i="12"/>
  <c r="I8" i="12"/>
  <c r="G47" i="1" s="1"/>
  <c r="Q172" i="12"/>
  <c r="K172" i="12"/>
  <c r="H70" i="1" s="1"/>
  <c r="Q168" i="12"/>
  <c r="K168" i="12"/>
  <c r="H69" i="1" s="1"/>
  <c r="U163" i="12"/>
  <c r="M163" i="12"/>
  <c r="G163" i="12"/>
  <c r="U150" i="12"/>
  <c r="M150" i="12"/>
  <c r="G150" i="12"/>
  <c r="Q144" i="12"/>
  <c r="K144" i="12"/>
  <c r="H66" i="1" s="1"/>
  <c r="O138" i="12"/>
  <c r="I138" i="12"/>
  <c r="G65" i="1" s="1"/>
  <c r="O134" i="12"/>
  <c r="I134" i="12"/>
  <c r="G64" i="1" s="1"/>
  <c r="E17" i="1" s="1"/>
  <c r="Q114" i="12"/>
  <c r="K114" i="12"/>
  <c r="H61" i="1" s="1"/>
  <c r="Q107" i="12"/>
  <c r="K107" i="12"/>
  <c r="H60" i="1" s="1"/>
  <c r="U87" i="12"/>
  <c r="M87" i="12"/>
  <c r="G87" i="12"/>
  <c r="U82" i="12"/>
  <c r="M82" i="12"/>
  <c r="G82" i="12"/>
  <c r="U75" i="12"/>
  <c r="M75" i="12"/>
  <c r="G75" i="12"/>
  <c r="O66" i="12"/>
  <c r="I66" i="12"/>
  <c r="G52" i="1" s="1"/>
  <c r="Q31" i="12"/>
  <c r="K31" i="12"/>
  <c r="H49" i="1" s="1"/>
  <c r="O19" i="12"/>
  <c r="I19" i="12"/>
  <c r="G48" i="1" s="1"/>
  <c r="U8" i="12"/>
  <c r="M8" i="12"/>
  <c r="G8" i="12"/>
  <c r="AD236" i="12"/>
  <c r="G39" i="1" s="1"/>
  <c r="Q163" i="12"/>
  <c r="K163" i="12"/>
  <c r="H68" i="1" s="1"/>
  <c r="Q150" i="12"/>
  <c r="K150" i="12"/>
  <c r="H67" i="1" s="1"/>
  <c r="O144" i="12"/>
  <c r="I144" i="12"/>
  <c r="G66" i="1" s="1"/>
  <c r="U138" i="12"/>
  <c r="M138" i="12"/>
  <c r="G138" i="12"/>
  <c r="O114" i="12"/>
  <c r="I114" i="12"/>
  <c r="G61" i="1" s="1"/>
  <c r="O107" i="12"/>
  <c r="I107" i="12"/>
  <c r="G60" i="1" s="1"/>
  <c r="Q87" i="12"/>
  <c r="K87" i="12"/>
  <c r="H55" i="1" s="1"/>
  <c r="Q75" i="12"/>
  <c r="K75" i="12"/>
  <c r="H53" i="1" s="1"/>
  <c r="U66" i="12"/>
  <c r="M66" i="12"/>
  <c r="G66" i="12"/>
  <c r="O31" i="12"/>
  <c r="I31" i="12"/>
  <c r="G49" i="1" s="1"/>
  <c r="U19" i="12"/>
  <c r="M19" i="12"/>
  <c r="G19" i="12"/>
  <c r="Q8" i="12"/>
  <c r="K8" i="12"/>
  <c r="H47" i="1" s="1"/>
  <c r="G23" i="1"/>
  <c r="G236" i="12" l="1"/>
  <c r="G16" i="1"/>
  <c r="H83" i="1"/>
  <c r="G40" i="1"/>
  <c r="H39" i="1"/>
  <c r="E16" i="1"/>
  <c r="E21" i="1" s="1"/>
  <c r="G83" i="1"/>
  <c r="G17" i="1"/>
  <c r="G24" i="1"/>
  <c r="G21" i="1" l="1"/>
  <c r="H40" i="1"/>
  <c r="I39" i="1"/>
  <c r="I40" i="1" s="1"/>
  <c r="J39" i="1" s="1"/>
  <c r="J40" i="1" s="1"/>
  <c r="G25" i="1"/>
  <c r="G26" i="1" s="1"/>
  <c r="G28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<sst xmlns="http://schemas.openxmlformats.org/spreadsheetml/2006/main" count="1042" uniqueCount="500">
  <si>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</si>
  <si>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</si>
  <si>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</si>
  <si>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</si>
  <si>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</si>
  <si>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</si>
  <si>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</si>
  <si>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</si>
  <si>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</si>
  <si>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</si>
  <si>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</si>
  <si>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</si>
  <si>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</si>
  <si>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</si>
  <si>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</si>
  <si>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</si>
  <si>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</si>
  <si>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</si>
  <si>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</si>
  <si>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</si>
  <si>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</si>
  <si>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</si>
  <si>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</si>
  <si>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</si>
  <si>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</si>
  <si>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</si>
  <si>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</si>
  <si>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</si>
  <si>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</si>
  <si>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</si>
  <si>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</si>
  <si>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</si>
  <si>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</si>
  <si>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</si>
  <si>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</si>
  <si>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</si>
  <si>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</si>
  <si>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</si>
  <si>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</si>
  <si>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</si>
  <si>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</si>
  <si>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</si>
  <si>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</si>
  <si>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</si>
  <si>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</si>
  <si>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Stavební úpravy ZUŠ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</si>
  <si>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</si>
  <si>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</si>
  <si>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</si>
  <si>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</si>
  <si>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</si>
  <si>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</si>
  <si>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</si>
  <si>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</si>
  <si>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</si>
  <si>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</si>
  <si>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</si>
  <si>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</si>
  <si>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</si>
  <si>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</si>
  <si>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</si>
  <si>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</si>
  <si>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</si>
  <si>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</si>
  <si>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</si>
  <si>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</si>
  <si>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</si>
  <si>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</si>
  <si>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</si>
  <si>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</si>
  <si>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</si>
  <si>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</si>
  <si>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</si>
  <si>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</si>
  <si>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</si>
  <si>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</si>
  <si>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</si>
  <si>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</si>
  <si>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</si>
  <si>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</si>
  <si>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</si>
  <si>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</si>
  <si>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</si>
  <si>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</si>
  <si>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</si>
  <si>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</si>
  <si>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</si>
  <si>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</si>
  <si>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</si>
  <si>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</si>
  <si>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</si>
  <si>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</si>
  <si>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</si>
  <si>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</si>
  <si>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</si>
  <si>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</si>
  <si>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</si>
  <si>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</si>
  <si>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</si>
  <si>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</si>
  <si>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</si>
  <si>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</si>
  <si>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</si>
  <si>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</si>
  <si>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</si>
  <si>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</si>
  <si>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</si>
  <si>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</si>
  <si>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</si>
  <si>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</si>
  <si>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</si>
  <si>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</si>
  <si>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</si>
  <si>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</si>
  <si>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</si>
  <si>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</si>
  <si>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</si>
  <si>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</si>
  <si>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</si>
  <si>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</si>
  <si>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</si>
  <si>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</si>
  <si>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</si>
  <si>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</si>
  <si>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</si>
  <si>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</si>
  <si>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</si>
  <si>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</si>
  <si>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</si>
  <si>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</si>
  <si>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</si>
  <si>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</si>
  <si>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</si>
  <si>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</si>
  <si>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</si>
  <si>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</si>
  <si>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</si>
  <si>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</si>
  <si>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</si>
  <si>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</si>
  <si>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</si>
  <si>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</si>
  <si>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</si>
  <si>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</si>
  <si>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</si>
  <si>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</si>
  <si>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</si>
  <si>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</si>
  <si>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</si>
  <si>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121100002RAA</t>
  </si>
  <si>
    <t>Sejmutí ornice a uložení na deponii, zpětný přesun, rozprostření v tl. 20 cm</t>
  </si>
  <si>
    <t>m3</t>
  </si>
  <si>
    <t>POL2_0</t>
  </si>
  <si>
    <t>132200010RAC</t>
  </si>
  <si>
    <t>Hloubení nezapaž. rýh šířky do 60 cm v hornině 1-4, odvoz do 10 km, uložení na skládku</t>
  </si>
  <si>
    <t>základové pasy</t>
  </si>
  <si>
    <t>POP</t>
  </si>
  <si>
    <t>131100010RAC</t>
  </si>
  <si>
    <t>Hloubení nezapažených jam v hornině1-4, odvoz do 10 km, uložení na skládku</t>
  </si>
  <si>
    <t>pod základovou deskou 6,1m3</t>
  </si>
  <si>
    <t>pod zámkovou dlažbou a okapovými chodníky 21,6m3</t>
  </si>
  <si>
    <t>pro zasakovací objekt 3m3</t>
  </si>
  <si>
    <t>174101102R00</t>
  </si>
  <si>
    <t>Zásyp ruční se zhutněním</t>
  </si>
  <si>
    <t>POL1_0</t>
  </si>
  <si>
    <t>zasakovací objekt</t>
  </si>
  <si>
    <t>180400010RA0</t>
  </si>
  <si>
    <t>Založení trávníku lučního v rovině s dodáním osiva</t>
  </si>
  <si>
    <t>m2</t>
  </si>
  <si>
    <t>274310030RAA</t>
  </si>
  <si>
    <t>Základový pas z betonu C 16/20, vč. bednění, štěrkopískový podklad 10 cm</t>
  </si>
  <si>
    <t>271570010RAE</t>
  </si>
  <si>
    <t>Polštář hutněný pod základy, ze štěrkopísku tloušťky 50 cm</t>
  </si>
  <si>
    <t>271570010RAA</t>
  </si>
  <si>
    <t>Polštář hutněný, ze štěrkopísku tloušťky 10 cm</t>
  </si>
  <si>
    <t>pod vsakovací objekty</t>
  </si>
  <si>
    <t>289971211R00</t>
  </si>
  <si>
    <t>Zřízení vrstvy z geotextilie sklon do 1:5 š.do 3 m</t>
  </si>
  <si>
    <t>kolem zasakovacích objektů</t>
  </si>
  <si>
    <t>273320140RAB</t>
  </si>
  <si>
    <t>Základová deska ŽB z betonu C 20/25, vč.bednění, výztuž 120 kg/m3</t>
  </si>
  <si>
    <t>279360001RAB</t>
  </si>
  <si>
    <t>Výztuž základových konstrukcí, z oceli 10505(R)</t>
  </si>
  <si>
    <t>t</t>
  </si>
  <si>
    <t>propojení základového pasu a dalších konstrukcí svislými pruty</t>
  </si>
  <si>
    <t>213151111R00</t>
  </si>
  <si>
    <t>Montáž vsakovacího bloku nebo tunelu do V 450 l</t>
  </si>
  <si>
    <t>kus</t>
  </si>
  <si>
    <t>28697910R</t>
  </si>
  <si>
    <t>POL3_0</t>
  </si>
  <si>
    <t>311270010RA0</t>
  </si>
  <si>
    <t>Zdivo z tvárnic porobetonových, tloušťka 30 cm</t>
  </si>
  <si>
    <t>zazdívky dveří</t>
  </si>
  <si>
    <t>317120033RAB</t>
  </si>
  <si>
    <t>317120044RAC</t>
  </si>
  <si>
    <t>Překlad nosný porobeton, otvor šířky do 180 cm, překlad 199 x 24,9 x 20 cm</t>
  </si>
  <si>
    <t>342270012RA0</t>
  </si>
  <si>
    <t>Příčka z tvárnic pórobetonových, tloušťka 10 cm</t>
  </si>
  <si>
    <t>342270014RA0</t>
  </si>
  <si>
    <t>Příčka z tvárnic pórobetonových, tloušťka 15 cm</t>
  </si>
  <si>
    <t>342270016RA0</t>
  </si>
  <si>
    <t>Příčka z tvárnic pórobetonových, tloušťka 20 cm</t>
  </si>
  <si>
    <t>interiér 17,9m2</t>
  </si>
  <si>
    <t>přístavba 20,5m2</t>
  </si>
  <si>
    <t>342280060RAB</t>
  </si>
  <si>
    <t>Podhled zavěšený z desek sádrokartonových, ocel. nosná kce, deska protipož. 15 mm, omítka</t>
  </si>
  <si>
    <t>přístavba 7,9m2</t>
  </si>
  <si>
    <t>Podhled zavěšený z desek sádrokartonových, ocel. nosná kce, omítka</t>
  </si>
  <si>
    <t>595910710R</t>
  </si>
  <si>
    <t>2x 113,5</t>
  </si>
  <si>
    <t>347015111R00</t>
  </si>
  <si>
    <t>Předstěna SDK, tl.65mm, ocel. kce CW, 1x RB 12,5mm</t>
  </si>
  <si>
    <t>SDK konstrukce u zavěšeného WC 4,1m2</t>
  </si>
  <si>
    <t>SDK sloup 3,6m2</t>
  </si>
  <si>
    <t>389381001RT3</t>
  </si>
  <si>
    <t>Dobetonování prefabrikovaných konstrukcí, betonem třídy C 25/30</t>
  </si>
  <si>
    <t>obetonování I profilů</t>
  </si>
  <si>
    <t>311112025RT3</t>
  </si>
  <si>
    <t>Uložení tvárnic ztraceného bednění, tl. 25 cm, zalití tvárnic betonem C 20/25</t>
  </si>
  <si>
    <t>342263420R00</t>
  </si>
  <si>
    <t>Osazení revizních dvířek, do 0,50 m2</t>
  </si>
  <si>
    <t>28349015R</t>
  </si>
  <si>
    <t>Dvířka revizní plná SI 3040 rozměr 300x400 mm</t>
  </si>
  <si>
    <t>346244371RT2</t>
  </si>
  <si>
    <t>Zazdívka rýh, potrubí, s použitím suché maltové směsi</t>
  </si>
  <si>
    <t>kanalizace 3,3m2</t>
  </si>
  <si>
    <t>vodovod 1,4m2</t>
  </si>
  <si>
    <t>vytápění 5,2m2</t>
  </si>
  <si>
    <t>417320040RAA</t>
  </si>
  <si>
    <t>Ztužující věnec ŽB beton C 25/30, 25 x 20 cm, bednění, výztuž 90 kg/m3</t>
  </si>
  <si>
    <t>m</t>
  </si>
  <si>
    <t>413200011RAA</t>
  </si>
  <si>
    <t>Dodatečné osazení válcovaných nosníků, vysekání kapes, I č. 14</t>
  </si>
  <si>
    <t>591050020RAA</t>
  </si>
  <si>
    <t>Komunikace z dlažby zámkové, podklad štěrkopísek, dlažba přírodní tloušťka 8 cm</t>
  </si>
  <si>
    <t>zámková dlažba vč. okapových chodníků</t>
  </si>
  <si>
    <t>564261111R00</t>
  </si>
  <si>
    <t>Podklad ze štěrkopísku po zhutnění tloušťky 20 cm</t>
  </si>
  <si>
    <t>pod zámkovou dlažbu</t>
  </si>
  <si>
    <t>612420016RAA</t>
  </si>
  <si>
    <t>Omítka stěn vnitřní vápenocementová štuková, montáž a demontáž pomocného lešení</t>
  </si>
  <si>
    <t>612481211R00</t>
  </si>
  <si>
    <t>Montáž výztužné sítě (perlinky) do stěrky-stěny</t>
  </si>
  <si>
    <t>612100010RA0</t>
  </si>
  <si>
    <t>Hrubá výplň rýh ve stěnách</t>
  </si>
  <si>
    <t>oprava stěn po vybourání otvorů</t>
  </si>
  <si>
    <t>612100020RA0</t>
  </si>
  <si>
    <t>Začištění omítek kolem oken a dveří</t>
  </si>
  <si>
    <t>spojovací dveře 7,4m</t>
  </si>
  <si>
    <t>spojovací dveře 7,2m</t>
  </si>
  <si>
    <t>u stávajících dveří 12,8m</t>
  </si>
  <si>
    <t>622300152R00</t>
  </si>
  <si>
    <t>Montáž dilatační lišty</t>
  </si>
  <si>
    <t>622311016R00</t>
  </si>
  <si>
    <t>622311524RT1</t>
  </si>
  <si>
    <t>622311735RT3</t>
  </si>
  <si>
    <t>622311853R00</t>
  </si>
  <si>
    <t>622473187RT2</t>
  </si>
  <si>
    <t>Příplatek za okenní lištu (APU) - montáž, včetně dodávky lišty</t>
  </si>
  <si>
    <t>631310032RA0</t>
  </si>
  <si>
    <t>Mazanina z betonu C 16/20, tloušťka 10 cm</t>
  </si>
  <si>
    <t>ve stávajících místnostech</t>
  </si>
  <si>
    <t>631320036RAB</t>
  </si>
  <si>
    <t>Mazanina vyztužená sítí, beton C 16/20, tl. 8 cm, vyztužená sítí - drát 6,0 oka 100/100 mm</t>
  </si>
  <si>
    <t>632413108R00</t>
  </si>
  <si>
    <t>642940022RA0</t>
  </si>
  <si>
    <t>Dveře dvoukřídlové 145/197, překlad, zárubeň, práh</t>
  </si>
  <si>
    <t>Dveře dvoukřídlové 145/197, překlad, zárubeň, práh, požární odolnost dle PBŘ, samozavírač</t>
  </si>
  <si>
    <t>61173173R</t>
  </si>
  <si>
    <t>D+M Dveře vchodové kazetové+sklo 145x197 cm</t>
  </si>
  <si>
    <t>642940016RAA</t>
  </si>
  <si>
    <t>Dveře jednokřídlové 90/197, překlad, zárubeň, práh, dřevěné hladké plné</t>
  </si>
  <si>
    <t>Dveře jednokřídlové 90/197, překlad, zárubeň, práh, požární odolnost dle PBŘ, samozavírač</t>
  </si>
  <si>
    <t>642940012RA0</t>
  </si>
  <si>
    <t>Dveře jednokřídlové 70/197, překlad, zárubeň, práh</t>
  </si>
  <si>
    <t>916661111RT3</t>
  </si>
  <si>
    <t>Osazení park. obrubníků do lože z C 12/15 s opěrou, včetně obrubníku 80x250x500 mm</t>
  </si>
  <si>
    <t>k zámkovým dlažbám</t>
  </si>
  <si>
    <t>931961115R00</t>
  </si>
  <si>
    <t>Vložky do dilatačních spár, polystyren, tl 5 mm</t>
  </si>
  <si>
    <t>931971111R00</t>
  </si>
  <si>
    <t>Lepenka pod pozednici, lepenka jednoduchá</t>
  </si>
  <si>
    <t>941955004R00</t>
  </si>
  <si>
    <t>Lešení lehké pomocné, výška podlahy do 3,5 m</t>
  </si>
  <si>
    <t>941941831R00</t>
  </si>
  <si>
    <t>Demontáž lešení leh.řad.s podlahami,š.1 m, H 10 m</t>
  </si>
  <si>
    <t>952901111R00</t>
  </si>
  <si>
    <t>Vyčištění budov o výšce podlaží do 4 m</t>
  </si>
  <si>
    <t>953981104R00</t>
  </si>
  <si>
    <t>Chemické kotvy do betonu, hl. 125 mm, M 16, ampule</t>
  </si>
  <si>
    <t>kotvení pozednice</t>
  </si>
  <si>
    <t>962200011RAB</t>
  </si>
  <si>
    <t>Bourání příček z cihel pálených, tloušťka 15 cm</t>
  </si>
  <si>
    <t>968062455R00</t>
  </si>
  <si>
    <t>Vybourání dřevěných dveřních zárubní pl. do 2 m2</t>
  </si>
  <si>
    <t>968062456R00</t>
  </si>
  <si>
    <t>Vybourání dřevěných dveřních zárubní pl. nad 2 m2</t>
  </si>
  <si>
    <t>968083003R00</t>
  </si>
  <si>
    <t>Vybourání plastových oken do 4 m2</t>
  </si>
  <si>
    <t>965081812RT2</t>
  </si>
  <si>
    <t>Bourání dlaždic keramických tl. nad 1 cm, ručně</t>
  </si>
  <si>
    <t>964011211R00</t>
  </si>
  <si>
    <t>Vybourání ŽB překladů prefa  dl. 3 m, 50 kg/m</t>
  </si>
  <si>
    <t>971100021RAB</t>
  </si>
  <si>
    <t>Vybourání otvorů ve zdivu cihelném, tloušťka 45 cm</t>
  </si>
  <si>
    <t>971100021RAC</t>
  </si>
  <si>
    <t>Vybourání otvorů ve zdivu cihelném, tloušťka 60 cm</t>
  </si>
  <si>
    <t>pro VZT potrubí</t>
  </si>
  <si>
    <t>979100011RA0</t>
  </si>
  <si>
    <t>Odvoz suti a vyb.hmot do 10 km, vnitrost. 15 m</t>
  </si>
  <si>
    <t>971035661R00</t>
  </si>
  <si>
    <t>Vybourání otv. zeď cihel. pl., tl. 60 cm, MC</t>
  </si>
  <si>
    <t>parapet 1,52</t>
  </si>
  <si>
    <t>u stávajících dveří 1,0</t>
  </si>
  <si>
    <t>978500010RA0</t>
  </si>
  <si>
    <t>Odsekání vnitřních obkladů</t>
  </si>
  <si>
    <t>974100040RA0</t>
  </si>
  <si>
    <t>Vysekání rýh ve zdivu z cihel, 15 x 30 cm</t>
  </si>
  <si>
    <t>pro osazení nových překladů z I proflů (1 rýha pro 1 I profil)</t>
  </si>
  <si>
    <t>974031153R00</t>
  </si>
  <si>
    <t>Vysekání rýh ve zdi cihelné 10 x 10 cm</t>
  </si>
  <si>
    <t>kanalizace 33m</t>
  </si>
  <si>
    <t>vodovod 27m</t>
  </si>
  <si>
    <t>vytápění 35m</t>
  </si>
  <si>
    <t>979990102R00</t>
  </si>
  <si>
    <t>Poplatek za skládku suti</t>
  </si>
  <si>
    <t>998011001R00</t>
  </si>
  <si>
    <t>Přesun hmot pro budovy zděné výšky do 6 m</t>
  </si>
  <si>
    <t>711140012RAB</t>
  </si>
  <si>
    <t>713121111RV5</t>
  </si>
  <si>
    <t>Izolace tepelná podlah na sucho, jednovrstvá, včetně dodávky polystyren tl. 120 mm</t>
  </si>
  <si>
    <t>713111211R00</t>
  </si>
  <si>
    <t>Montáž parozábrany krovů spodem s přelepením spojů</t>
  </si>
  <si>
    <t>713111121RU2</t>
  </si>
  <si>
    <t>721200001RA0</t>
  </si>
  <si>
    <t>Kanalizace vnitřní připojovací, PP, D 50x1,8 mm</t>
  </si>
  <si>
    <t>721200002RA0</t>
  </si>
  <si>
    <t>Kanalizace vnitřní odpadní PP, D 110 x 2,7 mm</t>
  </si>
  <si>
    <t>721290111R00</t>
  </si>
  <si>
    <t>Zkouška těsnosti kanalizace vodou</t>
  </si>
  <si>
    <t>kpl</t>
  </si>
  <si>
    <t>721176115R00</t>
  </si>
  <si>
    <t>Potrubí HT odpadní svislé D 110 x 2,7 mm</t>
  </si>
  <si>
    <t>721273180R00</t>
  </si>
  <si>
    <t>Ventil přivzdušňovací podomítkový HL905</t>
  </si>
  <si>
    <t>722176112R00</t>
  </si>
  <si>
    <t>Montáž rozvodů z plastů polyfúz. svařováním D 20mm</t>
  </si>
  <si>
    <t>722178113RT2</t>
  </si>
  <si>
    <t>722181214RT8</t>
  </si>
  <si>
    <t>722202512R00</t>
  </si>
  <si>
    <t>722280106R00</t>
  </si>
  <si>
    <t>Tlaková zkouška vodovodního potrubí</t>
  </si>
  <si>
    <t>725290020RA0</t>
  </si>
  <si>
    <t>Demontáž umyvadla včetně baterie a konzol</t>
  </si>
  <si>
    <t>725212370R00</t>
  </si>
  <si>
    <t>Umyvadlo pro invalidy, se zápachovou uzávěrkou</t>
  </si>
  <si>
    <t>soubor</t>
  </si>
  <si>
    <t>725219401R00</t>
  </si>
  <si>
    <t>Montáž umyvadel na šrouby do zdiva</t>
  </si>
  <si>
    <t>725291136R00</t>
  </si>
  <si>
    <t>Madlo dvojité sklopné bílé Novaservis dl. 830 mm, vč montáže</t>
  </si>
  <si>
    <t>725823111R00</t>
  </si>
  <si>
    <t>Baterie umyvadlová stoján. ruční, bez otvír.odpadu</t>
  </si>
  <si>
    <t>725829201R00</t>
  </si>
  <si>
    <t>Montáž baterie umyv.a dřezové nástěnné chromové</t>
  </si>
  <si>
    <t>725860107R00</t>
  </si>
  <si>
    <t>Uzávěrka zápachová umyvadlová T 1015,D 40</t>
  </si>
  <si>
    <t>725017123R00</t>
  </si>
  <si>
    <t>725014121RT1</t>
  </si>
  <si>
    <t>725119402R00</t>
  </si>
  <si>
    <t>Montáž předstěnových WC systémů do sádrokartonu</t>
  </si>
  <si>
    <t>55147017R</t>
  </si>
  <si>
    <t>44984124R</t>
  </si>
  <si>
    <t>733121110R00</t>
  </si>
  <si>
    <t>Potrubí hladké bezešvé nízkotlaké D 22 x 2,6 mm</t>
  </si>
  <si>
    <t>283771121R</t>
  </si>
  <si>
    <t>733190106R00</t>
  </si>
  <si>
    <t>Tlaková zkouška potrubí</t>
  </si>
  <si>
    <t>733110806R00</t>
  </si>
  <si>
    <t>Demontáž potrubí ocelového závitového do DN 15-32</t>
  </si>
  <si>
    <t>734209103R00</t>
  </si>
  <si>
    <t>Montáž armatur</t>
  </si>
  <si>
    <t>734221672RT2</t>
  </si>
  <si>
    <t>734263215R00</t>
  </si>
  <si>
    <t>735151822R00</t>
  </si>
  <si>
    <t>Demontáž otopných těles panelových 2řadých,2820 mm</t>
  </si>
  <si>
    <t>735157645R00</t>
  </si>
  <si>
    <t>735157688R00</t>
  </si>
  <si>
    <t>735157669R00</t>
  </si>
  <si>
    <t>735157687R00</t>
  </si>
  <si>
    <t>735191910R00</t>
  </si>
  <si>
    <t>Napuštění vody do otopného systému, vč. vypuštění</t>
  </si>
  <si>
    <t>762521812R00</t>
  </si>
  <si>
    <t>Demontáž podlah bez polštářů z prken tl. do 5 cm, vč, podkladového roštu</t>
  </si>
  <si>
    <t>762100020RAB</t>
  </si>
  <si>
    <t>Krov dřevěný, bednění celoplošné, pojistná hydroizolace</t>
  </si>
  <si>
    <t>kopletní konstrukce krovu na přístvbě, vč. pozednice</t>
  </si>
  <si>
    <t>762840010RAA</t>
  </si>
  <si>
    <t>Podbíjení z hrubých prken na sraz, prkna tloušťky 18 mm</t>
  </si>
  <si>
    <t>764252410RAA</t>
  </si>
  <si>
    <t>Žlab z TiZn plechu podokapní půlkruhový, rš 250 mm</t>
  </si>
  <si>
    <t>764554410RAB</t>
  </si>
  <si>
    <t>Odpadní trouby z TiZn plechu kruhové, průměru 100 mm</t>
  </si>
  <si>
    <t>42981281R</t>
  </si>
  <si>
    <t>D+M Trouba Spiro d 125 délka 1000 mm pozinkovaná</t>
  </si>
  <si>
    <t>42972350R</t>
  </si>
  <si>
    <t>D+M Výusť-trouba s lamelami pro Spiro 1.ř. DN 125</t>
  </si>
  <si>
    <t>42972150R</t>
  </si>
  <si>
    <t>D+M Hlavice výfuková velikost 125</t>
  </si>
  <si>
    <t>42971074R</t>
  </si>
  <si>
    <t>D+M Klapka zpětná kruhová DN125,na Spiro</t>
  </si>
  <si>
    <t>429148030R</t>
  </si>
  <si>
    <t>28341255R</t>
  </si>
  <si>
    <t>D+M Lapač střešních splavenin PP hnědý</t>
  </si>
  <si>
    <t>42952792R</t>
  </si>
  <si>
    <t>Konzola pro VZT potrubí</t>
  </si>
  <si>
    <t>764410310RAB</t>
  </si>
  <si>
    <t>Oplechování parapetů z Al plechu, rš 330 mm</t>
  </si>
  <si>
    <t>765511140R00</t>
  </si>
  <si>
    <t>Krytina ze živičného šindele, jednod. na bednění</t>
  </si>
  <si>
    <t>766670012RAA</t>
  </si>
  <si>
    <t>Okno plastové jednokřídlové typové plochy 2,7 m2, bílé, 130 x 130 cm</t>
  </si>
  <si>
    <t>766690010RAB</t>
  </si>
  <si>
    <t>Desky parapetní aglomer. dodávka a montáž, šířka 30 cm</t>
  </si>
  <si>
    <t>766660024RA0</t>
  </si>
  <si>
    <t>Montáž dveří dvoukřídlových šířky 145 cm</t>
  </si>
  <si>
    <t>766660012RA0</t>
  </si>
  <si>
    <t>Montáž dveří jednokřídlových šířky 70 cm</t>
  </si>
  <si>
    <t>766660016RA0</t>
  </si>
  <si>
    <t>Montáž dveří jednokřídlových šířky 90 cm</t>
  </si>
  <si>
    <t>766900020RAB</t>
  </si>
  <si>
    <t>Demontáž ostatních prvků tělocvičky</t>
  </si>
  <si>
    <t>766900010RAA</t>
  </si>
  <si>
    <t>Demontáž obložení stěn, z panelů</t>
  </si>
  <si>
    <t>767251111R00</t>
  </si>
  <si>
    <t>Montáž podest z ocelového rýhovaného plechu</t>
  </si>
  <si>
    <t>kg</t>
  </si>
  <si>
    <t>jeviště 2600kg</t>
  </si>
  <si>
    <t>hlediště 1700kg</t>
  </si>
  <si>
    <t>schodiště 250kg</t>
  </si>
  <si>
    <t>771570014RAA</t>
  </si>
  <si>
    <t>Dlažba z dlaždic keramických 30 x 30 cm, do tmele</t>
  </si>
  <si>
    <t>776570020RAB</t>
  </si>
  <si>
    <t>Podlaha povlaková textilní lepená, soklík, koberec zátěžový</t>
  </si>
  <si>
    <t>776971318R00</t>
  </si>
  <si>
    <t>781101142R00</t>
  </si>
  <si>
    <t>Hydroizolační stěrka dvouvrstvá</t>
  </si>
  <si>
    <t>sociální zařízení</t>
  </si>
  <si>
    <t>781470014RAA</t>
  </si>
  <si>
    <t>Obklad vnitřní keramický 30 x 30 cm, do malty</t>
  </si>
  <si>
    <t>soklíky 17,5</t>
  </si>
  <si>
    <t>ostatní 61,3</t>
  </si>
  <si>
    <t>783620020RA0</t>
  </si>
  <si>
    <t>Nátěr truhlářských výrobků lazurovacím lakem</t>
  </si>
  <si>
    <t>784450021RA0</t>
  </si>
  <si>
    <t>nové stěny 160,8</t>
  </si>
  <si>
    <t>původní 306,3</t>
  </si>
  <si>
    <t>210201086R00</t>
  </si>
  <si>
    <t>D+M osoušeč rukou nástěnný</t>
  </si>
  <si>
    <t>005111021R</t>
  </si>
  <si>
    <t>Vytyčení inženýrských sítí</t>
  </si>
  <si>
    <t>Soubor</t>
  </si>
  <si>
    <t>005121010R</t>
  </si>
  <si>
    <t>Vybudování zařízení staveniště</t>
  </si>
  <si>
    <t>005241010R</t>
  </si>
  <si>
    <t xml:space="preserve">Dokumentace skutečného provedení </t>
  </si>
  <si>
    <t>005111020R</t>
  </si>
  <si>
    <t>Vytyčení stavby</t>
  </si>
  <si>
    <t>Část elektro - viz samostatný rozpočet elektro</t>
  </si>
  <si>
    <t/>
  </si>
  <si>
    <t>SUM</t>
  </si>
  <si>
    <t>POPUZIV</t>
  </si>
  <si>
    <t>END</t>
  </si>
  <si>
    <t>Blok vsakovací dl. 1200mm černý</t>
  </si>
  <si>
    <t>Překlad nenosný porobeton, překlad 125 x 25 x 10 cm</t>
  </si>
  <si>
    <t>Deska sádrokarton tl. 12,5 mm</t>
  </si>
  <si>
    <t>Soklová lišta hliník KZS tl. 160 mm</t>
  </si>
  <si>
    <t>Zateplovací systém sokl, XPS tl. 140 mm, s omítkou mozaikovou 3,1 kg/m2</t>
  </si>
  <si>
    <t>Zatepl.syst. fasáda, miner.desky KV 160 mm, s omítkou silikonovou 3,2 kg/m2, lepidlo</t>
  </si>
  <si>
    <t>Zatepl.syst. ostění, miner.desky PV 30 mm</t>
  </si>
  <si>
    <t>Potěr BP-3, 25 MPa, samoniv, ručně, tl. 8 mm</t>
  </si>
  <si>
    <t>Izolace proti vodě vodorovná přitavená, 1x, 2 x ALP, 1x modifikovaný pás, dle PD</t>
  </si>
  <si>
    <t>Izolace tepelné stropů rovných spodem, drátem, 2 vrstvy - včetně dodávky plsti tl.120+120mm</t>
  </si>
  <si>
    <t>Potrubí vícevrstvé, D 20 x 2 mm, lisovaný spoj, plastové press fitinky</t>
  </si>
  <si>
    <t>Izolace návleková tl. stěny 20 mm, vnitřní průměr 25 mm</t>
  </si>
  <si>
    <t>Ventil přímý PP-R D 20x1/2"</t>
  </si>
  <si>
    <t>Umyvadlo na šrouby 60 x 45 cm, bílé, zápachová uzávěrka</t>
  </si>
  <si>
    <t xml:space="preserve">Klozet závěsný hlub. splach., bílý, včetně sedátka v bílé barvě </t>
  </si>
  <si>
    <t xml:space="preserve">Splachovač WC pro splach nádrž, tlačítko </t>
  </si>
  <si>
    <t>Přístroj hasicí práškový dle PD</t>
  </si>
  <si>
    <t>Izolace potrubí  28x25 mm šedočerná</t>
  </si>
  <si>
    <t>Hlavice ovládání ventilů termostat., termostatická hlavice 1 7260 06</t>
  </si>
  <si>
    <t>Šroubení regulační dvoutrub.rohové,</t>
  </si>
  <si>
    <t>Otopná těl.panel. Ventil Kompakt 22  500/ 900</t>
  </si>
  <si>
    <t>Otopná těl.panel. Ventil Kompakt 22  900/1200</t>
  </si>
  <si>
    <t>Otopná těl.panel. Ventil Kompakt 22  600/1400</t>
  </si>
  <si>
    <t>Otopná těl.panel. Ventil Kompakt 22  900/1100</t>
  </si>
  <si>
    <t>D+M Ventilátor axiální do koupelny</t>
  </si>
  <si>
    <t>Rohož textilní tl. 18 mm</t>
  </si>
  <si>
    <t>Malba ze směsi, penetrace 1x, barevná 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</si>
</sst>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0" fillId="3" borderId="39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%201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A0A0A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8" t="s">
        <v>39</v>
      </c>
      <c r="B2" s="208"/>
      <c r="C2" s="208"/>
      <c r="D2" s="208"/>
      <c r="E2" s="208"/>
      <c r="F2" s="208"/>
      <c r="G2" s="2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6"/>
  <sheetViews>
    <sheetView showGridLines="0" topLeftCell="B26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5" t="s">
        <v>42</v>
      </c>
      <c r="C1" s="236"/>
      <c r="D1" s="236"/>
      <c r="E1" s="236"/>
      <c r="F1" s="236"/>
      <c r="G1" s="236"/>
      <c r="H1" s="236"/>
      <c r="I1" s="236"/>
      <c r="J1" s="237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5"/>
      <c r="E11" s="245"/>
      <c r="F11" s="245"/>
      <c r="G11" s="245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8"/>
      <c r="E12" s="248"/>
      <c r="F12" s="248"/>
      <c r="G12" s="248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9"/>
      <c r="E13" s="249"/>
      <c r="F13" s="249"/>
      <c r="G13" s="24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4" t="s">
        <v>29</v>
      </c>
      <c r="F15" s="244"/>
      <c r="G15" s="246" t="s">
        <v>30</v>
      </c>
      <c r="H15" s="246"/>
      <c r="I15" s="246" t="s">
        <v>28</v>
      </c>
      <c r="J15" s="247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5">
        <f>SUMIF(F47:F82,A16,G47:G82)+SUMIF(F47:F82,"PSU",G47:G82)</f>
        <v>0</v>
      </c>
      <c r="F16" s="226"/>
      <c r="G16" s="225">
        <f>SUMIF(F47:F82,A16,H47:H82)+SUMIF(F47:F82,"PSU",H47:H82)</f>
        <v>0</v>
      </c>
      <c r="H16" s="226"/>
      <c r="I16" s="225">
        <f>SUMIF(F47:F82,A16,I47:I82)+SUMIF(F47:F82,"PSU",I47:I82)</f>
        <v>0</v>
      </c>
      <c r="J16" s="227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5">
        <f>SUMIF(F47:F82,A17,G47:G82)</f>
        <v>0</v>
      </c>
      <c r="F17" s="226"/>
      <c r="G17" s="225">
        <f>SUMIF(F47:F82,A17,H47:H82)</f>
        <v>0</v>
      </c>
      <c r="H17" s="226"/>
      <c r="I17" s="225">
        <f>SUMIF(F47:F82,A17,I47:I82)</f>
        <v>0</v>
      </c>
      <c r="J17" s="227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5">
        <f>SUMIF(F47:F82,A18,G47:G82)</f>
        <v>0</v>
      </c>
      <c r="F18" s="226"/>
      <c r="G18" s="225">
        <f>SUMIF(F47:F82,A18,H47:H82)</f>
        <v>0</v>
      </c>
      <c r="H18" s="226"/>
      <c r="I18" s="225">
        <f>SUMIF(F47:F82,A18,I47:I82)</f>
        <v>0</v>
      </c>
      <c r="J18" s="227"/>
    </row>
    <row r="19" spans="1:10" ht="23.25" customHeight="1" x14ac:dyDescent="0.2">
      <c r="A19" s="148" t="s">
        <v>120</v>
      </c>
      <c r="B19" s="149" t="s">
        <v>26</v>
      </c>
      <c r="C19" s="58"/>
      <c r="D19" s="59"/>
      <c r="E19" s="225">
        <f>SUMIF(F47:F82,A19,G47:G82)</f>
        <v>0</v>
      </c>
      <c r="F19" s="226"/>
      <c r="G19" s="225">
        <f>SUMIF(F47:F82,A19,H47:H82)</f>
        <v>0</v>
      </c>
      <c r="H19" s="226"/>
      <c r="I19" s="225">
        <f>SUMIF(F47:F82,A19,I47:I82)</f>
        <v>0</v>
      </c>
      <c r="J19" s="227"/>
    </row>
    <row r="20" spans="1:10" ht="23.25" customHeight="1" x14ac:dyDescent="0.2">
      <c r="A20" s="148" t="s">
        <v>121</v>
      </c>
      <c r="B20" s="149" t="s">
        <v>27</v>
      </c>
      <c r="C20" s="58"/>
      <c r="D20" s="59"/>
      <c r="E20" s="225">
        <f>SUMIF(F47:F82,A20,G47:G82)</f>
        <v>0</v>
      </c>
      <c r="F20" s="226"/>
      <c r="G20" s="225">
        <f>SUMIF(F47:F82,A20,H47:H82)</f>
        <v>0</v>
      </c>
      <c r="H20" s="226"/>
      <c r="I20" s="225">
        <f>SUMIF(F47:F82,A20,I47:I82)</f>
        <v>0</v>
      </c>
      <c r="J20" s="227"/>
    </row>
    <row r="21" spans="1:10" ht="23.25" customHeight="1" x14ac:dyDescent="0.2">
      <c r="A21" s="4"/>
      <c r="B21" s="74" t="s">
        <v>28</v>
      </c>
      <c r="C21" s="75"/>
      <c r="D21" s="76"/>
      <c r="E21" s="233">
        <f>SUM(E16:F20)</f>
        <v>0</v>
      </c>
      <c r="F21" s="242"/>
      <c r="G21" s="233">
        <f>SUM(G16:H20)</f>
        <v>0</v>
      </c>
      <c r="H21" s="242"/>
      <c r="I21" s="233">
        <f>SUM(I16:J20)</f>
        <v>0</v>
      </c>
      <c r="J21" s="23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9">
        <f>ZakladDPHSni*SazbaDPH1/100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8">
        <f>ZakladDPHZakl*SazbaDPH2/100</f>
        <v>0</v>
      </c>
      <c r="H26" s="239"/>
      <c r="I26" s="23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0">
        <f>0</f>
        <v>0</v>
      </c>
      <c r="H27" s="240"/>
      <c r="I27" s="240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3">
        <f>ZakladDPHSniVypocet+ZakladDPHZaklVypocet</f>
        <v>0</v>
      </c>
      <c r="H28" s="243"/>
      <c r="I28" s="243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1">
        <f>ZakladDPHSni+DPHSni+ZakladDPHZakl+DPHZakl+Zaokrouhleni</f>
        <v>0</v>
      </c>
      <c r="H29" s="241"/>
      <c r="I29" s="241"/>
      <c r="J29" s="126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44413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8" t="s">
        <v>2</v>
      </c>
      <c r="E35" s="22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6"/>
      <c r="D39" s="217"/>
      <c r="E39" s="217"/>
      <c r="F39" s="115">
        <f>' Pol'!AC236</f>
        <v>0</v>
      </c>
      <c r="G39" s="116">
        <f>' Pol'!AD236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8" t="s">
        <v>46</v>
      </c>
      <c r="C40" s="219"/>
      <c r="D40" s="219"/>
      <c r="E40" s="220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48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49</v>
      </c>
      <c r="G46" s="136" t="s">
        <v>29</v>
      </c>
      <c r="H46" s="136" t="s">
        <v>30</v>
      </c>
      <c r="I46" s="221" t="s">
        <v>28</v>
      </c>
      <c r="J46" s="221"/>
    </row>
    <row r="47" spans="1:10" ht="25.5" customHeight="1" x14ac:dyDescent="0.2">
      <c r="A47" s="129"/>
      <c r="B47" s="137" t="s">
        <v>50</v>
      </c>
      <c r="C47" s="223" t="s">
        <v>51</v>
      </c>
      <c r="D47" s="224"/>
      <c r="E47" s="224"/>
      <c r="F47" s="139" t="s">
        <v>23</v>
      </c>
      <c r="G47" s="140">
        <f>' Pol'!I8</f>
        <v>0</v>
      </c>
      <c r="H47" s="140">
        <f>' Pol'!K8</f>
        <v>0</v>
      </c>
      <c r="I47" s="222"/>
      <c r="J47" s="222"/>
    </row>
    <row r="48" spans="1:10" ht="25.5" customHeight="1" x14ac:dyDescent="0.2">
      <c r="A48" s="129"/>
      <c r="B48" s="131" t="s">
        <v>52</v>
      </c>
      <c r="C48" s="214" t="s">
        <v>53</v>
      </c>
      <c r="D48" s="215"/>
      <c r="E48" s="215"/>
      <c r="F48" s="141" t="s">
        <v>23</v>
      </c>
      <c r="G48" s="142">
        <f>' Pol'!I19</f>
        <v>0</v>
      </c>
      <c r="H48" s="142">
        <f>' Pol'!K19</f>
        <v>0</v>
      </c>
      <c r="I48" s="213"/>
      <c r="J48" s="213"/>
    </row>
    <row r="49" spans="1:10" ht="25.5" customHeight="1" x14ac:dyDescent="0.2">
      <c r="A49" s="129"/>
      <c r="B49" s="131" t="s">
        <v>54</v>
      </c>
      <c r="C49" s="214" t="s">
        <v>55</v>
      </c>
      <c r="D49" s="215"/>
      <c r="E49" s="215"/>
      <c r="F49" s="141" t="s">
        <v>23</v>
      </c>
      <c r="G49" s="142">
        <f>' Pol'!I31</f>
        <v>0</v>
      </c>
      <c r="H49" s="142">
        <f>' Pol'!K31</f>
        <v>0</v>
      </c>
      <c r="I49" s="213"/>
      <c r="J49" s="213"/>
    </row>
    <row r="50" spans="1:10" ht="25.5" customHeight="1" x14ac:dyDescent="0.2">
      <c r="A50" s="129"/>
      <c r="B50" s="131" t="s">
        <v>56</v>
      </c>
      <c r="C50" s="214" t="s">
        <v>57</v>
      </c>
      <c r="D50" s="215"/>
      <c r="E50" s="215"/>
      <c r="F50" s="141" t="s">
        <v>23</v>
      </c>
      <c r="G50" s="142">
        <f>' Pol'!I58</f>
        <v>0</v>
      </c>
      <c r="H50" s="142">
        <f>' Pol'!K58</f>
        <v>0</v>
      </c>
      <c r="I50" s="213"/>
      <c r="J50" s="213"/>
    </row>
    <row r="51" spans="1:10" ht="25.5" customHeight="1" x14ac:dyDescent="0.2">
      <c r="A51" s="129"/>
      <c r="B51" s="131" t="s">
        <v>58</v>
      </c>
      <c r="C51" s="214" t="s">
        <v>59</v>
      </c>
      <c r="D51" s="215"/>
      <c r="E51" s="215"/>
      <c r="F51" s="141" t="s">
        <v>23</v>
      </c>
      <c r="G51" s="142">
        <f>' Pol'!I61</f>
        <v>0</v>
      </c>
      <c r="H51" s="142">
        <f>' Pol'!K61</f>
        <v>0</v>
      </c>
      <c r="I51" s="213"/>
      <c r="J51" s="213"/>
    </row>
    <row r="52" spans="1:10" ht="25.5" customHeight="1" x14ac:dyDescent="0.2">
      <c r="A52" s="129"/>
      <c r="B52" s="131" t="s">
        <v>60</v>
      </c>
      <c r="C52" s="214" t="s">
        <v>61</v>
      </c>
      <c r="D52" s="215"/>
      <c r="E52" s="215"/>
      <c r="F52" s="141" t="s">
        <v>23</v>
      </c>
      <c r="G52" s="142">
        <f>' Pol'!I66</f>
        <v>0</v>
      </c>
      <c r="H52" s="142">
        <f>' Pol'!K66</f>
        <v>0</v>
      </c>
      <c r="I52" s="213"/>
      <c r="J52" s="213"/>
    </row>
    <row r="53" spans="1:10" ht="25.5" customHeight="1" x14ac:dyDescent="0.2">
      <c r="A53" s="129"/>
      <c r="B53" s="131" t="s">
        <v>62</v>
      </c>
      <c r="C53" s="214" t="s">
        <v>63</v>
      </c>
      <c r="D53" s="215"/>
      <c r="E53" s="215"/>
      <c r="F53" s="141" t="s">
        <v>23</v>
      </c>
      <c r="G53" s="142">
        <f>' Pol'!I75</f>
        <v>0</v>
      </c>
      <c r="H53" s="142">
        <f>' Pol'!K75</f>
        <v>0</v>
      </c>
      <c r="I53" s="213"/>
      <c r="J53" s="213"/>
    </row>
    <row r="54" spans="1:10" ht="25.5" customHeight="1" x14ac:dyDescent="0.2">
      <c r="A54" s="129"/>
      <c r="B54" s="131" t="s">
        <v>64</v>
      </c>
      <c r="C54" s="214" t="s">
        <v>65</v>
      </c>
      <c r="D54" s="215"/>
      <c r="E54" s="215"/>
      <c r="F54" s="141" t="s">
        <v>23</v>
      </c>
      <c r="G54" s="142">
        <f>' Pol'!I82</f>
        <v>0</v>
      </c>
      <c r="H54" s="142">
        <f>' Pol'!K82</f>
        <v>0</v>
      </c>
      <c r="I54" s="213"/>
      <c r="J54" s="213"/>
    </row>
    <row r="55" spans="1:10" ht="25.5" customHeight="1" x14ac:dyDescent="0.2">
      <c r="A55" s="129"/>
      <c r="B55" s="131" t="s">
        <v>66</v>
      </c>
      <c r="C55" s="214" t="s">
        <v>67</v>
      </c>
      <c r="D55" s="215"/>
      <c r="E55" s="215"/>
      <c r="F55" s="141" t="s">
        <v>23</v>
      </c>
      <c r="G55" s="142">
        <f>' Pol'!I87</f>
        <v>0</v>
      </c>
      <c r="H55" s="142">
        <f>' Pol'!K87</f>
        <v>0</v>
      </c>
      <c r="I55" s="213"/>
      <c r="J55" s="213"/>
    </row>
    <row r="56" spans="1:10" ht="25.5" customHeight="1" x14ac:dyDescent="0.2">
      <c r="A56" s="129"/>
      <c r="B56" s="131" t="s">
        <v>68</v>
      </c>
      <c r="C56" s="214" t="s">
        <v>69</v>
      </c>
      <c r="D56" s="215"/>
      <c r="E56" s="215"/>
      <c r="F56" s="141" t="s">
        <v>23</v>
      </c>
      <c r="G56" s="142">
        <f>' Pol'!I94</f>
        <v>0</v>
      </c>
      <c r="H56" s="142">
        <f>' Pol'!K94</f>
        <v>0</v>
      </c>
      <c r="I56" s="213"/>
      <c r="J56" s="213"/>
    </row>
    <row r="57" spans="1:10" ht="25.5" customHeight="1" x14ac:dyDescent="0.2">
      <c r="A57" s="129"/>
      <c r="B57" s="131" t="s">
        <v>70</v>
      </c>
      <c r="C57" s="214" t="s">
        <v>71</v>
      </c>
      <c r="D57" s="215"/>
      <c r="E57" s="215"/>
      <c r="F57" s="141" t="s">
        <v>23</v>
      </c>
      <c r="G57" s="142">
        <f>' Pol'!I97</f>
        <v>0</v>
      </c>
      <c r="H57" s="142">
        <f>' Pol'!K97</f>
        <v>0</v>
      </c>
      <c r="I57" s="213"/>
      <c r="J57" s="213"/>
    </row>
    <row r="58" spans="1:10" ht="25.5" customHeight="1" x14ac:dyDescent="0.2">
      <c r="A58" s="129"/>
      <c r="B58" s="131" t="s">
        <v>72</v>
      </c>
      <c r="C58" s="214" t="s">
        <v>73</v>
      </c>
      <c r="D58" s="215"/>
      <c r="E58" s="215"/>
      <c r="F58" s="141" t="s">
        <v>23</v>
      </c>
      <c r="G58" s="142">
        <f>' Pol'!I100</f>
        <v>0</v>
      </c>
      <c r="H58" s="142">
        <f>' Pol'!K100</f>
        <v>0</v>
      </c>
      <c r="I58" s="213"/>
      <c r="J58" s="213"/>
    </row>
    <row r="59" spans="1:10" ht="25.5" customHeight="1" x14ac:dyDescent="0.2">
      <c r="A59" s="129"/>
      <c r="B59" s="131" t="s">
        <v>74</v>
      </c>
      <c r="C59" s="214" t="s">
        <v>75</v>
      </c>
      <c r="D59" s="215"/>
      <c r="E59" s="215"/>
      <c r="F59" s="141" t="s">
        <v>23</v>
      </c>
      <c r="G59" s="142">
        <f>' Pol'!I103</f>
        <v>0</v>
      </c>
      <c r="H59" s="142">
        <f>' Pol'!K103</f>
        <v>0</v>
      </c>
      <c r="I59" s="213"/>
      <c r="J59" s="213"/>
    </row>
    <row r="60" spans="1:10" ht="25.5" customHeight="1" x14ac:dyDescent="0.2">
      <c r="A60" s="129"/>
      <c r="B60" s="131" t="s">
        <v>76</v>
      </c>
      <c r="C60" s="214" t="s">
        <v>77</v>
      </c>
      <c r="D60" s="215"/>
      <c r="E60" s="215"/>
      <c r="F60" s="141" t="s">
        <v>23</v>
      </c>
      <c r="G60" s="142">
        <f>' Pol'!I107</f>
        <v>0</v>
      </c>
      <c r="H60" s="142">
        <f>' Pol'!K107</f>
        <v>0</v>
      </c>
      <c r="I60" s="213"/>
      <c r="J60" s="213"/>
    </row>
    <row r="61" spans="1:10" ht="25.5" customHeight="1" x14ac:dyDescent="0.2">
      <c r="A61" s="129"/>
      <c r="B61" s="131" t="s">
        <v>78</v>
      </c>
      <c r="C61" s="214" t="s">
        <v>79</v>
      </c>
      <c r="D61" s="215"/>
      <c r="E61" s="215"/>
      <c r="F61" s="141" t="s">
        <v>23</v>
      </c>
      <c r="G61" s="142">
        <f>' Pol'!I114</f>
        <v>0</v>
      </c>
      <c r="H61" s="142">
        <f>' Pol'!K114</f>
        <v>0</v>
      </c>
      <c r="I61" s="213"/>
      <c r="J61" s="213"/>
    </row>
    <row r="62" spans="1:10" ht="25.5" customHeight="1" x14ac:dyDescent="0.2">
      <c r="A62" s="129"/>
      <c r="B62" s="131" t="s">
        <v>80</v>
      </c>
      <c r="C62" s="214" t="s">
        <v>81</v>
      </c>
      <c r="D62" s="215"/>
      <c r="E62" s="215"/>
      <c r="F62" s="141" t="s">
        <v>23</v>
      </c>
      <c r="G62" s="142">
        <f>' Pol'!I130</f>
        <v>0</v>
      </c>
      <c r="H62" s="142">
        <f>' Pol'!K130</f>
        <v>0</v>
      </c>
      <c r="I62" s="213"/>
      <c r="J62" s="213"/>
    </row>
    <row r="63" spans="1:10" ht="25.5" customHeight="1" x14ac:dyDescent="0.2">
      <c r="A63" s="129"/>
      <c r="B63" s="131" t="s">
        <v>82</v>
      </c>
      <c r="C63" s="214" t="s">
        <v>83</v>
      </c>
      <c r="D63" s="215"/>
      <c r="E63" s="215"/>
      <c r="F63" s="141" t="s">
        <v>24</v>
      </c>
      <c r="G63" s="142">
        <f>' Pol'!I132</f>
        <v>0</v>
      </c>
      <c r="H63" s="142">
        <f>' Pol'!K132</f>
        <v>0</v>
      </c>
      <c r="I63" s="213"/>
      <c r="J63" s="213"/>
    </row>
    <row r="64" spans="1:10" ht="25.5" customHeight="1" x14ac:dyDescent="0.2">
      <c r="A64" s="129"/>
      <c r="B64" s="131" t="s">
        <v>84</v>
      </c>
      <c r="C64" s="214" t="s">
        <v>85</v>
      </c>
      <c r="D64" s="215"/>
      <c r="E64" s="215"/>
      <c r="F64" s="141" t="s">
        <v>24</v>
      </c>
      <c r="G64" s="142">
        <f>' Pol'!I134</f>
        <v>0</v>
      </c>
      <c r="H64" s="142">
        <f>' Pol'!K134</f>
        <v>0</v>
      </c>
      <c r="I64" s="213"/>
      <c r="J64" s="213"/>
    </row>
    <row r="65" spans="1:10" ht="25.5" customHeight="1" x14ac:dyDescent="0.2">
      <c r="A65" s="129"/>
      <c r="B65" s="131" t="s">
        <v>86</v>
      </c>
      <c r="C65" s="214" t="s">
        <v>87</v>
      </c>
      <c r="D65" s="215"/>
      <c r="E65" s="215"/>
      <c r="F65" s="141" t="s">
        <v>24</v>
      </c>
      <c r="G65" s="142">
        <f>' Pol'!I138</f>
        <v>0</v>
      </c>
      <c r="H65" s="142">
        <f>' Pol'!K138</f>
        <v>0</v>
      </c>
      <c r="I65" s="213"/>
      <c r="J65" s="213"/>
    </row>
    <row r="66" spans="1:10" ht="25.5" customHeight="1" x14ac:dyDescent="0.2">
      <c r="A66" s="129"/>
      <c r="B66" s="131" t="s">
        <v>88</v>
      </c>
      <c r="C66" s="214" t="s">
        <v>89</v>
      </c>
      <c r="D66" s="215"/>
      <c r="E66" s="215"/>
      <c r="F66" s="141" t="s">
        <v>24</v>
      </c>
      <c r="G66" s="142">
        <f>' Pol'!I144</f>
        <v>0</v>
      </c>
      <c r="H66" s="142">
        <f>' Pol'!K144</f>
        <v>0</v>
      </c>
      <c r="I66" s="213"/>
      <c r="J66" s="213"/>
    </row>
    <row r="67" spans="1:10" ht="25.5" customHeight="1" x14ac:dyDescent="0.2">
      <c r="A67" s="129"/>
      <c r="B67" s="131" t="s">
        <v>90</v>
      </c>
      <c r="C67" s="214" t="s">
        <v>91</v>
      </c>
      <c r="D67" s="215"/>
      <c r="E67" s="215"/>
      <c r="F67" s="141" t="s">
        <v>24</v>
      </c>
      <c r="G67" s="142">
        <f>' Pol'!I150</f>
        <v>0</v>
      </c>
      <c r="H67" s="142">
        <f>' Pol'!K150</f>
        <v>0</v>
      </c>
      <c r="I67" s="213"/>
      <c r="J67" s="213"/>
    </row>
    <row r="68" spans="1:10" ht="25.5" customHeight="1" x14ac:dyDescent="0.2">
      <c r="A68" s="129"/>
      <c r="B68" s="131" t="s">
        <v>92</v>
      </c>
      <c r="C68" s="214" t="s">
        <v>93</v>
      </c>
      <c r="D68" s="215"/>
      <c r="E68" s="215"/>
      <c r="F68" s="141" t="s">
        <v>24</v>
      </c>
      <c r="G68" s="142">
        <f>' Pol'!I163</f>
        <v>0</v>
      </c>
      <c r="H68" s="142">
        <f>' Pol'!K163</f>
        <v>0</v>
      </c>
      <c r="I68" s="213"/>
      <c r="J68" s="213"/>
    </row>
    <row r="69" spans="1:10" ht="25.5" customHeight="1" x14ac:dyDescent="0.2">
      <c r="A69" s="129"/>
      <c r="B69" s="131" t="s">
        <v>94</v>
      </c>
      <c r="C69" s="214" t="s">
        <v>95</v>
      </c>
      <c r="D69" s="215"/>
      <c r="E69" s="215"/>
      <c r="F69" s="141" t="s">
        <v>24</v>
      </c>
      <c r="G69" s="142">
        <f>' Pol'!I168</f>
        <v>0</v>
      </c>
      <c r="H69" s="142">
        <f>' Pol'!K168</f>
        <v>0</v>
      </c>
      <c r="I69" s="213"/>
      <c r="J69" s="213"/>
    </row>
    <row r="70" spans="1:10" ht="25.5" customHeight="1" x14ac:dyDescent="0.2">
      <c r="A70" s="129"/>
      <c r="B70" s="131" t="s">
        <v>96</v>
      </c>
      <c r="C70" s="214" t="s">
        <v>97</v>
      </c>
      <c r="D70" s="215"/>
      <c r="E70" s="215"/>
      <c r="F70" s="141" t="s">
        <v>24</v>
      </c>
      <c r="G70" s="142">
        <f>' Pol'!I172</f>
        <v>0</v>
      </c>
      <c r="H70" s="142">
        <f>' Pol'!K172</f>
        <v>0</v>
      </c>
      <c r="I70" s="213"/>
      <c r="J70" s="213"/>
    </row>
    <row r="71" spans="1:10" ht="25.5" customHeight="1" x14ac:dyDescent="0.2">
      <c r="A71" s="129"/>
      <c r="B71" s="131" t="s">
        <v>98</v>
      </c>
      <c r="C71" s="214" t="s">
        <v>99</v>
      </c>
      <c r="D71" s="215"/>
      <c r="E71" s="215"/>
      <c r="F71" s="141" t="s">
        <v>24</v>
      </c>
      <c r="G71" s="142">
        <f>' Pol'!I179</f>
        <v>0</v>
      </c>
      <c r="H71" s="142">
        <f>' Pol'!K179</f>
        <v>0</v>
      </c>
      <c r="I71" s="213"/>
      <c r="J71" s="213"/>
    </row>
    <row r="72" spans="1:10" ht="25.5" customHeight="1" x14ac:dyDescent="0.2">
      <c r="A72" s="129"/>
      <c r="B72" s="131" t="s">
        <v>100</v>
      </c>
      <c r="C72" s="214" t="s">
        <v>101</v>
      </c>
      <c r="D72" s="215"/>
      <c r="E72" s="215"/>
      <c r="F72" s="141" t="s">
        <v>24</v>
      </c>
      <c r="G72" s="142">
        <f>' Pol'!I184</f>
        <v>0</v>
      </c>
      <c r="H72" s="142">
        <f>' Pol'!K184</f>
        <v>0</v>
      </c>
      <c r="I72" s="213"/>
      <c r="J72" s="213"/>
    </row>
    <row r="73" spans="1:10" ht="25.5" customHeight="1" x14ac:dyDescent="0.2">
      <c r="A73" s="129"/>
      <c r="B73" s="131" t="s">
        <v>102</v>
      </c>
      <c r="C73" s="214" t="s">
        <v>103</v>
      </c>
      <c r="D73" s="215"/>
      <c r="E73" s="215"/>
      <c r="F73" s="141" t="s">
        <v>24</v>
      </c>
      <c r="G73" s="142">
        <f>' Pol'!I195</f>
        <v>0</v>
      </c>
      <c r="H73" s="142">
        <f>' Pol'!K195</f>
        <v>0</v>
      </c>
      <c r="I73" s="213"/>
      <c r="J73" s="213"/>
    </row>
    <row r="74" spans="1:10" ht="25.5" customHeight="1" x14ac:dyDescent="0.2">
      <c r="A74" s="129"/>
      <c r="B74" s="131" t="s">
        <v>104</v>
      </c>
      <c r="C74" s="214" t="s">
        <v>105</v>
      </c>
      <c r="D74" s="215"/>
      <c r="E74" s="215"/>
      <c r="F74" s="141" t="s">
        <v>24</v>
      </c>
      <c r="G74" s="142">
        <f>' Pol'!I197</f>
        <v>0</v>
      </c>
      <c r="H74" s="142">
        <f>' Pol'!K197</f>
        <v>0</v>
      </c>
      <c r="I74" s="213"/>
      <c r="J74" s="213"/>
    </row>
    <row r="75" spans="1:10" ht="25.5" customHeight="1" x14ac:dyDescent="0.2">
      <c r="A75" s="129"/>
      <c r="B75" s="131" t="s">
        <v>106</v>
      </c>
      <c r="C75" s="214" t="s">
        <v>107</v>
      </c>
      <c r="D75" s="215"/>
      <c r="E75" s="215"/>
      <c r="F75" s="141" t="s">
        <v>24</v>
      </c>
      <c r="G75" s="142">
        <f>' Pol'!I205</f>
        <v>0</v>
      </c>
      <c r="H75" s="142">
        <f>' Pol'!K205</f>
        <v>0</v>
      </c>
      <c r="I75" s="213"/>
      <c r="J75" s="213"/>
    </row>
    <row r="76" spans="1:10" ht="25.5" customHeight="1" x14ac:dyDescent="0.2">
      <c r="A76" s="129"/>
      <c r="B76" s="131" t="s">
        <v>108</v>
      </c>
      <c r="C76" s="214" t="s">
        <v>109</v>
      </c>
      <c r="D76" s="215"/>
      <c r="E76" s="215"/>
      <c r="F76" s="141" t="s">
        <v>24</v>
      </c>
      <c r="G76" s="142">
        <f>' Pol'!I210</f>
        <v>0</v>
      </c>
      <c r="H76" s="142">
        <f>' Pol'!K210</f>
        <v>0</v>
      </c>
      <c r="I76" s="213"/>
      <c r="J76" s="213"/>
    </row>
    <row r="77" spans="1:10" ht="25.5" customHeight="1" x14ac:dyDescent="0.2">
      <c r="A77" s="129"/>
      <c r="B77" s="131" t="s">
        <v>110</v>
      </c>
      <c r="C77" s="214" t="s">
        <v>111</v>
      </c>
      <c r="D77" s="215"/>
      <c r="E77" s="215"/>
      <c r="F77" s="141" t="s">
        <v>24</v>
      </c>
      <c r="G77" s="142">
        <f>' Pol'!I212</f>
        <v>0</v>
      </c>
      <c r="H77" s="142">
        <f>' Pol'!K212</f>
        <v>0</v>
      </c>
      <c r="I77" s="213"/>
      <c r="J77" s="213"/>
    </row>
    <row r="78" spans="1:10" ht="25.5" customHeight="1" x14ac:dyDescent="0.2">
      <c r="A78" s="129"/>
      <c r="B78" s="131" t="s">
        <v>112</v>
      </c>
      <c r="C78" s="214" t="s">
        <v>113</v>
      </c>
      <c r="D78" s="215"/>
      <c r="E78" s="215"/>
      <c r="F78" s="141" t="s">
        <v>24</v>
      </c>
      <c r="G78" s="142">
        <f>' Pol'!I215</f>
        <v>0</v>
      </c>
      <c r="H78" s="142">
        <f>' Pol'!K215</f>
        <v>0</v>
      </c>
      <c r="I78" s="213"/>
      <c r="J78" s="213"/>
    </row>
    <row r="79" spans="1:10" ht="25.5" customHeight="1" x14ac:dyDescent="0.2">
      <c r="A79" s="129"/>
      <c r="B79" s="131" t="s">
        <v>114</v>
      </c>
      <c r="C79" s="214" t="s">
        <v>115</v>
      </c>
      <c r="D79" s="215"/>
      <c r="E79" s="215"/>
      <c r="F79" s="141" t="s">
        <v>24</v>
      </c>
      <c r="G79" s="142">
        <f>' Pol'!I221</f>
        <v>0</v>
      </c>
      <c r="H79" s="142">
        <f>' Pol'!K221</f>
        <v>0</v>
      </c>
      <c r="I79" s="213"/>
      <c r="J79" s="213"/>
    </row>
    <row r="80" spans="1:10" ht="25.5" customHeight="1" x14ac:dyDescent="0.2">
      <c r="A80" s="129"/>
      <c r="B80" s="131" t="s">
        <v>116</v>
      </c>
      <c r="C80" s="214" t="s">
        <v>117</v>
      </c>
      <c r="D80" s="215"/>
      <c r="E80" s="215"/>
      <c r="F80" s="141" t="s">
        <v>24</v>
      </c>
      <c r="G80" s="142">
        <f>' Pol'!I223</f>
        <v>0</v>
      </c>
      <c r="H80" s="142">
        <f>' Pol'!K223</f>
        <v>0</v>
      </c>
      <c r="I80" s="213"/>
      <c r="J80" s="213"/>
    </row>
    <row r="81" spans="1:10" ht="25.5" customHeight="1" x14ac:dyDescent="0.2">
      <c r="A81" s="129"/>
      <c r="B81" s="131" t="s">
        <v>118</v>
      </c>
      <c r="C81" s="214" t="s">
        <v>119</v>
      </c>
      <c r="D81" s="215"/>
      <c r="E81" s="215"/>
      <c r="F81" s="141" t="s">
        <v>25</v>
      </c>
      <c r="G81" s="142">
        <f>' Pol'!I227</f>
        <v>0</v>
      </c>
      <c r="H81" s="142">
        <f>' Pol'!K227</f>
        <v>0</v>
      </c>
      <c r="I81" s="213"/>
      <c r="J81" s="213"/>
    </row>
    <row r="82" spans="1:10" ht="25.5" customHeight="1" x14ac:dyDescent="0.2">
      <c r="A82" s="129"/>
      <c r="B82" s="138" t="s">
        <v>120</v>
      </c>
      <c r="C82" s="210" t="s">
        <v>26</v>
      </c>
      <c r="D82" s="211"/>
      <c r="E82" s="211"/>
      <c r="F82" s="143" t="s">
        <v>120</v>
      </c>
      <c r="G82" s="144">
        <f>' Pol'!I229</f>
        <v>0</v>
      </c>
      <c r="H82" s="144">
        <f>' Pol'!K229</f>
        <v>0</v>
      </c>
      <c r="I82" s="209"/>
      <c r="J82" s="209"/>
    </row>
    <row r="83" spans="1:10" ht="25.5" customHeight="1" x14ac:dyDescent="0.2">
      <c r="A83" s="130"/>
      <c r="B83" s="134" t="s">
        <v>1</v>
      </c>
      <c r="C83" s="134"/>
      <c r="D83" s="135"/>
      <c r="E83" s="135"/>
      <c r="F83" s="145"/>
      <c r="G83" s="146">
        <f>SUM(G47:G82)</f>
        <v>0</v>
      </c>
      <c r="H83" s="146">
        <f>SUM(H47:H82)</f>
        <v>0</v>
      </c>
      <c r="I83" s="212">
        <f>SUM(I47:I82)</f>
        <v>0</v>
      </c>
      <c r="J83" s="212"/>
    </row>
    <row r="84" spans="1:10" x14ac:dyDescent="0.2">
      <c r="F84" s="147"/>
      <c r="G84" s="103"/>
      <c r="H84" s="147"/>
      <c r="I84" s="103"/>
      <c r="J84" s="103"/>
    </row>
    <row r="85" spans="1:10" x14ac:dyDescent="0.2">
      <c r="F85" s="147"/>
      <c r="G85" s="103"/>
      <c r="H85" s="147"/>
      <c r="I85" s="103"/>
      <c r="J85" s="103"/>
    </row>
    <row r="86" spans="1:10" x14ac:dyDescent="0.2">
      <c r="F86" s="147"/>
      <c r="G86" s="103"/>
      <c r="H86" s="147"/>
      <c r="I86" s="103"/>
      <c r="J86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76:J76"/>
    <mergeCell ref="C76:E76"/>
    <mergeCell ref="I77:J77"/>
    <mergeCell ref="C77:E77"/>
    <mergeCell ref="I78:J78"/>
    <mergeCell ref="C78:E78"/>
    <mergeCell ref="I73:J73"/>
    <mergeCell ref="C73:E73"/>
    <mergeCell ref="I74:J74"/>
    <mergeCell ref="C74:E74"/>
    <mergeCell ref="I75:J75"/>
    <mergeCell ref="C75:E75"/>
    <mergeCell ref="I82:J82"/>
    <mergeCell ref="C82:E82"/>
    <mergeCell ref="I83:J83"/>
    <mergeCell ref="I79:J79"/>
    <mergeCell ref="C79:E79"/>
    <mergeCell ref="I80:J80"/>
    <mergeCell ref="C80:E80"/>
    <mergeCell ref="I81:J81"/>
    <mergeCell ref="C81:E8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208" workbookViewId="0">
      <selection activeCell="D230" sqref="D230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6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3" t="s">
        <v>6</v>
      </c>
      <c r="B1" s="273"/>
      <c r="C1" s="273"/>
      <c r="D1" s="273"/>
      <c r="E1" s="273"/>
      <c r="F1" s="273"/>
      <c r="G1" s="273"/>
      <c r="AE1" t="s">
        <v>123</v>
      </c>
    </row>
    <row r="2" spans="1:60" ht="24.95" customHeight="1" x14ac:dyDescent="0.2">
      <c r="A2" s="153" t="s">
        <v>122</v>
      </c>
      <c r="B2" s="151"/>
      <c r="C2" s="274" t="s">
        <v>45</v>
      </c>
      <c r="D2" s="275"/>
      <c r="E2" s="275"/>
      <c r="F2" s="275"/>
      <c r="G2" s="276"/>
      <c r="AE2" t="s">
        <v>124</v>
      </c>
    </row>
    <row r="3" spans="1:60" ht="24.95" hidden="1" customHeight="1" x14ac:dyDescent="0.2">
      <c r="A3" s="154" t="s">
        <v>7</v>
      </c>
      <c r="B3" s="152"/>
      <c r="C3" s="277"/>
      <c r="D3" s="277"/>
      <c r="E3" s="277"/>
      <c r="F3" s="277"/>
      <c r="G3" s="278"/>
      <c r="AE3" t="s">
        <v>125</v>
      </c>
    </row>
    <row r="4" spans="1:60" ht="24.95" hidden="1" customHeight="1" x14ac:dyDescent="0.2">
      <c r="A4" s="154" t="s">
        <v>8</v>
      </c>
      <c r="B4" s="152"/>
      <c r="C4" s="279"/>
      <c r="D4" s="277"/>
      <c r="E4" s="277"/>
      <c r="F4" s="277"/>
      <c r="G4" s="278"/>
      <c r="AE4" t="s">
        <v>126</v>
      </c>
    </row>
    <row r="5" spans="1:60" hidden="1" x14ac:dyDescent="0.2">
      <c r="A5" s="155" t="s">
        <v>127</v>
      </c>
      <c r="B5" s="156"/>
      <c r="C5" s="157"/>
      <c r="D5" s="158"/>
      <c r="E5" s="159"/>
      <c r="F5" s="159"/>
      <c r="G5" s="160"/>
      <c r="AE5" t="s">
        <v>128</v>
      </c>
    </row>
    <row r="6" spans="1:60" x14ac:dyDescent="0.2">
      <c r="D6" s="150"/>
    </row>
    <row r="7" spans="1:60" ht="38.25" x14ac:dyDescent="0.2">
      <c r="A7" s="166" t="s">
        <v>129</v>
      </c>
      <c r="B7" s="167" t="s">
        <v>130</v>
      </c>
      <c r="C7" s="167" t="s">
        <v>131</v>
      </c>
      <c r="D7" s="181" t="s">
        <v>132</v>
      </c>
      <c r="E7" s="166" t="s">
        <v>133</v>
      </c>
      <c r="F7" s="161" t="s">
        <v>134</v>
      </c>
      <c r="G7" s="182" t="s">
        <v>28</v>
      </c>
      <c r="H7" s="183" t="s">
        <v>29</v>
      </c>
      <c r="I7" s="183" t="s">
        <v>135</v>
      </c>
      <c r="J7" s="183" t="s">
        <v>30</v>
      </c>
      <c r="K7" s="183" t="s">
        <v>136</v>
      </c>
      <c r="L7" s="183" t="s">
        <v>137</v>
      </c>
      <c r="M7" s="183" t="s">
        <v>138</v>
      </c>
      <c r="N7" s="183" t="s">
        <v>139</v>
      </c>
      <c r="O7" s="183" t="s">
        <v>140</v>
      </c>
      <c r="P7" s="183" t="s">
        <v>141</v>
      </c>
      <c r="Q7" s="183" t="s">
        <v>142</v>
      </c>
      <c r="R7" s="183" t="s">
        <v>143</v>
      </c>
      <c r="S7" s="183" t="s">
        <v>144</v>
      </c>
      <c r="T7" s="183" t="s">
        <v>145</v>
      </c>
      <c r="U7" s="168" t="s">
        <v>146</v>
      </c>
    </row>
    <row r="8" spans="1:60" x14ac:dyDescent="0.2">
      <c r="A8" s="184" t="s">
        <v>147</v>
      </c>
      <c r="B8" s="185" t="s">
        <v>50</v>
      </c>
      <c r="C8" s="186" t="s">
        <v>51</v>
      </c>
      <c r="D8" s="187"/>
      <c r="E8" s="188"/>
      <c r="F8" s="175"/>
      <c r="G8" s="175">
        <f>SUMIF(AE9:AE18,"&lt;&gt;NOR",G9:G18)</f>
        <v>0</v>
      </c>
      <c r="H8" s="175"/>
      <c r="I8" s="175">
        <f>SUM(I9:I18)</f>
        <v>0</v>
      </c>
      <c r="J8" s="175"/>
      <c r="K8" s="175">
        <f>SUM(K9:K18)</f>
        <v>0</v>
      </c>
      <c r="L8" s="175"/>
      <c r="M8" s="175">
        <f>SUM(M9:M18)</f>
        <v>0</v>
      </c>
      <c r="N8" s="175"/>
      <c r="O8" s="175">
        <f>SUM(O9:O18)</f>
        <v>0</v>
      </c>
      <c r="P8" s="175"/>
      <c r="Q8" s="175">
        <f>SUM(Q9:Q18)</f>
        <v>0</v>
      </c>
      <c r="R8" s="175"/>
      <c r="S8" s="175"/>
      <c r="T8" s="189"/>
      <c r="U8" s="175">
        <f>SUM(U9:U18)</f>
        <v>41.29</v>
      </c>
      <c r="AE8" t="s">
        <v>148</v>
      </c>
    </row>
    <row r="9" spans="1:60" ht="22.5" outlineLevel="1" x14ac:dyDescent="0.2">
      <c r="A9" s="163">
        <v>1</v>
      </c>
      <c r="B9" s="169" t="s">
        <v>149</v>
      </c>
      <c r="C9" s="202" t="s">
        <v>150</v>
      </c>
      <c r="D9" s="171" t="s">
        <v>151</v>
      </c>
      <c r="E9" s="173">
        <v>17.02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/>
      <c r="T9" s="178">
        <v>1.4379999999999999</v>
      </c>
      <c r="U9" s="177">
        <f>ROUND(E9*T9,2)</f>
        <v>24.47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152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163">
        <v>2</v>
      </c>
      <c r="B10" s="169" t="s">
        <v>153</v>
      </c>
      <c r="C10" s="202" t="s">
        <v>154</v>
      </c>
      <c r="D10" s="171" t="s">
        <v>151</v>
      </c>
      <c r="E10" s="173">
        <v>4.7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7"/>
      <c r="S10" s="177"/>
      <c r="T10" s="178">
        <v>1.0592999999999999</v>
      </c>
      <c r="U10" s="177">
        <f>ROUND(E10*T10,2)</f>
        <v>4.9800000000000004</v>
      </c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152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63"/>
      <c r="B11" s="169"/>
      <c r="C11" s="268" t="s">
        <v>155</v>
      </c>
      <c r="D11" s="269"/>
      <c r="E11" s="270"/>
      <c r="F11" s="271"/>
      <c r="G11" s="272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8"/>
      <c r="U11" s="177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156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5" t="str">
        <f>C11</f>
        <v>základové pasy</v>
      </c>
      <c r="BB11" s="162"/>
      <c r="BC11" s="162"/>
      <c r="BD11" s="162"/>
      <c r="BE11" s="162"/>
      <c r="BF11" s="162"/>
      <c r="BG11" s="162"/>
      <c r="BH11" s="162"/>
    </row>
    <row r="12" spans="1:60" ht="22.5" outlineLevel="1" x14ac:dyDescent="0.2">
      <c r="A12" s="163">
        <v>3</v>
      </c>
      <c r="B12" s="169" t="s">
        <v>157</v>
      </c>
      <c r="C12" s="202" t="s">
        <v>158</v>
      </c>
      <c r="D12" s="171" t="s">
        <v>151</v>
      </c>
      <c r="E12" s="173">
        <v>30.7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7"/>
      <c r="S12" s="177"/>
      <c r="T12" s="178">
        <v>0.32334000000000002</v>
      </c>
      <c r="U12" s="177">
        <f>ROUND(E12*T12,2)</f>
        <v>9.93</v>
      </c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152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63"/>
      <c r="B13" s="169"/>
      <c r="C13" s="268" t="s">
        <v>159</v>
      </c>
      <c r="D13" s="269"/>
      <c r="E13" s="270"/>
      <c r="F13" s="271"/>
      <c r="G13" s="272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8"/>
      <c r="U13" s="177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156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5" t="str">
        <f>C13</f>
        <v>pod základovou deskou 6,1m3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63"/>
      <c r="B14" s="169"/>
      <c r="C14" s="268" t="s">
        <v>160</v>
      </c>
      <c r="D14" s="269"/>
      <c r="E14" s="270"/>
      <c r="F14" s="271"/>
      <c r="G14" s="272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8"/>
      <c r="U14" s="177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156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5" t="str">
        <f>C14</f>
        <v>pod zámkovou dlažbou a okapovými chodníky 21,6m3</v>
      </c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63"/>
      <c r="B15" s="169"/>
      <c r="C15" s="268" t="s">
        <v>161</v>
      </c>
      <c r="D15" s="269"/>
      <c r="E15" s="270"/>
      <c r="F15" s="271"/>
      <c r="G15" s="272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8"/>
      <c r="U15" s="177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156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5" t="str">
        <f>C15</f>
        <v>pro zasakovací objekt 3m3</v>
      </c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63">
        <v>4</v>
      </c>
      <c r="B16" s="169" t="s">
        <v>162</v>
      </c>
      <c r="C16" s="202" t="s">
        <v>163</v>
      </c>
      <c r="D16" s="171" t="s">
        <v>151</v>
      </c>
      <c r="E16" s="173">
        <v>1.2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7"/>
      <c r="S16" s="177"/>
      <c r="T16" s="178">
        <v>1.2390000000000001</v>
      </c>
      <c r="U16" s="177">
        <f>ROUND(E16*T16,2)</f>
        <v>1.49</v>
      </c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164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63"/>
      <c r="B17" s="169"/>
      <c r="C17" s="268" t="s">
        <v>165</v>
      </c>
      <c r="D17" s="269"/>
      <c r="E17" s="270"/>
      <c r="F17" s="271"/>
      <c r="G17" s="272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8"/>
      <c r="U17" s="177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156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5" t="str">
        <f>C17</f>
        <v>zasakovací objekt</v>
      </c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63">
        <v>5</v>
      </c>
      <c r="B18" s="169" t="s">
        <v>166</v>
      </c>
      <c r="C18" s="202" t="s">
        <v>167</v>
      </c>
      <c r="D18" s="171" t="s">
        <v>168</v>
      </c>
      <c r="E18" s="173">
        <v>20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3.0000000000000001E-5</v>
      </c>
      <c r="O18" s="177">
        <f>ROUND(E18*N18,2)</f>
        <v>0</v>
      </c>
      <c r="P18" s="177">
        <v>0</v>
      </c>
      <c r="Q18" s="177">
        <f>ROUND(E18*P18,2)</f>
        <v>0</v>
      </c>
      <c r="R18" s="177"/>
      <c r="S18" s="177"/>
      <c r="T18" s="178">
        <v>2.1000000000000001E-2</v>
      </c>
      <c r="U18" s="177">
        <f>ROUND(E18*T18,2)</f>
        <v>0.42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152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x14ac:dyDescent="0.2">
      <c r="A19" s="164" t="s">
        <v>147</v>
      </c>
      <c r="B19" s="170" t="s">
        <v>52</v>
      </c>
      <c r="C19" s="203" t="s">
        <v>53</v>
      </c>
      <c r="D19" s="172"/>
      <c r="E19" s="174"/>
      <c r="F19" s="179"/>
      <c r="G19" s="179">
        <f>SUMIF(AE20:AE30,"&lt;&gt;NOR",G20:G30)</f>
        <v>0</v>
      </c>
      <c r="H19" s="179"/>
      <c r="I19" s="179">
        <f>SUM(I20:I30)</f>
        <v>0</v>
      </c>
      <c r="J19" s="179"/>
      <c r="K19" s="179">
        <f>SUM(K20:K30)</f>
        <v>0</v>
      </c>
      <c r="L19" s="179"/>
      <c r="M19" s="179">
        <f>SUM(M20:M30)</f>
        <v>0</v>
      </c>
      <c r="N19" s="179"/>
      <c r="O19" s="179">
        <f>SUM(O20:O30)</f>
        <v>14.609999999999998</v>
      </c>
      <c r="P19" s="179"/>
      <c r="Q19" s="179">
        <f>SUM(Q20:Q30)</f>
        <v>0</v>
      </c>
      <c r="R19" s="179"/>
      <c r="S19" s="179"/>
      <c r="T19" s="180"/>
      <c r="U19" s="179">
        <f>SUM(U20:U30)</f>
        <v>26.96</v>
      </c>
      <c r="AE19" t="s">
        <v>148</v>
      </c>
    </row>
    <row r="20" spans="1:60" ht="22.5" outlineLevel="1" x14ac:dyDescent="0.2">
      <c r="A20" s="163">
        <v>6</v>
      </c>
      <c r="B20" s="169" t="s">
        <v>169</v>
      </c>
      <c r="C20" s="202" t="s">
        <v>170</v>
      </c>
      <c r="D20" s="171" t="s">
        <v>151</v>
      </c>
      <c r="E20" s="173">
        <v>2.8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7">
        <v>2.8442799999999999</v>
      </c>
      <c r="O20" s="177">
        <f>ROUND(E20*N20,2)</f>
        <v>7.96</v>
      </c>
      <c r="P20" s="177">
        <v>0</v>
      </c>
      <c r="Q20" s="177">
        <f>ROUND(E20*P20,2)</f>
        <v>0</v>
      </c>
      <c r="R20" s="177"/>
      <c r="S20" s="177"/>
      <c r="T20" s="178">
        <v>5.8307000000000002</v>
      </c>
      <c r="U20" s="177">
        <f>ROUND(E20*T20,2)</f>
        <v>16.329999999999998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152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ht="22.5" outlineLevel="1" x14ac:dyDescent="0.2">
      <c r="A21" s="163">
        <v>7</v>
      </c>
      <c r="B21" s="169" t="s">
        <v>171</v>
      </c>
      <c r="C21" s="202" t="s">
        <v>172</v>
      </c>
      <c r="D21" s="171" t="s">
        <v>168</v>
      </c>
      <c r="E21" s="173">
        <v>5.7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0.58191000000000004</v>
      </c>
      <c r="O21" s="177">
        <f>ROUND(E21*N21,2)</f>
        <v>3.32</v>
      </c>
      <c r="P21" s="177">
        <v>0</v>
      </c>
      <c r="Q21" s="177">
        <f>ROUND(E21*P21,2)</f>
        <v>0</v>
      </c>
      <c r="R21" s="177"/>
      <c r="S21" s="177"/>
      <c r="T21" s="178">
        <v>0.46812999999999999</v>
      </c>
      <c r="U21" s="177">
        <f>ROUND(E21*T21,2)</f>
        <v>2.67</v>
      </c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152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63">
        <v>8</v>
      </c>
      <c r="B22" s="169" t="s">
        <v>173</v>
      </c>
      <c r="C22" s="202" t="s">
        <v>174</v>
      </c>
      <c r="D22" s="171" t="s">
        <v>168</v>
      </c>
      <c r="E22" s="173">
        <v>1.8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0.19397</v>
      </c>
      <c r="O22" s="177">
        <f>ROUND(E22*N22,2)</f>
        <v>0.35</v>
      </c>
      <c r="P22" s="177">
        <v>0</v>
      </c>
      <c r="Q22" s="177">
        <f>ROUND(E22*P22,2)</f>
        <v>0</v>
      </c>
      <c r="R22" s="177"/>
      <c r="S22" s="177"/>
      <c r="T22" s="178">
        <v>0.15604000000000001</v>
      </c>
      <c r="U22" s="177">
        <f>ROUND(E22*T22,2)</f>
        <v>0.28000000000000003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152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63"/>
      <c r="B23" s="169"/>
      <c r="C23" s="268" t="s">
        <v>175</v>
      </c>
      <c r="D23" s="269"/>
      <c r="E23" s="270"/>
      <c r="F23" s="271"/>
      <c r="G23" s="272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8"/>
      <c r="U23" s="177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156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5" t="str">
        <f>C23</f>
        <v>pod vsakovací objekty</v>
      </c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>
        <v>9</v>
      </c>
      <c r="B24" s="169" t="s">
        <v>176</v>
      </c>
      <c r="C24" s="202" t="s">
        <v>177</v>
      </c>
      <c r="D24" s="171" t="s">
        <v>168</v>
      </c>
      <c r="E24" s="173">
        <v>3.6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3.0000000000000001E-5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/>
      <c r="T24" s="178">
        <v>4.3999999999999997E-2</v>
      </c>
      <c r="U24" s="177">
        <f>ROUND(E24*T24,2)</f>
        <v>0.16</v>
      </c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164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63"/>
      <c r="B25" s="169"/>
      <c r="C25" s="268" t="s">
        <v>178</v>
      </c>
      <c r="D25" s="269"/>
      <c r="E25" s="270"/>
      <c r="F25" s="271"/>
      <c r="G25" s="272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8"/>
      <c r="U25" s="177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156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5" t="str">
        <f>C25</f>
        <v>kolem zasakovacích objektů</v>
      </c>
      <c r="BB25" s="162"/>
      <c r="BC25" s="162"/>
      <c r="BD25" s="162"/>
      <c r="BE25" s="162"/>
      <c r="BF25" s="162"/>
      <c r="BG25" s="162"/>
      <c r="BH25" s="162"/>
    </row>
    <row r="26" spans="1:60" ht="22.5" outlineLevel="1" x14ac:dyDescent="0.2">
      <c r="A26" s="163">
        <v>10</v>
      </c>
      <c r="B26" s="169" t="s">
        <v>179</v>
      </c>
      <c r="C26" s="202" t="s">
        <v>180</v>
      </c>
      <c r="D26" s="171" t="s">
        <v>151</v>
      </c>
      <c r="E26" s="173">
        <v>0.9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3.1690700000000001</v>
      </c>
      <c r="O26" s="177">
        <f>ROUND(E26*N26,2)</f>
        <v>2.85</v>
      </c>
      <c r="P26" s="177">
        <v>0</v>
      </c>
      <c r="Q26" s="177">
        <f>ROUND(E26*P26,2)</f>
        <v>0</v>
      </c>
      <c r="R26" s="177"/>
      <c r="S26" s="177"/>
      <c r="T26" s="178">
        <v>5.5990099999999998</v>
      </c>
      <c r="U26" s="177">
        <f>ROUND(E26*T26,2)</f>
        <v>5.04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152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63">
        <v>11</v>
      </c>
      <c r="B27" s="169" t="s">
        <v>181</v>
      </c>
      <c r="C27" s="202" t="s">
        <v>182</v>
      </c>
      <c r="D27" s="171" t="s">
        <v>183</v>
      </c>
      <c r="E27" s="173">
        <v>3.5999999999999997E-2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1.0211600000000001</v>
      </c>
      <c r="O27" s="177">
        <f>ROUND(E27*N27,2)</f>
        <v>0.04</v>
      </c>
      <c r="P27" s="177">
        <v>0</v>
      </c>
      <c r="Q27" s="177">
        <f>ROUND(E27*P27,2)</f>
        <v>0</v>
      </c>
      <c r="R27" s="177"/>
      <c r="S27" s="177"/>
      <c r="T27" s="178">
        <v>23.8445</v>
      </c>
      <c r="U27" s="177">
        <f>ROUND(E27*T27,2)</f>
        <v>0.86</v>
      </c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152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63"/>
      <c r="B28" s="169"/>
      <c r="C28" s="268" t="s">
        <v>184</v>
      </c>
      <c r="D28" s="269"/>
      <c r="E28" s="270"/>
      <c r="F28" s="271"/>
      <c r="G28" s="272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8"/>
      <c r="U28" s="177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156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5" t="str">
        <f>C28</f>
        <v>propojení základového pasu a dalších konstrukcí svislými pruty</v>
      </c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63">
        <v>12</v>
      </c>
      <c r="B29" s="169" t="s">
        <v>185</v>
      </c>
      <c r="C29" s="202" t="s">
        <v>186</v>
      </c>
      <c r="D29" s="171" t="s">
        <v>187</v>
      </c>
      <c r="E29" s="173">
        <v>6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/>
      <c r="T29" s="178">
        <v>0.27</v>
      </c>
      <c r="U29" s="177">
        <f>ROUND(E29*T29,2)</f>
        <v>1.62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164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63">
        <v>13</v>
      </c>
      <c r="B30" s="169" t="s">
        <v>188</v>
      </c>
      <c r="C30" s="202" t="s">
        <v>473</v>
      </c>
      <c r="D30" s="171" t="s">
        <v>187</v>
      </c>
      <c r="E30" s="173">
        <v>6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1.4999999999999999E-2</v>
      </c>
      <c r="O30" s="177">
        <f>ROUND(E30*N30,2)</f>
        <v>0.09</v>
      </c>
      <c r="P30" s="177">
        <v>0</v>
      </c>
      <c r="Q30" s="177">
        <f>ROUND(E30*P30,2)</f>
        <v>0</v>
      </c>
      <c r="R30" s="177"/>
      <c r="S30" s="177"/>
      <c r="T30" s="178">
        <v>0</v>
      </c>
      <c r="U30" s="177">
        <f>ROUND(E30*T30,2)</f>
        <v>0</v>
      </c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189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x14ac:dyDescent="0.2">
      <c r="A31" s="164" t="s">
        <v>147</v>
      </c>
      <c r="B31" s="170" t="s">
        <v>54</v>
      </c>
      <c r="C31" s="203" t="s">
        <v>55</v>
      </c>
      <c r="D31" s="172"/>
      <c r="E31" s="174"/>
      <c r="F31" s="179"/>
      <c r="G31" s="179">
        <f>SUMIF(AE32:AE57,"&lt;&gt;NOR",G32:G57)</f>
        <v>0</v>
      </c>
      <c r="H31" s="179"/>
      <c r="I31" s="179">
        <f>SUM(I32:I57)</f>
        <v>0</v>
      </c>
      <c r="J31" s="179"/>
      <c r="K31" s="179">
        <f>SUM(K32:K57)</f>
        <v>0</v>
      </c>
      <c r="L31" s="179"/>
      <c r="M31" s="179">
        <f>SUM(M32:M57)</f>
        <v>0</v>
      </c>
      <c r="N31" s="179"/>
      <c r="O31" s="179">
        <f>SUM(O32:O57)</f>
        <v>23.770000000000003</v>
      </c>
      <c r="P31" s="179"/>
      <c r="Q31" s="179">
        <f>SUM(Q32:Q57)</f>
        <v>0</v>
      </c>
      <c r="R31" s="179"/>
      <c r="S31" s="179"/>
      <c r="T31" s="180"/>
      <c r="U31" s="179">
        <f>SUM(U32:U57)</f>
        <v>283.89999999999998</v>
      </c>
      <c r="AE31" t="s">
        <v>148</v>
      </c>
    </row>
    <row r="32" spans="1:60" outlineLevel="1" x14ac:dyDescent="0.2">
      <c r="A32" s="163">
        <v>14</v>
      </c>
      <c r="B32" s="169" t="s">
        <v>190</v>
      </c>
      <c r="C32" s="202" t="s">
        <v>191</v>
      </c>
      <c r="D32" s="171" t="s">
        <v>151</v>
      </c>
      <c r="E32" s="173">
        <v>2.4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0.18323</v>
      </c>
      <c r="O32" s="177">
        <f>ROUND(E32*N32,2)</f>
        <v>0.44</v>
      </c>
      <c r="P32" s="177">
        <v>0</v>
      </c>
      <c r="Q32" s="177">
        <f>ROUND(E32*P32,2)</f>
        <v>0</v>
      </c>
      <c r="R32" s="177"/>
      <c r="S32" s="177"/>
      <c r="T32" s="178">
        <v>2.8391099999999998</v>
      </c>
      <c r="U32" s="177">
        <f>ROUND(E32*T32,2)</f>
        <v>6.81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152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63"/>
      <c r="B33" s="169"/>
      <c r="C33" s="268" t="s">
        <v>192</v>
      </c>
      <c r="D33" s="269"/>
      <c r="E33" s="270"/>
      <c r="F33" s="271"/>
      <c r="G33" s="272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8"/>
      <c r="U33" s="177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156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5" t="str">
        <f>C33</f>
        <v>zazdívky dveří</v>
      </c>
      <c r="BB33" s="162"/>
      <c r="BC33" s="162"/>
      <c r="BD33" s="162"/>
      <c r="BE33" s="162"/>
      <c r="BF33" s="162"/>
      <c r="BG33" s="162"/>
      <c r="BH33" s="162"/>
    </row>
    <row r="34" spans="1:60" ht="22.5" outlineLevel="1" x14ac:dyDescent="0.2">
      <c r="A34" s="163">
        <v>15</v>
      </c>
      <c r="B34" s="169" t="s">
        <v>193</v>
      </c>
      <c r="C34" s="202" t="s">
        <v>474</v>
      </c>
      <c r="D34" s="171" t="s">
        <v>187</v>
      </c>
      <c r="E34" s="173">
        <v>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2.7519999999999999E-2</v>
      </c>
      <c r="O34" s="177">
        <f>ROUND(E34*N34,2)</f>
        <v>0.22</v>
      </c>
      <c r="P34" s="177">
        <v>0</v>
      </c>
      <c r="Q34" s="177">
        <f>ROUND(E34*P34,2)</f>
        <v>0</v>
      </c>
      <c r="R34" s="177"/>
      <c r="S34" s="177"/>
      <c r="T34" s="178">
        <v>0.25046000000000002</v>
      </c>
      <c r="U34" s="177">
        <f>ROUND(E34*T34,2)</f>
        <v>2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152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ht="22.5" outlineLevel="1" x14ac:dyDescent="0.2">
      <c r="A35" s="163">
        <v>16</v>
      </c>
      <c r="B35" s="169" t="s">
        <v>194</v>
      </c>
      <c r="C35" s="202" t="s">
        <v>195</v>
      </c>
      <c r="D35" s="171" t="s">
        <v>187</v>
      </c>
      <c r="E35" s="173">
        <v>2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8.4339999999999998E-2</v>
      </c>
      <c r="O35" s="177">
        <f>ROUND(E35*N35,2)</f>
        <v>0.17</v>
      </c>
      <c r="P35" s="177">
        <v>0</v>
      </c>
      <c r="Q35" s="177">
        <f>ROUND(E35*P35,2)</f>
        <v>0</v>
      </c>
      <c r="R35" s="177"/>
      <c r="S35" s="177"/>
      <c r="T35" s="178">
        <v>0.32689000000000001</v>
      </c>
      <c r="U35" s="177">
        <f>ROUND(E35*T35,2)</f>
        <v>0.65</v>
      </c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152</v>
      </c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63">
        <v>17</v>
      </c>
      <c r="B36" s="169" t="s">
        <v>196</v>
      </c>
      <c r="C36" s="202" t="s">
        <v>197</v>
      </c>
      <c r="D36" s="171" t="s">
        <v>168</v>
      </c>
      <c r="E36" s="173">
        <v>19.100000000000001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9.1350000000000001E-2</v>
      </c>
      <c r="O36" s="177">
        <f>ROUND(E36*N36,2)</f>
        <v>1.74</v>
      </c>
      <c r="P36" s="177">
        <v>0</v>
      </c>
      <c r="Q36" s="177">
        <f>ROUND(E36*P36,2)</f>
        <v>0</v>
      </c>
      <c r="R36" s="177"/>
      <c r="S36" s="177"/>
      <c r="T36" s="178">
        <v>0.72182999999999997</v>
      </c>
      <c r="U36" s="177">
        <f>ROUND(E36*T36,2)</f>
        <v>13.79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152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63">
        <v>18</v>
      </c>
      <c r="B37" s="169" t="s">
        <v>198</v>
      </c>
      <c r="C37" s="202" t="s">
        <v>199</v>
      </c>
      <c r="D37" s="171" t="s">
        <v>168</v>
      </c>
      <c r="E37" s="173">
        <v>9.8000000000000007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0.13719999999999999</v>
      </c>
      <c r="O37" s="177">
        <f>ROUND(E37*N37,2)</f>
        <v>1.34</v>
      </c>
      <c r="P37" s="177">
        <v>0</v>
      </c>
      <c r="Q37" s="177">
        <f>ROUND(E37*P37,2)</f>
        <v>0</v>
      </c>
      <c r="R37" s="177"/>
      <c r="S37" s="177"/>
      <c r="T37" s="178">
        <v>0.83489999999999998</v>
      </c>
      <c r="U37" s="177">
        <f>ROUND(E37*T37,2)</f>
        <v>8.18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152</v>
      </c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163">
        <v>19</v>
      </c>
      <c r="B38" s="169" t="s">
        <v>200</v>
      </c>
      <c r="C38" s="202" t="s">
        <v>201</v>
      </c>
      <c r="D38" s="171" t="s">
        <v>168</v>
      </c>
      <c r="E38" s="173">
        <v>38.4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0.17244999999999999</v>
      </c>
      <c r="O38" s="177">
        <f>ROUND(E38*N38,2)</f>
        <v>6.62</v>
      </c>
      <c r="P38" s="177">
        <v>0</v>
      </c>
      <c r="Q38" s="177">
        <f>ROUND(E38*P38,2)</f>
        <v>0</v>
      </c>
      <c r="R38" s="177"/>
      <c r="S38" s="177"/>
      <c r="T38" s="178">
        <v>0.90293000000000001</v>
      </c>
      <c r="U38" s="177">
        <f>ROUND(E38*T38,2)</f>
        <v>34.67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152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63"/>
      <c r="B39" s="169"/>
      <c r="C39" s="268" t="s">
        <v>202</v>
      </c>
      <c r="D39" s="269"/>
      <c r="E39" s="270"/>
      <c r="F39" s="271"/>
      <c r="G39" s="272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8"/>
      <c r="U39" s="177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156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5" t="str">
        <f>C39</f>
        <v>interiér 17,9m2</v>
      </c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63"/>
      <c r="B40" s="169"/>
      <c r="C40" s="268" t="s">
        <v>203</v>
      </c>
      <c r="D40" s="269"/>
      <c r="E40" s="270"/>
      <c r="F40" s="271"/>
      <c r="G40" s="272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8"/>
      <c r="U40" s="177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156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5" t="str">
        <f>C40</f>
        <v>přístavba 20,5m2</v>
      </c>
      <c r="BB40" s="162"/>
      <c r="BC40" s="162"/>
      <c r="BD40" s="162"/>
      <c r="BE40" s="162"/>
      <c r="BF40" s="162"/>
      <c r="BG40" s="162"/>
      <c r="BH40" s="162"/>
    </row>
    <row r="41" spans="1:60" ht="22.5" outlineLevel="1" x14ac:dyDescent="0.2">
      <c r="A41" s="163">
        <v>20</v>
      </c>
      <c r="B41" s="169" t="s">
        <v>204</v>
      </c>
      <c r="C41" s="202" t="s">
        <v>205</v>
      </c>
      <c r="D41" s="171" t="s">
        <v>168</v>
      </c>
      <c r="E41" s="173">
        <v>7.9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2.563E-2</v>
      </c>
      <c r="O41" s="177">
        <f>ROUND(E41*N41,2)</f>
        <v>0.2</v>
      </c>
      <c r="P41" s="177">
        <v>0</v>
      </c>
      <c r="Q41" s="177">
        <f>ROUND(E41*P41,2)</f>
        <v>0</v>
      </c>
      <c r="R41" s="177"/>
      <c r="S41" s="177"/>
      <c r="T41" s="178">
        <v>1.5666500000000001</v>
      </c>
      <c r="U41" s="177">
        <f>ROUND(E41*T41,2)</f>
        <v>12.38</v>
      </c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152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63"/>
      <c r="B42" s="169"/>
      <c r="C42" s="268" t="s">
        <v>206</v>
      </c>
      <c r="D42" s="269"/>
      <c r="E42" s="270"/>
      <c r="F42" s="271"/>
      <c r="G42" s="272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8"/>
      <c r="U42" s="177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156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5" t="str">
        <f>C42</f>
        <v>přístavba 7,9m2</v>
      </c>
      <c r="BB42" s="162"/>
      <c r="BC42" s="162"/>
      <c r="BD42" s="162"/>
      <c r="BE42" s="162"/>
      <c r="BF42" s="162"/>
      <c r="BG42" s="162"/>
      <c r="BH42" s="162"/>
    </row>
    <row r="43" spans="1:60" ht="22.5" outlineLevel="1" x14ac:dyDescent="0.2">
      <c r="A43" s="163">
        <v>21</v>
      </c>
      <c r="B43" s="169" t="s">
        <v>204</v>
      </c>
      <c r="C43" s="202" t="s">
        <v>207</v>
      </c>
      <c r="D43" s="171" t="s">
        <v>168</v>
      </c>
      <c r="E43" s="173">
        <v>113.5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2.563E-2</v>
      </c>
      <c r="O43" s="177">
        <f>ROUND(E43*N43,2)</f>
        <v>2.91</v>
      </c>
      <c r="P43" s="177">
        <v>0</v>
      </c>
      <c r="Q43" s="177">
        <f>ROUND(E43*P43,2)</f>
        <v>0</v>
      </c>
      <c r="R43" s="177"/>
      <c r="S43" s="177"/>
      <c r="T43" s="178">
        <v>1.5666500000000001</v>
      </c>
      <c r="U43" s="177">
        <f>ROUND(E43*T43,2)</f>
        <v>177.81</v>
      </c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152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63">
        <v>22</v>
      </c>
      <c r="B44" s="169" t="s">
        <v>208</v>
      </c>
      <c r="C44" s="202" t="s">
        <v>475</v>
      </c>
      <c r="D44" s="171" t="s">
        <v>168</v>
      </c>
      <c r="E44" s="173">
        <v>227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7">
        <v>1.2800000000000001E-2</v>
      </c>
      <c r="O44" s="177">
        <f>ROUND(E44*N44,2)</f>
        <v>2.91</v>
      </c>
      <c r="P44" s="177">
        <v>0</v>
      </c>
      <c r="Q44" s="177">
        <f>ROUND(E44*P44,2)</f>
        <v>0</v>
      </c>
      <c r="R44" s="177"/>
      <c r="S44" s="177"/>
      <c r="T44" s="178">
        <v>0</v>
      </c>
      <c r="U44" s="177">
        <f>ROUND(E44*T44,2)</f>
        <v>0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189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63"/>
      <c r="B45" s="169"/>
      <c r="C45" s="268" t="s">
        <v>209</v>
      </c>
      <c r="D45" s="269"/>
      <c r="E45" s="270"/>
      <c r="F45" s="271"/>
      <c r="G45" s="272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8"/>
      <c r="U45" s="177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156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5" t="str">
        <f>C45</f>
        <v>2x 113,5</v>
      </c>
      <c r="BB45" s="162"/>
      <c r="BC45" s="162"/>
      <c r="BD45" s="162"/>
      <c r="BE45" s="162"/>
      <c r="BF45" s="162"/>
      <c r="BG45" s="162"/>
      <c r="BH45" s="162"/>
    </row>
    <row r="46" spans="1:60" ht="22.5" outlineLevel="1" x14ac:dyDescent="0.2">
      <c r="A46" s="163">
        <v>23</v>
      </c>
      <c r="B46" s="169" t="s">
        <v>210</v>
      </c>
      <c r="C46" s="202" t="s">
        <v>211</v>
      </c>
      <c r="D46" s="171" t="s">
        <v>168</v>
      </c>
      <c r="E46" s="173">
        <v>7.7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1.3390000000000001E-2</v>
      </c>
      <c r="O46" s="177">
        <f>ROUND(E46*N46,2)</f>
        <v>0.1</v>
      </c>
      <c r="P46" s="177">
        <v>0</v>
      </c>
      <c r="Q46" s="177">
        <f>ROUND(E46*P46,2)</f>
        <v>0</v>
      </c>
      <c r="R46" s="177"/>
      <c r="S46" s="177"/>
      <c r="T46" s="178">
        <v>0.8</v>
      </c>
      <c r="U46" s="177">
        <f>ROUND(E46*T46,2)</f>
        <v>6.16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164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63"/>
      <c r="B47" s="169"/>
      <c r="C47" s="268" t="s">
        <v>212</v>
      </c>
      <c r="D47" s="269"/>
      <c r="E47" s="270"/>
      <c r="F47" s="271"/>
      <c r="G47" s="272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8"/>
      <c r="U47" s="177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156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5" t="str">
        <f>C47</f>
        <v>SDK konstrukce u zavěšeného WC 4,1m2</v>
      </c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63"/>
      <c r="B48" s="169"/>
      <c r="C48" s="268" t="s">
        <v>213</v>
      </c>
      <c r="D48" s="269"/>
      <c r="E48" s="270"/>
      <c r="F48" s="271"/>
      <c r="G48" s="272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8"/>
      <c r="U48" s="177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156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5" t="str">
        <f>C48</f>
        <v>SDK sloup 3,6m2</v>
      </c>
      <c r="BB48" s="162"/>
      <c r="BC48" s="162"/>
      <c r="BD48" s="162"/>
      <c r="BE48" s="162"/>
      <c r="BF48" s="162"/>
      <c r="BG48" s="162"/>
      <c r="BH48" s="162"/>
    </row>
    <row r="49" spans="1:60" ht="22.5" outlineLevel="1" x14ac:dyDescent="0.2">
      <c r="A49" s="163">
        <v>24</v>
      </c>
      <c r="B49" s="169" t="s">
        <v>214</v>
      </c>
      <c r="C49" s="202" t="s">
        <v>215</v>
      </c>
      <c r="D49" s="171" t="s">
        <v>151</v>
      </c>
      <c r="E49" s="173">
        <v>1.2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2.5698099999999999</v>
      </c>
      <c r="O49" s="177">
        <f>ROUND(E49*N49,2)</f>
        <v>3.08</v>
      </c>
      <c r="P49" s="177">
        <v>0</v>
      </c>
      <c r="Q49" s="177">
        <f>ROUND(E49*P49,2)</f>
        <v>0</v>
      </c>
      <c r="R49" s="177"/>
      <c r="S49" s="177"/>
      <c r="T49" s="178">
        <v>3.9289999999999998</v>
      </c>
      <c r="U49" s="177">
        <f>ROUND(E49*T49,2)</f>
        <v>4.71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164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/>
      <c r="B50" s="169"/>
      <c r="C50" s="268" t="s">
        <v>216</v>
      </c>
      <c r="D50" s="269"/>
      <c r="E50" s="270"/>
      <c r="F50" s="271"/>
      <c r="G50" s="272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8"/>
      <c r="U50" s="177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156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5" t="str">
        <f>C50</f>
        <v>obetonování I profilů</v>
      </c>
      <c r="BB50" s="162"/>
      <c r="BC50" s="162"/>
      <c r="BD50" s="162"/>
      <c r="BE50" s="162"/>
      <c r="BF50" s="162"/>
      <c r="BG50" s="162"/>
      <c r="BH50" s="162"/>
    </row>
    <row r="51" spans="1:60" ht="22.5" outlineLevel="1" x14ac:dyDescent="0.2">
      <c r="A51" s="163">
        <v>25</v>
      </c>
      <c r="B51" s="169" t="s">
        <v>217</v>
      </c>
      <c r="C51" s="202" t="s">
        <v>218</v>
      </c>
      <c r="D51" s="171" t="s">
        <v>168</v>
      </c>
      <c r="E51" s="173">
        <v>3.9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0.38</v>
      </c>
      <c r="O51" s="177">
        <f>ROUND(E51*N51,2)</f>
        <v>1.48</v>
      </c>
      <c r="P51" s="177">
        <v>0</v>
      </c>
      <c r="Q51" s="177">
        <f>ROUND(E51*P51,2)</f>
        <v>0</v>
      </c>
      <c r="R51" s="177"/>
      <c r="S51" s="177"/>
      <c r="T51" s="178">
        <v>0.83399999999999996</v>
      </c>
      <c r="U51" s="177">
        <f>ROUND(E51*T51,2)</f>
        <v>3.25</v>
      </c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164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63">
        <v>26</v>
      </c>
      <c r="B52" s="169" t="s">
        <v>219</v>
      </c>
      <c r="C52" s="202" t="s">
        <v>220</v>
      </c>
      <c r="D52" s="171" t="s">
        <v>187</v>
      </c>
      <c r="E52" s="173">
        <v>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2.4000000000000001E-4</v>
      </c>
      <c r="O52" s="177">
        <f>ROUND(E52*N52,2)</f>
        <v>0</v>
      </c>
      <c r="P52" s="177">
        <v>0</v>
      </c>
      <c r="Q52" s="177">
        <f>ROUND(E52*P52,2)</f>
        <v>0</v>
      </c>
      <c r="R52" s="177"/>
      <c r="S52" s="177"/>
      <c r="T52" s="178">
        <v>1.04</v>
      </c>
      <c r="U52" s="177">
        <f>ROUND(E52*T52,2)</f>
        <v>2.08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164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163">
        <v>27</v>
      </c>
      <c r="B53" s="169" t="s">
        <v>221</v>
      </c>
      <c r="C53" s="202" t="s">
        <v>222</v>
      </c>
      <c r="D53" s="171" t="s">
        <v>187</v>
      </c>
      <c r="E53" s="173">
        <v>2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8.4999999999999995E-4</v>
      </c>
      <c r="O53" s="177">
        <f>ROUND(E53*N53,2)</f>
        <v>0</v>
      </c>
      <c r="P53" s="177">
        <v>0</v>
      </c>
      <c r="Q53" s="177">
        <f>ROUND(E53*P53,2)</f>
        <v>0</v>
      </c>
      <c r="R53" s="177"/>
      <c r="S53" s="177"/>
      <c r="T53" s="178">
        <v>0</v>
      </c>
      <c r="U53" s="177">
        <f>ROUND(E53*T53,2)</f>
        <v>0</v>
      </c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189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ht="22.5" outlineLevel="1" x14ac:dyDescent="0.2">
      <c r="A54" s="163">
        <v>28</v>
      </c>
      <c r="B54" s="169" t="s">
        <v>223</v>
      </c>
      <c r="C54" s="202" t="s">
        <v>224</v>
      </c>
      <c r="D54" s="171" t="s">
        <v>168</v>
      </c>
      <c r="E54" s="173">
        <v>9.9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0.25824999999999998</v>
      </c>
      <c r="O54" s="177">
        <f>ROUND(E54*N54,2)</f>
        <v>2.56</v>
      </c>
      <c r="P54" s="177">
        <v>0</v>
      </c>
      <c r="Q54" s="177">
        <f>ROUND(E54*P54,2)</f>
        <v>0</v>
      </c>
      <c r="R54" s="177"/>
      <c r="S54" s="177"/>
      <c r="T54" s="178">
        <v>1.153</v>
      </c>
      <c r="U54" s="177">
        <f>ROUND(E54*T54,2)</f>
        <v>11.41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164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163"/>
      <c r="B55" s="169"/>
      <c r="C55" s="268" t="s">
        <v>225</v>
      </c>
      <c r="D55" s="269"/>
      <c r="E55" s="270"/>
      <c r="F55" s="271"/>
      <c r="G55" s="272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8"/>
      <c r="U55" s="177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156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5" t="str">
        <f>C55</f>
        <v>kanalizace 3,3m2</v>
      </c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163"/>
      <c r="B56" s="169"/>
      <c r="C56" s="268" t="s">
        <v>226</v>
      </c>
      <c r="D56" s="269"/>
      <c r="E56" s="270"/>
      <c r="F56" s="271"/>
      <c r="G56" s="272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8"/>
      <c r="U56" s="177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156</v>
      </c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5" t="str">
        <f>C56</f>
        <v>vodovod 1,4m2</v>
      </c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163"/>
      <c r="B57" s="169"/>
      <c r="C57" s="268" t="s">
        <v>227</v>
      </c>
      <c r="D57" s="269"/>
      <c r="E57" s="270"/>
      <c r="F57" s="271"/>
      <c r="G57" s="272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8"/>
      <c r="U57" s="177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156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5" t="str">
        <f>C57</f>
        <v>vytápění 5,2m2</v>
      </c>
      <c r="BB57" s="162"/>
      <c r="BC57" s="162"/>
      <c r="BD57" s="162"/>
      <c r="BE57" s="162"/>
      <c r="BF57" s="162"/>
      <c r="BG57" s="162"/>
      <c r="BH57" s="162"/>
    </row>
    <row r="58" spans="1:60" x14ac:dyDescent="0.2">
      <c r="A58" s="164" t="s">
        <v>147</v>
      </c>
      <c r="B58" s="170" t="s">
        <v>56</v>
      </c>
      <c r="C58" s="203" t="s">
        <v>57</v>
      </c>
      <c r="D58" s="172"/>
      <c r="E58" s="174"/>
      <c r="F58" s="179"/>
      <c r="G58" s="179">
        <f>SUMIF(AE59:AE60,"&lt;&gt;NOR",G59:G60)</f>
        <v>0</v>
      </c>
      <c r="H58" s="179"/>
      <c r="I58" s="179">
        <f>SUM(I59:I60)</f>
        <v>0</v>
      </c>
      <c r="J58" s="179"/>
      <c r="K58" s="179">
        <f>SUM(K59:K60)</f>
        <v>0</v>
      </c>
      <c r="L58" s="179"/>
      <c r="M58" s="179">
        <f>SUM(M59:M60)</f>
        <v>0</v>
      </c>
      <c r="N58" s="179"/>
      <c r="O58" s="179">
        <f>SUM(O59:O60)</f>
        <v>2.4900000000000002</v>
      </c>
      <c r="P58" s="179"/>
      <c r="Q58" s="179">
        <f>SUM(Q59:Q60)</f>
        <v>0.76</v>
      </c>
      <c r="R58" s="179"/>
      <c r="S58" s="179"/>
      <c r="T58" s="180"/>
      <c r="U58" s="179">
        <f>SUM(U59:U60)</f>
        <v>45.34</v>
      </c>
      <c r="AE58" t="s">
        <v>148</v>
      </c>
    </row>
    <row r="59" spans="1:60" ht="22.5" outlineLevel="1" x14ac:dyDescent="0.2">
      <c r="A59" s="163">
        <v>29</v>
      </c>
      <c r="B59" s="169" t="s">
        <v>228</v>
      </c>
      <c r="C59" s="202" t="s">
        <v>229</v>
      </c>
      <c r="D59" s="171" t="s">
        <v>230</v>
      </c>
      <c r="E59" s="173">
        <v>7.8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0.16403000000000001</v>
      </c>
      <c r="O59" s="177">
        <f>ROUND(E59*N59,2)</f>
        <v>1.28</v>
      </c>
      <c r="P59" s="177">
        <v>0</v>
      </c>
      <c r="Q59" s="177">
        <f>ROUND(E59*P59,2)</f>
        <v>0</v>
      </c>
      <c r="R59" s="177"/>
      <c r="S59" s="177"/>
      <c r="T59" s="178">
        <v>1.30307</v>
      </c>
      <c r="U59" s="177">
        <f>ROUND(E59*T59,2)</f>
        <v>10.16</v>
      </c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152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ht="22.5" outlineLevel="1" x14ac:dyDescent="0.2">
      <c r="A60" s="163">
        <v>30</v>
      </c>
      <c r="B60" s="169" t="s">
        <v>231</v>
      </c>
      <c r="C60" s="202" t="s">
        <v>232</v>
      </c>
      <c r="D60" s="171" t="s">
        <v>230</v>
      </c>
      <c r="E60" s="173">
        <v>31.2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7">
        <v>3.8640000000000001E-2</v>
      </c>
      <c r="O60" s="177">
        <f>ROUND(E60*N60,2)</f>
        <v>1.21</v>
      </c>
      <c r="P60" s="177">
        <v>2.4500000000000001E-2</v>
      </c>
      <c r="Q60" s="177">
        <f>ROUND(E60*P60,2)</f>
        <v>0.76</v>
      </c>
      <c r="R60" s="177"/>
      <c r="S60" s="177"/>
      <c r="T60" s="178">
        <v>1.1274999999999999</v>
      </c>
      <c r="U60" s="177">
        <f>ROUND(E60*T60,2)</f>
        <v>35.18</v>
      </c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152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x14ac:dyDescent="0.2">
      <c r="A61" s="164" t="s">
        <v>147</v>
      </c>
      <c r="B61" s="170" t="s">
        <v>58</v>
      </c>
      <c r="C61" s="203" t="s">
        <v>59</v>
      </c>
      <c r="D61" s="172"/>
      <c r="E61" s="174"/>
      <c r="F61" s="179"/>
      <c r="G61" s="179">
        <f>SUMIF(AE62:AE65,"&lt;&gt;NOR",G62:G65)</f>
        <v>0</v>
      </c>
      <c r="H61" s="179"/>
      <c r="I61" s="179">
        <f>SUM(I62:I65)</f>
        <v>0</v>
      </c>
      <c r="J61" s="179"/>
      <c r="K61" s="179">
        <f>SUM(K62:K65)</f>
        <v>0</v>
      </c>
      <c r="L61" s="179"/>
      <c r="M61" s="179">
        <f>SUM(M62:M65)</f>
        <v>0</v>
      </c>
      <c r="N61" s="179"/>
      <c r="O61" s="179">
        <f>SUM(O62:O65)</f>
        <v>88.32</v>
      </c>
      <c r="P61" s="179"/>
      <c r="Q61" s="179">
        <f>SUM(Q62:Q65)</f>
        <v>0</v>
      </c>
      <c r="R61" s="179"/>
      <c r="S61" s="179"/>
      <c r="T61" s="180"/>
      <c r="U61" s="179">
        <f>SUM(U62:U65)</f>
        <v>67.399999999999991</v>
      </c>
      <c r="AE61" t="s">
        <v>148</v>
      </c>
    </row>
    <row r="62" spans="1:60" ht="22.5" outlineLevel="1" x14ac:dyDescent="0.2">
      <c r="A62" s="163">
        <v>31</v>
      </c>
      <c r="B62" s="169" t="s">
        <v>233</v>
      </c>
      <c r="C62" s="202" t="s">
        <v>234</v>
      </c>
      <c r="D62" s="171" t="s">
        <v>168</v>
      </c>
      <c r="E62" s="173">
        <v>55.4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1.18926</v>
      </c>
      <c r="O62" s="177">
        <f>ROUND(E62*N62,2)</f>
        <v>65.89</v>
      </c>
      <c r="P62" s="177">
        <v>0</v>
      </c>
      <c r="Q62" s="177">
        <f>ROUND(E62*P62,2)</f>
        <v>0</v>
      </c>
      <c r="R62" s="177"/>
      <c r="S62" s="177"/>
      <c r="T62" s="178">
        <v>1.19767</v>
      </c>
      <c r="U62" s="177">
        <f>ROUND(E62*T62,2)</f>
        <v>66.349999999999994</v>
      </c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152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163"/>
      <c r="B63" s="169"/>
      <c r="C63" s="268" t="s">
        <v>235</v>
      </c>
      <c r="D63" s="269"/>
      <c r="E63" s="270"/>
      <c r="F63" s="271"/>
      <c r="G63" s="272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8"/>
      <c r="U63" s="177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156</v>
      </c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5" t="str">
        <f>C63</f>
        <v>zámková dlažba vč. okapových chodníků</v>
      </c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63">
        <v>32</v>
      </c>
      <c r="B64" s="169" t="s">
        <v>236</v>
      </c>
      <c r="C64" s="202" t="s">
        <v>237</v>
      </c>
      <c r="D64" s="171" t="s">
        <v>168</v>
      </c>
      <c r="E64" s="173">
        <v>55.4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0.40481</v>
      </c>
      <c r="O64" s="177">
        <f>ROUND(E64*N64,2)</f>
        <v>22.43</v>
      </c>
      <c r="P64" s="177">
        <v>0</v>
      </c>
      <c r="Q64" s="177">
        <f>ROUND(E64*P64,2)</f>
        <v>0</v>
      </c>
      <c r="R64" s="177"/>
      <c r="S64" s="177"/>
      <c r="T64" s="178">
        <v>1.9E-2</v>
      </c>
      <c r="U64" s="177">
        <f>ROUND(E64*T64,2)</f>
        <v>1.05</v>
      </c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164</v>
      </c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63"/>
      <c r="B65" s="169"/>
      <c r="C65" s="268" t="s">
        <v>238</v>
      </c>
      <c r="D65" s="269"/>
      <c r="E65" s="270"/>
      <c r="F65" s="271"/>
      <c r="G65" s="272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8"/>
      <c r="U65" s="177"/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156</v>
      </c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5" t="str">
        <f>C65</f>
        <v>pod zámkovou dlažbu</v>
      </c>
      <c r="BB65" s="162"/>
      <c r="BC65" s="162"/>
      <c r="BD65" s="162"/>
      <c r="BE65" s="162"/>
      <c r="BF65" s="162"/>
      <c r="BG65" s="162"/>
      <c r="BH65" s="162"/>
    </row>
    <row r="66" spans="1:60" x14ac:dyDescent="0.2">
      <c r="A66" s="164" t="s">
        <v>147</v>
      </c>
      <c r="B66" s="170" t="s">
        <v>60</v>
      </c>
      <c r="C66" s="203" t="s">
        <v>61</v>
      </c>
      <c r="D66" s="172"/>
      <c r="E66" s="174"/>
      <c r="F66" s="179"/>
      <c r="G66" s="179">
        <f>SUMIF(AE67:AE74,"&lt;&gt;NOR",G67:G74)</f>
        <v>0</v>
      </c>
      <c r="H66" s="179"/>
      <c r="I66" s="179">
        <f>SUM(I67:I74)</f>
        <v>0</v>
      </c>
      <c r="J66" s="179"/>
      <c r="K66" s="179">
        <f>SUM(K67:K74)</f>
        <v>0</v>
      </c>
      <c r="L66" s="179"/>
      <c r="M66" s="179">
        <f>SUM(M67:M74)</f>
        <v>0</v>
      </c>
      <c r="N66" s="179"/>
      <c r="O66" s="179">
        <f>SUM(O67:O74)</f>
        <v>9.1199999999999992</v>
      </c>
      <c r="P66" s="179"/>
      <c r="Q66" s="179">
        <f>SUM(Q67:Q74)</f>
        <v>0</v>
      </c>
      <c r="R66" s="179"/>
      <c r="S66" s="179"/>
      <c r="T66" s="180"/>
      <c r="U66" s="179">
        <f>SUM(U67:U74)</f>
        <v>224.55999999999997</v>
      </c>
      <c r="AE66" t="s">
        <v>148</v>
      </c>
    </row>
    <row r="67" spans="1:60" ht="22.5" outlineLevel="1" x14ac:dyDescent="0.2">
      <c r="A67" s="163">
        <v>33</v>
      </c>
      <c r="B67" s="169" t="s">
        <v>239</v>
      </c>
      <c r="C67" s="202" t="s">
        <v>240</v>
      </c>
      <c r="D67" s="171" t="s">
        <v>168</v>
      </c>
      <c r="E67" s="173">
        <v>143.4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4.8059999999999999E-2</v>
      </c>
      <c r="O67" s="177">
        <f>ROUND(E67*N67,2)</f>
        <v>6.89</v>
      </c>
      <c r="P67" s="177">
        <v>0</v>
      </c>
      <c r="Q67" s="177">
        <f>ROUND(E67*P67,2)</f>
        <v>0</v>
      </c>
      <c r="R67" s="177"/>
      <c r="S67" s="177"/>
      <c r="T67" s="178">
        <v>0.72968</v>
      </c>
      <c r="U67" s="177">
        <f>ROUND(E67*T67,2)</f>
        <v>104.64</v>
      </c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152</v>
      </c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163">
        <v>34</v>
      </c>
      <c r="B68" s="169" t="s">
        <v>241</v>
      </c>
      <c r="C68" s="202" t="s">
        <v>242</v>
      </c>
      <c r="D68" s="171" t="s">
        <v>168</v>
      </c>
      <c r="E68" s="173">
        <v>238.23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7"/>
      <c r="S68" s="177"/>
      <c r="T68" s="178">
        <v>0.36199999999999999</v>
      </c>
      <c r="U68" s="177">
        <f>ROUND(E68*T68,2)</f>
        <v>86.24</v>
      </c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164</v>
      </c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63">
        <v>35</v>
      </c>
      <c r="B69" s="169" t="s">
        <v>243</v>
      </c>
      <c r="C69" s="202" t="s">
        <v>244</v>
      </c>
      <c r="D69" s="171" t="s">
        <v>168</v>
      </c>
      <c r="E69" s="173">
        <v>13.8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7">
        <v>0.15276999999999999</v>
      </c>
      <c r="O69" s="177">
        <f>ROUND(E69*N69,2)</f>
        <v>2.11</v>
      </c>
      <c r="P69" s="177">
        <v>0</v>
      </c>
      <c r="Q69" s="177">
        <f>ROUND(E69*P69,2)</f>
        <v>0</v>
      </c>
      <c r="R69" s="177"/>
      <c r="S69" s="177"/>
      <c r="T69" s="178">
        <v>2.05701</v>
      </c>
      <c r="U69" s="177">
        <f>ROUND(E69*T69,2)</f>
        <v>28.39</v>
      </c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152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63"/>
      <c r="B70" s="169"/>
      <c r="C70" s="268" t="s">
        <v>245</v>
      </c>
      <c r="D70" s="269"/>
      <c r="E70" s="270"/>
      <c r="F70" s="271"/>
      <c r="G70" s="272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8"/>
      <c r="U70" s="177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156</v>
      </c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5" t="str">
        <f>C70</f>
        <v>oprava stěn po vybourání otvorů</v>
      </c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163">
        <v>36</v>
      </c>
      <c r="B71" s="169" t="s">
        <v>246</v>
      </c>
      <c r="C71" s="202" t="s">
        <v>247</v>
      </c>
      <c r="D71" s="171" t="s">
        <v>230</v>
      </c>
      <c r="E71" s="173">
        <v>27.4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4.3099999999999996E-3</v>
      </c>
      <c r="O71" s="177">
        <f>ROUND(E71*N71,2)</f>
        <v>0.12</v>
      </c>
      <c r="P71" s="177">
        <v>0</v>
      </c>
      <c r="Q71" s="177">
        <f>ROUND(E71*P71,2)</f>
        <v>0</v>
      </c>
      <c r="R71" s="177"/>
      <c r="S71" s="177"/>
      <c r="T71" s="178">
        <v>0.19289999999999999</v>
      </c>
      <c r="U71" s="177">
        <f>ROUND(E71*T71,2)</f>
        <v>5.29</v>
      </c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152</v>
      </c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63"/>
      <c r="B72" s="169"/>
      <c r="C72" s="268" t="s">
        <v>248</v>
      </c>
      <c r="D72" s="269"/>
      <c r="E72" s="270"/>
      <c r="F72" s="271"/>
      <c r="G72" s="272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8"/>
      <c r="U72" s="177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156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5" t="str">
        <f>C72</f>
        <v>spojovací dveře 7,4m</v>
      </c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63"/>
      <c r="B73" s="169"/>
      <c r="C73" s="268" t="s">
        <v>249</v>
      </c>
      <c r="D73" s="269"/>
      <c r="E73" s="270"/>
      <c r="F73" s="271"/>
      <c r="G73" s="272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8"/>
      <c r="U73" s="177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156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5" t="str">
        <f>C73</f>
        <v>spojovací dveře 7,2m</v>
      </c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63"/>
      <c r="B74" s="169"/>
      <c r="C74" s="268" t="s">
        <v>250</v>
      </c>
      <c r="D74" s="269"/>
      <c r="E74" s="270"/>
      <c r="F74" s="271"/>
      <c r="G74" s="272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8"/>
      <c r="U74" s="177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156</v>
      </c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5" t="str">
        <f>C74</f>
        <v>u stávajících dveří 12,8m</v>
      </c>
      <c r="BB74" s="162"/>
      <c r="BC74" s="162"/>
      <c r="BD74" s="162"/>
      <c r="BE74" s="162"/>
      <c r="BF74" s="162"/>
      <c r="BG74" s="162"/>
      <c r="BH74" s="162"/>
    </row>
    <row r="75" spans="1:60" x14ac:dyDescent="0.2">
      <c r="A75" s="164" t="s">
        <v>147</v>
      </c>
      <c r="B75" s="170" t="s">
        <v>62</v>
      </c>
      <c r="C75" s="203" t="s">
        <v>63</v>
      </c>
      <c r="D75" s="172"/>
      <c r="E75" s="174"/>
      <c r="F75" s="179"/>
      <c r="G75" s="179">
        <f>SUMIF(AE76:AE81,"&lt;&gt;NOR",G76:G81)</f>
        <v>0</v>
      </c>
      <c r="H75" s="179"/>
      <c r="I75" s="179">
        <f>SUM(I76:I81)</f>
        <v>0</v>
      </c>
      <c r="J75" s="179"/>
      <c r="K75" s="179">
        <f>SUM(K76:K81)</f>
        <v>0</v>
      </c>
      <c r="L75" s="179"/>
      <c r="M75" s="179">
        <f>SUM(M76:M81)</f>
        <v>0</v>
      </c>
      <c r="N75" s="179"/>
      <c r="O75" s="179">
        <f>SUM(O76:O81)</f>
        <v>0.84000000000000008</v>
      </c>
      <c r="P75" s="179"/>
      <c r="Q75" s="179">
        <f>SUM(Q76:Q81)</f>
        <v>0</v>
      </c>
      <c r="R75" s="179"/>
      <c r="S75" s="179"/>
      <c r="T75" s="180"/>
      <c r="U75" s="179">
        <f>SUM(U76:U81)</f>
        <v>47.61</v>
      </c>
      <c r="AE75" t="s">
        <v>148</v>
      </c>
    </row>
    <row r="76" spans="1:60" outlineLevel="1" x14ac:dyDescent="0.2">
      <c r="A76" s="163">
        <v>37</v>
      </c>
      <c r="B76" s="169" t="s">
        <v>251</v>
      </c>
      <c r="C76" s="202" t="s">
        <v>252</v>
      </c>
      <c r="D76" s="171" t="s">
        <v>230</v>
      </c>
      <c r="E76" s="173">
        <v>6.4</v>
      </c>
      <c r="F76" s="176"/>
      <c r="G76" s="177">
        <f t="shared" ref="G76:G81" si="0">ROUND(E76*F76,2)</f>
        <v>0</v>
      </c>
      <c r="H76" s="176"/>
      <c r="I76" s="177">
        <f t="shared" ref="I76:I81" si="1">ROUND(E76*H76,2)</f>
        <v>0</v>
      </c>
      <c r="J76" s="176"/>
      <c r="K76" s="177">
        <f t="shared" ref="K76:K81" si="2">ROUND(E76*J76,2)</f>
        <v>0</v>
      </c>
      <c r="L76" s="177">
        <v>21</v>
      </c>
      <c r="M76" s="177">
        <f t="shared" ref="M76:M81" si="3">G76*(1+L76/100)</f>
        <v>0</v>
      </c>
      <c r="N76" s="177">
        <v>0</v>
      </c>
      <c r="O76" s="177">
        <f t="shared" ref="O76:O81" si="4">ROUND(E76*N76,2)</f>
        <v>0</v>
      </c>
      <c r="P76" s="177">
        <v>0</v>
      </c>
      <c r="Q76" s="177">
        <f t="shared" ref="Q76:Q81" si="5">ROUND(E76*P76,2)</f>
        <v>0</v>
      </c>
      <c r="R76" s="177"/>
      <c r="S76" s="177"/>
      <c r="T76" s="178">
        <v>0.16</v>
      </c>
      <c r="U76" s="177">
        <f t="shared" ref="U76:U81" si="6">ROUND(E76*T76,2)</f>
        <v>1.02</v>
      </c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164</v>
      </c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63">
        <v>38</v>
      </c>
      <c r="B77" s="169" t="s">
        <v>253</v>
      </c>
      <c r="C77" s="202" t="s">
        <v>476</v>
      </c>
      <c r="D77" s="171" t="s">
        <v>230</v>
      </c>
      <c r="E77" s="173">
        <v>7.8</v>
      </c>
      <c r="F77" s="176"/>
      <c r="G77" s="177">
        <f t="shared" si="0"/>
        <v>0</v>
      </c>
      <c r="H77" s="176"/>
      <c r="I77" s="177">
        <f t="shared" si="1"/>
        <v>0</v>
      </c>
      <c r="J77" s="176"/>
      <c r="K77" s="177">
        <f t="shared" si="2"/>
        <v>0</v>
      </c>
      <c r="L77" s="177">
        <v>21</v>
      </c>
      <c r="M77" s="177">
        <f t="shared" si="3"/>
        <v>0</v>
      </c>
      <c r="N77" s="177">
        <v>3.6999999999999999E-4</v>
      </c>
      <c r="O77" s="177">
        <f t="shared" si="4"/>
        <v>0</v>
      </c>
      <c r="P77" s="177">
        <v>0</v>
      </c>
      <c r="Q77" s="177">
        <f t="shared" si="5"/>
        <v>0</v>
      </c>
      <c r="R77" s="177"/>
      <c r="S77" s="177"/>
      <c r="T77" s="178">
        <v>0.21360000000000001</v>
      </c>
      <c r="U77" s="177">
        <f t="shared" si="6"/>
        <v>1.67</v>
      </c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164</v>
      </c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ht="22.5" outlineLevel="1" x14ac:dyDescent="0.2">
      <c r="A78" s="163">
        <v>39</v>
      </c>
      <c r="B78" s="169" t="s">
        <v>254</v>
      </c>
      <c r="C78" s="202" t="s">
        <v>477</v>
      </c>
      <c r="D78" s="171" t="s">
        <v>168</v>
      </c>
      <c r="E78" s="173">
        <v>2.88</v>
      </c>
      <c r="F78" s="176"/>
      <c r="G78" s="177">
        <f t="shared" si="0"/>
        <v>0</v>
      </c>
      <c r="H78" s="176"/>
      <c r="I78" s="177">
        <f t="shared" si="1"/>
        <v>0</v>
      </c>
      <c r="J78" s="176"/>
      <c r="K78" s="177">
        <f t="shared" si="2"/>
        <v>0</v>
      </c>
      <c r="L78" s="177">
        <v>21</v>
      </c>
      <c r="M78" s="177">
        <f t="shared" si="3"/>
        <v>0</v>
      </c>
      <c r="N78" s="177">
        <v>1.609E-2</v>
      </c>
      <c r="O78" s="177">
        <f t="shared" si="4"/>
        <v>0.05</v>
      </c>
      <c r="P78" s="177">
        <v>0</v>
      </c>
      <c r="Q78" s="177">
        <f t="shared" si="5"/>
        <v>0</v>
      </c>
      <c r="R78" s="177"/>
      <c r="S78" s="177"/>
      <c r="T78" s="178">
        <v>1.2558</v>
      </c>
      <c r="U78" s="177">
        <f t="shared" si="6"/>
        <v>3.62</v>
      </c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164</v>
      </c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ht="22.5" outlineLevel="1" x14ac:dyDescent="0.2">
      <c r="A79" s="163">
        <v>40</v>
      </c>
      <c r="B79" s="169" t="s">
        <v>255</v>
      </c>
      <c r="C79" s="202" t="s">
        <v>478</v>
      </c>
      <c r="D79" s="171" t="s">
        <v>168</v>
      </c>
      <c r="E79" s="173">
        <v>21.6</v>
      </c>
      <c r="F79" s="176"/>
      <c r="G79" s="177">
        <f t="shared" si="0"/>
        <v>0</v>
      </c>
      <c r="H79" s="176"/>
      <c r="I79" s="177">
        <f t="shared" si="1"/>
        <v>0</v>
      </c>
      <c r="J79" s="176"/>
      <c r="K79" s="177">
        <f t="shared" si="2"/>
        <v>0</v>
      </c>
      <c r="L79" s="177">
        <v>21</v>
      </c>
      <c r="M79" s="177">
        <f t="shared" si="3"/>
        <v>0</v>
      </c>
      <c r="N79" s="177">
        <v>3.3239999999999999E-2</v>
      </c>
      <c r="O79" s="177">
        <f t="shared" si="4"/>
        <v>0.72</v>
      </c>
      <c r="P79" s="177">
        <v>0</v>
      </c>
      <c r="Q79" s="177">
        <f t="shared" si="5"/>
        <v>0</v>
      </c>
      <c r="R79" s="177"/>
      <c r="S79" s="177"/>
      <c r="T79" s="178">
        <v>1.4157999999999999</v>
      </c>
      <c r="U79" s="177">
        <f t="shared" si="6"/>
        <v>30.58</v>
      </c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164</v>
      </c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163">
        <v>41</v>
      </c>
      <c r="B80" s="169" t="s">
        <v>256</v>
      </c>
      <c r="C80" s="202" t="s">
        <v>479</v>
      </c>
      <c r="D80" s="171" t="s">
        <v>168</v>
      </c>
      <c r="E80" s="173">
        <v>3.36</v>
      </c>
      <c r="F80" s="176"/>
      <c r="G80" s="177">
        <f t="shared" si="0"/>
        <v>0</v>
      </c>
      <c r="H80" s="176"/>
      <c r="I80" s="177">
        <f t="shared" si="1"/>
        <v>0</v>
      </c>
      <c r="J80" s="176"/>
      <c r="K80" s="177">
        <f t="shared" si="2"/>
        <v>0</v>
      </c>
      <c r="L80" s="177">
        <v>21</v>
      </c>
      <c r="M80" s="177">
        <f t="shared" si="3"/>
        <v>0</v>
      </c>
      <c r="N80" s="177">
        <v>1.9939999999999999E-2</v>
      </c>
      <c r="O80" s="177">
        <f t="shared" si="4"/>
        <v>7.0000000000000007E-2</v>
      </c>
      <c r="P80" s="177">
        <v>0</v>
      </c>
      <c r="Q80" s="177">
        <f t="shared" si="5"/>
        <v>0</v>
      </c>
      <c r="R80" s="177"/>
      <c r="S80" s="177"/>
      <c r="T80" s="178">
        <v>2.992</v>
      </c>
      <c r="U80" s="177">
        <f t="shared" si="6"/>
        <v>10.050000000000001</v>
      </c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164</v>
      </c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ht="22.5" outlineLevel="1" x14ac:dyDescent="0.2">
      <c r="A81" s="163">
        <v>42</v>
      </c>
      <c r="B81" s="169" t="s">
        <v>257</v>
      </c>
      <c r="C81" s="202" t="s">
        <v>258</v>
      </c>
      <c r="D81" s="171" t="s">
        <v>230</v>
      </c>
      <c r="E81" s="173">
        <v>11.2</v>
      </c>
      <c r="F81" s="176"/>
      <c r="G81" s="177">
        <f t="shared" si="0"/>
        <v>0</v>
      </c>
      <c r="H81" s="176"/>
      <c r="I81" s="177">
        <f t="shared" si="1"/>
        <v>0</v>
      </c>
      <c r="J81" s="176"/>
      <c r="K81" s="177">
        <f t="shared" si="2"/>
        <v>0</v>
      </c>
      <c r="L81" s="177">
        <v>21</v>
      </c>
      <c r="M81" s="177">
        <f t="shared" si="3"/>
        <v>0</v>
      </c>
      <c r="N81" s="177">
        <v>1.4999999999999999E-4</v>
      </c>
      <c r="O81" s="177">
        <f t="shared" si="4"/>
        <v>0</v>
      </c>
      <c r="P81" s="177">
        <v>0</v>
      </c>
      <c r="Q81" s="177">
        <f t="shared" si="5"/>
        <v>0</v>
      </c>
      <c r="R81" s="177"/>
      <c r="S81" s="177"/>
      <c r="T81" s="178">
        <v>0.06</v>
      </c>
      <c r="U81" s="177">
        <f t="shared" si="6"/>
        <v>0.67</v>
      </c>
      <c r="V81" s="162"/>
      <c r="W81" s="162"/>
      <c r="X81" s="162"/>
      <c r="Y81" s="162"/>
      <c r="Z81" s="162"/>
      <c r="AA81" s="162"/>
      <c r="AB81" s="162"/>
      <c r="AC81" s="162"/>
      <c r="AD81" s="162"/>
      <c r="AE81" s="162" t="s">
        <v>164</v>
      </c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x14ac:dyDescent="0.2">
      <c r="A82" s="164" t="s">
        <v>147</v>
      </c>
      <c r="B82" s="170" t="s">
        <v>64</v>
      </c>
      <c r="C82" s="203" t="s">
        <v>65</v>
      </c>
      <c r="D82" s="172"/>
      <c r="E82" s="174"/>
      <c r="F82" s="179"/>
      <c r="G82" s="179">
        <f>SUMIF(AE83:AE86,"&lt;&gt;NOR",G83:G86)</f>
        <v>0</v>
      </c>
      <c r="H82" s="179"/>
      <c r="I82" s="179">
        <f>SUM(I83:I86)</f>
        <v>0</v>
      </c>
      <c r="J82" s="179"/>
      <c r="K82" s="179">
        <f>SUM(K83:K86)</f>
        <v>0</v>
      </c>
      <c r="L82" s="179"/>
      <c r="M82" s="179">
        <f>SUM(M83:M86)</f>
        <v>0</v>
      </c>
      <c r="N82" s="179"/>
      <c r="O82" s="179">
        <f>SUM(O83:O86)</f>
        <v>37.550000000000004</v>
      </c>
      <c r="P82" s="179"/>
      <c r="Q82" s="179">
        <f>SUM(Q83:Q86)</f>
        <v>0</v>
      </c>
      <c r="R82" s="179"/>
      <c r="S82" s="179"/>
      <c r="T82" s="180"/>
      <c r="U82" s="179">
        <f>SUM(U83:U86)</f>
        <v>77.489999999999995</v>
      </c>
      <c r="AE82" t="s">
        <v>148</v>
      </c>
    </row>
    <row r="83" spans="1:60" outlineLevel="1" x14ac:dyDescent="0.2">
      <c r="A83" s="163">
        <v>43</v>
      </c>
      <c r="B83" s="169" t="s">
        <v>259</v>
      </c>
      <c r="C83" s="202" t="s">
        <v>260</v>
      </c>
      <c r="D83" s="171" t="s">
        <v>168</v>
      </c>
      <c r="E83" s="173">
        <v>132.80000000000001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0.2525</v>
      </c>
      <c r="O83" s="177">
        <f>ROUND(E83*N83,2)</f>
        <v>33.53</v>
      </c>
      <c r="P83" s="177">
        <v>0</v>
      </c>
      <c r="Q83" s="177">
        <f>ROUND(E83*P83,2)</f>
        <v>0</v>
      </c>
      <c r="R83" s="177"/>
      <c r="S83" s="177"/>
      <c r="T83" s="178">
        <v>0.47314000000000001</v>
      </c>
      <c r="U83" s="177">
        <f>ROUND(E83*T83,2)</f>
        <v>62.83</v>
      </c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152</v>
      </c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163"/>
      <c r="B84" s="169"/>
      <c r="C84" s="268" t="s">
        <v>261</v>
      </c>
      <c r="D84" s="269"/>
      <c r="E84" s="270"/>
      <c r="F84" s="271"/>
      <c r="G84" s="272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8"/>
      <c r="U84" s="177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156</v>
      </c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5" t="str">
        <f>C84</f>
        <v>ve stávajících místnostech</v>
      </c>
      <c r="BB84" s="162"/>
      <c r="BC84" s="162"/>
      <c r="BD84" s="162"/>
      <c r="BE84" s="162"/>
      <c r="BF84" s="162"/>
      <c r="BG84" s="162"/>
      <c r="BH84" s="162"/>
    </row>
    <row r="85" spans="1:60" ht="22.5" outlineLevel="1" x14ac:dyDescent="0.2">
      <c r="A85" s="163">
        <v>44</v>
      </c>
      <c r="B85" s="169" t="s">
        <v>262</v>
      </c>
      <c r="C85" s="202" t="s">
        <v>263</v>
      </c>
      <c r="D85" s="171" t="s">
        <v>168</v>
      </c>
      <c r="E85" s="173">
        <v>7.2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0.51022000000000001</v>
      </c>
      <c r="O85" s="177">
        <f>ROUND(E85*N85,2)</f>
        <v>3.67</v>
      </c>
      <c r="P85" s="177">
        <v>0</v>
      </c>
      <c r="Q85" s="177">
        <f>ROUND(E85*P85,2)</f>
        <v>0</v>
      </c>
      <c r="R85" s="177"/>
      <c r="S85" s="177"/>
      <c r="T85" s="178">
        <v>1.0137400000000001</v>
      </c>
      <c r="U85" s="177">
        <f>ROUND(E85*T85,2)</f>
        <v>7.3</v>
      </c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152</v>
      </c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63">
        <v>45</v>
      </c>
      <c r="B86" s="169" t="s">
        <v>264</v>
      </c>
      <c r="C86" s="202" t="s">
        <v>480</v>
      </c>
      <c r="D86" s="171" t="s">
        <v>168</v>
      </c>
      <c r="E86" s="173">
        <v>20.5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1.6830000000000001E-2</v>
      </c>
      <c r="O86" s="177">
        <f>ROUND(E86*N86,2)</f>
        <v>0.35</v>
      </c>
      <c r="P86" s="177">
        <v>0</v>
      </c>
      <c r="Q86" s="177">
        <f>ROUND(E86*P86,2)</f>
        <v>0</v>
      </c>
      <c r="R86" s="177"/>
      <c r="S86" s="177"/>
      <c r="T86" s="178">
        <v>0.35899999999999999</v>
      </c>
      <c r="U86" s="177">
        <f>ROUND(E86*T86,2)</f>
        <v>7.36</v>
      </c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164</v>
      </c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x14ac:dyDescent="0.2">
      <c r="A87" s="164" t="s">
        <v>147</v>
      </c>
      <c r="B87" s="170" t="s">
        <v>66</v>
      </c>
      <c r="C87" s="203" t="s">
        <v>67</v>
      </c>
      <c r="D87" s="172"/>
      <c r="E87" s="174"/>
      <c r="F87" s="179"/>
      <c r="G87" s="179">
        <f>SUMIF(AE88:AE93,"&lt;&gt;NOR",G88:G93)</f>
        <v>0</v>
      </c>
      <c r="H87" s="179"/>
      <c r="I87" s="179">
        <f>SUM(I88:I93)</f>
        <v>0</v>
      </c>
      <c r="J87" s="179"/>
      <c r="K87" s="179">
        <f>SUM(K88:K93)</f>
        <v>0</v>
      </c>
      <c r="L87" s="179"/>
      <c r="M87" s="179">
        <f>SUM(M88:M93)</f>
        <v>0</v>
      </c>
      <c r="N87" s="179"/>
      <c r="O87" s="179">
        <f>SUM(O88:O93)</f>
        <v>1.6100000000000003</v>
      </c>
      <c r="P87" s="179"/>
      <c r="Q87" s="179">
        <f>SUM(Q88:Q93)</f>
        <v>0</v>
      </c>
      <c r="R87" s="179"/>
      <c r="S87" s="179"/>
      <c r="T87" s="180"/>
      <c r="U87" s="179">
        <f>SUM(U88:U93)</f>
        <v>45.33</v>
      </c>
      <c r="AE87" t="s">
        <v>148</v>
      </c>
    </row>
    <row r="88" spans="1:60" outlineLevel="1" x14ac:dyDescent="0.2">
      <c r="A88" s="163">
        <v>46</v>
      </c>
      <c r="B88" s="169" t="s">
        <v>265</v>
      </c>
      <c r="C88" s="202" t="s">
        <v>266</v>
      </c>
      <c r="D88" s="171" t="s">
        <v>187</v>
      </c>
      <c r="E88" s="173">
        <v>2</v>
      </c>
      <c r="F88" s="176"/>
      <c r="G88" s="177">
        <f t="shared" ref="G88:G93" si="7">ROUND(E88*F88,2)</f>
        <v>0</v>
      </c>
      <c r="H88" s="176"/>
      <c r="I88" s="177">
        <f t="shared" ref="I88:I93" si="8">ROUND(E88*H88,2)</f>
        <v>0</v>
      </c>
      <c r="J88" s="176"/>
      <c r="K88" s="177">
        <f t="shared" ref="K88:K93" si="9">ROUND(E88*J88,2)</f>
        <v>0</v>
      </c>
      <c r="L88" s="177">
        <v>21</v>
      </c>
      <c r="M88" s="177">
        <f t="shared" ref="M88:M93" si="10">G88*(1+L88/100)</f>
        <v>0</v>
      </c>
      <c r="N88" s="177">
        <v>0.18756999999999999</v>
      </c>
      <c r="O88" s="177">
        <f t="shared" ref="O88:O93" si="11">ROUND(E88*N88,2)</f>
        <v>0.38</v>
      </c>
      <c r="P88" s="177">
        <v>0</v>
      </c>
      <c r="Q88" s="177">
        <f t="shared" ref="Q88:Q93" si="12">ROUND(E88*P88,2)</f>
        <v>0</v>
      </c>
      <c r="R88" s="177"/>
      <c r="S88" s="177"/>
      <c r="T88" s="178">
        <v>5.8026400000000002</v>
      </c>
      <c r="U88" s="177">
        <f t="shared" ref="U88:U93" si="13">ROUND(E88*T88,2)</f>
        <v>11.61</v>
      </c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152</v>
      </c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ht="22.5" outlineLevel="1" x14ac:dyDescent="0.2">
      <c r="A89" s="163">
        <v>47</v>
      </c>
      <c r="B89" s="169" t="s">
        <v>265</v>
      </c>
      <c r="C89" s="202" t="s">
        <v>267</v>
      </c>
      <c r="D89" s="171" t="s">
        <v>187</v>
      </c>
      <c r="E89" s="173">
        <v>1</v>
      </c>
      <c r="F89" s="176"/>
      <c r="G89" s="177">
        <f t="shared" si="7"/>
        <v>0</v>
      </c>
      <c r="H89" s="176"/>
      <c r="I89" s="177">
        <f t="shared" si="8"/>
        <v>0</v>
      </c>
      <c r="J89" s="176"/>
      <c r="K89" s="177">
        <f t="shared" si="9"/>
        <v>0</v>
      </c>
      <c r="L89" s="177">
        <v>21</v>
      </c>
      <c r="M89" s="177">
        <f t="shared" si="10"/>
        <v>0</v>
      </c>
      <c r="N89" s="177">
        <v>0.18756999999999999</v>
      </c>
      <c r="O89" s="177">
        <f t="shared" si="11"/>
        <v>0.19</v>
      </c>
      <c r="P89" s="177">
        <v>0</v>
      </c>
      <c r="Q89" s="177">
        <f t="shared" si="12"/>
        <v>0</v>
      </c>
      <c r="R89" s="177"/>
      <c r="S89" s="177"/>
      <c r="T89" s="178">
        <v>5.8026400000000002</v>
      </c>
      <c r="U89" s="177">
        <f t="shared" si="13"/>
        <v>5.8</v>
      </c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152</v>
      </c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163">
        <v>48</v>
      </c>
      <c r="B90" s="169" t="s">
        <v>268</v>
      </c>
      <c r="C90" s="202" t="s">
        <v>269</v>
      </c>
      <c r="D90" s="171" t="s">
        <v>187</v>
      </c>
      <c r="E90" s="173">
        <v>1</v>
      </c>
      <c r="F90" s="176"/>
      <c r="G90" s="177">
        <f t="shared" si="7"/>
        <v>0</v>
      </c>
      <c r="H90" s="176"/>
      <c r="I90" s="177">
        <f t="shared" si="8"/>
        <v>0</v>
      </c>
      <c r="J90" s="176"/>
      <c r="K90" s="177">
        <f t="shared" si="9"/>
        <v>0</v>
      </c>
      <c r="L90" s="177">
        <v>21</v>
      </c>
      <c r="M90" s="177">
        <f t="shared" si="10"/>
        <v>0</v>
      </c>
      <c r="N90" s="177">
        <v>5.2999999999999999E-2</v>
      </c>
      <c r="O90" s="177">
        <f t="shared" si="11"/>
        <v>0.05</v>
      </c>
      <c r="P90" s="177">
        <v>0</v>
      </c>
      <c r="Q90" s="177">
        <f t="shared" si="12"/>
        <v>0</v>
      </c>
      <c r="R90" s="177"/>
      <c r="S90" s="177"/>
      <c r="T90" s="178">
        <v>0</v>
      </c>
      <c r="U90" s="177">
        <f t="shared" si="13"/>
        <v>0</v>
      </c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189</v>
      </c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ht="22.5" outlineLevel="1" x14ac:dyDescent="0.2">
      <c r="A91" s="163">
        <v>49</v>
      </c>
      <c r="B91" s="169" t="s">
        <v>270</v>
      </c>
      <c r="C91" s="202" t="s">
        <v>271</v>
      </c>
      <c r="D91" s="171" t="s">
        <v>187</v>
      </c>
      <c r="E91" s="173">
        <v>1</v>
      </c>
      <c r="F91" s="176"/>
      <c r="G91" s="177">
        <f t="shared" si="7"/>
        <v>0</v>
      </c>
      <c r="H91" s="176"/>
      <c r="I91" s="177">
        <f t="shared" si="8"/>
        <v>0</v>
      </c>
      <c r="J91" s="176"/>
      <c r="K91" s="177">
        <f t="shared" si="9"/>
        <v>0</v>
      </c>
      <c r="L91" s="177">
        <v>21</v>
      </c>
      <c r="M91" s="177">
        <f t="shared" si="10"/>
        <v>0</v>
      </c>
      <c r="N91" s="177">
        <v>0.16546</v>
      </c>
      <c r="O91" s="177">
        <f t="shared" si="11"/>
        <v>0.17</v>
      </c>
      <c r="P91" s="177">
        <v>0</v>
      </c>
      <c r="Q91" s="177">
        <f t="shared" si="12"/>
        <v>0</v>
      </c>
      <c r="R91" s="177"/>
      <c r="S91" s="177"/>
      <c r="T91" s="178">
        <v>4.6858399999999998</v>
      </c>
      <c r="U91" s="177">
        <f t="shared" si="13"/>
        <v>4.6900000000000004</v>
      </c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152</v>
      </c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ht="22.5" outlineLevel="1" x14ac:dyDescent="0.2">
      <c r="A92" s="163">
        <v>50</v>
      </c>
      <c r="B92" s="169" t="s">
        <v>270</v>
      </c>
      <c r="C92" s="202" t="s">
        <v>272</v>
      </c>
      <c r="D92" s="171" t="s">
        <v>187</v>
      </c>
      <c r="E92" s="173">
        <v>1</v>
      </c>
      <c r="F92" s="176"/>
      <c r="G92" s="177">
        <f t="shared" si="7"/>
        <v>0</v>
      </c>
      <c r="H92" s="176"/>
      <c r="I92" s="177">
        <f t="shared" si="8"/>
        <v>0</v>
      </c>
      <c r="J92" s="176"/>
      <c r="K92" s="177">
        <f t="shared" si="9"/>
        <v>0</v>
      </c>
      <c r="L92" s="177">
        <v>21</v>
      </c>
      <c r="M92" s="177">
        <f t="shared" si="10"/>
        <v>0</v>
      </c>
      <c r="N92" s="177">
        <v>0.16546</v>
      </c>
      <c r="O92" s="177">
        <f t="shared" si="11"/>
        <v>0.17</v>
      </c>
      <c r="P92" s="177">
        <v>0</v>
      </c>
      <c r="Q92" s="177">
        <f t="shared" si="12"/>
        <v>0</v>
      </c>
      <c r="R92" s="177"/>
      <c r="S92" s="177"/>
      <c r="T92" s="178">
        <v>4.6858399999999998</v>
      </c>
      <c r="U92" s="177">
        <f t="shared" si="13"/>
        <v>4.6900000000000004</v>
      </c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152</v>
      </c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163">
        <v>51</v>
      </c>
      <c r="B93" s="169" t="s">
        <v>273</v>
      </c>
      <c r="C93" s="202" t="s">
        <v>274</v>
      </c>
      <c r="D93" s="171" t="s">
        <v>187</v>
      </c>
      <c r="E93" s="173">
        <v>4</v>
      </c>
      <c r="F93" s="176"/>
      <c r="G93" s="177">
        <f t="shared" si="7"/>
        <v>0</v>
      </c>
      <c r="H93" s="176"/>
      <c r="I93" s="177">
        <f t="shared" si="8"/>
        <v>0</v>
      </c>
      <c r="J93" s="176"/>
      <c r="K93" s="177">
        <f t="shared" si="9"/>
        <v>0</v>
      </c>
      <c r="L93" s="177">
        <v>21</v>
      </c>
      <c r="M93" s="177">
        <f t="shared" si="10"/>
        <v>0</v>
      </c>
      <c r="N93" s="177">
        <v>0.16263</v>
      </c>
      <c r="O93" s="177">
        <f t="shared" si="11"/>
        <v>0.65</v>
      </c>
      <c r="P93" s="177">
        <v>0</v>
      </c>
      <c r="Q93" s="177">
        <f t="shared" si="12"/>
        <v>0</v>
      </c>
      <c r="R93" s="177"/>
      <c r="S93" s="177"/>
      <c r="T93" s="178">
        <v>4.63497</v>
      </c>
      <c r="U93" s="177">
        <f t="shared" si="13"/>
        <v>18.54</v>
      </c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152</v>
      </c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x14ac:dyDescent="0.2">
      <c r="A94" s="164" t="s">
        <v>147</v>
      </c>
      <c r="B94" s="170" t="s">
        <v>68</v>
      </c>
      <c r="C94" s="203" t="s">
        <v>69</v>
      </c>
      <c r="D94" s="172"/>
      <c r="E94" s="174"/>
      <c r="F94" s="179"/>
      <c r="G94" s="179">
        <f>SUMIF(AE95:AE96,"&lt;&gt;NOR",G95:G96)</f>
        <v>0</v>
      </c>
      <c r="H94" s="179"/>
      <c r="I94" s="179">
        <f>SUM(I95:I96)</f>
        <v>0</v>
      </c>
      <c r="J94" s="179"/>
      <c r="K94" s="179">
        <f>SUM(K95:K96)</f>
        <v>0</v>
      </c>
      <c r="L94" s="179"/>
      <c r="M94" s="179">
        <f>SUM(M95:M96)</f>
        <v>0</v>
      </c>
      <c r="N94" s="179"/>
      <c r="O94" s="179">
        <f>SUM(O95:O96)</f>
        <v>11.44</v>
      </c>
      <c r="P94" s="179"/>
      <c r="Q94" s="179">
        <f>SUM(Q95:Q96)</f>
        <v>0</v>
      </c>
      <c r="R94" s="179"/>
      <c r="S94" s="179"/>
      <c r="T94" s="180"/>
      <c r="U94" s="179">
        <f>SUM(U95:U96)</f>
        <v>9.61</v>
      </c>
      <c r="AE94" t="s">
        <v>148</v>
      </c>
    </row>
    <row r="95" spans="1:60" ht="22.5" outlineLevel="1" x14ac:dyDescent="0.2">
      <c r="A95" s="163">
        <v>52</v>
      </c>
      <c r="B95" s="169" t="s">
        <v>275</v>
      </c>
      <c r="C95" s="202" t="s">
        <v>276</v>
      </c>
      <c r="D95" s="171" t="s">
        <v>230</v>
      </c>
      <c r="E95" s="173">
        <v>59.3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0.19289999999999999</v>
      </c>
      <c r="O95" s="177">
        <f>ROUND(E95*N95,2)</f>
        <v>11.44</v>
      </c>
      <c r="P95" s="177">
        <v>0</v>
      </c>
      <c r="Q95" s="177">
        <f>ROUND(E95*P95,2)</f>
        <v>0</v>
      </c>
      <c r="R95" s="177"/>
      <c r="S95" s="177"/>
      <c r="T95" s="178">
        <v>0.16200000000000001</v>
      </c>
      <c r="U95" s="177">
        <f>ROUND(E95*T95,2)</f>
        <v>9.61</v>
      </c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164</v>
      </c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63"/>
      <c r="B96" s="169"/>
      <c r="C96" s="268" t="s">
        <v>277</v>
      </c>
      <c r="D96" s="269"/>
      <c r="E96" s="270"/>
      <c r="F96" s="271"/>
      <c r="G96" s="272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8"/>
      <c r="U96" s="177"/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156</v>
      </c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5" t="str">
        <f>C96</f>
        <v>k zámkovým dlažbám</v>
      </c>
      <c r="BB96" s="162"/>
      <c r="BC96" s="162"/>
      <c r="BD96" s="162"/>
      <c r="BE96" s="162"/>
      <c r="BF96" s="162"/>
      <c r="BG96" s="162"/>
      <c r="BH96" s="162"/>
    </row>
    <row r="97" spans="1:60" x14ac:dyDescent="0.2">
      <c r="A97" s="164" t="s">
        <v>147</v>
      </c>
      <c r="B97" s="170" t="s">
        <v>70</v>
      </c>
      <c r="C97" s="203" t="s">
        <v>71</v>
      </c>
      <c r="D97" s="172"/>
      <c r="E97" s="174"/>
      <c r="F97" s="179"/>
      <c r="G97" s="179">
        <f>SUMIF(AE98:AE99,"&lt;&gt;NOR",G98:G99)</f>
        <v>0</v>
      </c>
      <c r="H97" s="179"/>
      <c r="I97" s="179">
        <f>SUM(I98:I99)</f>
        <v>0</v>
      </c>
      <c r="J97" s="179"/>
      <c r="K97" s="179">
        <f>SUM(K98:K99)</f>
        <v>0</v>
      </c>
      <c r="L97" s="179"/>
      <c r="M97" s="179">
        <f>SUM(M98:M99)</f>
        <v>0</v>
      </c>
      <c r="N97" s="179"/>
      <c r="O97" s="179">
        <f>SUM(O98:O99)</f>
        <v>0</v>
      </c>
      <c r="P97" s="179"/>
      <c r="Q97" s="179">
        <f>SUM(Q98:Q99)</f>
        <v>0</v>
      </c>
      <c r="R97" s="179"/>
      <c r="S97" s="179"/>
      <c r="T97" s="180"/>
      <c r="U97" s="179">
        <f>SUM(U98:U99)</f>
        <v>0.33</v>
      </c>
      <c r="AE97" t="s">
        <v>148</v>
      </c>
    </row>
    <row r="98" spans="1:60" outlineLevel="1" x14ac:dyDescent="0.2">
      <c r="A98" s="163">
        <v>53</v>
      </c>
      <c r="B98" s="169" t="s">
        <v>278</v>
      </c>
      <c r="C98" s="202" t="s">
        <v>279</v>
      </c>
      <c r="D98" s="171" t="s">
        <v>168</v>
      </c>
      <c r="E98" s="173">
        <v>1.3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7">
        <v>6.6E-4</v>
      </c>
      <c r="O98" s="177">
        <f>ROUND(E98*N98,2)</f>
        <v>0</v>
      </c>
      <c r="P98" s="177">
        <v>0</v>
      </c>
      <c r="Q98" s="177">
        <f>ROUND(E98*P98,2)</f>
        <v>0</v>
      </c>
      <c r="R98" s="177"/>
      <c r="S98" s="177"/>
      <c r="T98" s="178">
        <v>0.2</v>
      </c>
      <c r="U98" s="177">
        <f>ROUND(E98*T98,2)</f>
        <v>0.26</v>
      </c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164</v>
      </c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63">
        <v>54</v>
      </c>
      <c r="B99" s="169" t="s">
        <v>280</v>
      </c>
      <c r="C99" s="202" t="s">
        <v>281</v>
      </c>
      <c r="D99" s="171" t="s">
        <v>168</v>
      </c>
      <c r="E99" s="173">
        <v>1.6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2.5200000000000001E-3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/>
      <c r="T99" s="178">
        <v>4.2000000000000003E-2</v>
      </c>
      <c r="U99" s="177">
        <f>ROUND(E99*T99,2)</f>
        <v>7.0000000000000007E-2</v>
      </c>
      <c r="V99" s="162"/>
      <c r="W99" s="162"/>
      <c r="X99" s="162"/>
      <c r="Y99" s="162"/>
      <c r="Z99" s="162"/>
      <c r="AA99" s="162"/>
      <c r="AB99" s="162"/>
      <c r="AC99" s="162"/>
      <c r="AD99" s="162"/>
      <c r="AE99" s="162" t="s">
        <v>164</v>
      </c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x14ac:dyDescent="0.2">
      <c r="A100" s="164" t="s">
        <v>147</v>
      </c>
      <c r="B100" s="170" t="s">
        <v>72</v>
      </c>
      <c r="C100" s="203" t="s">
        <v>73</v>
      </c>
      <c r="D100" s="172"/>
      <c r="E100" s="174"/>
      <c r="F100" s="179"/>
      <c r="G100" s="179">
        <f>SUMIF(AE101:AE102,"&lt;&gt;NOR",G101:G102)</f>
        <v>0</v>
      </c>
      <c r="H100" s="179"/>
      <c r="I100" s="179">
        <f>SUM(I101:I102)</f>
        <v>0</v>
      </c>
      <c r="J100" s="179"/>
      <c r="K100" s="179">
        <f>SUM(K101:K102)</f>
        <v>0</v>
      </c>
      <c r="L100" s="179"/>
      <c r="M100" s="179">
        <f>SUM(M101:M102)</f>
        <v>0</v>
      </c>
      <c r="N100" s="179"/>
      <c r="O100" s="179">
        <f>SUM(O101:O102)</f>
        <v>0.91</v>
      </c>
      <c r="P100" s="179"/>
      <c r="Q100" s="179">
        <f>SUM(Q101:Q102)</f>
        <v>0</v>
      </c>
      <c r="R100" s="179"/>
      <c r="S100" s="179"/>
      <c r="T100" s="180"/>
      <c r="U100" s="179">
        <f>SUM(U101:U102)</f>
        <v>57.29</v>
      </c>
      <c r="AE100" t="s">
        <v>148</v>
      </c>
    </row>
    <row r="101" spans="1:60" outlineLevel="1" x14ac:dyDescent="0.2">
      <c r="A101" s="163">
        <v>55</v>
      </c>
      <c r="B101" s="169" t="s">
        <v>282</v>
      </c>
      <c r="C101" s="202" t="s">
        <v>283</v>
      </c>
      <c r="D101" s="171" t="s">
        <v>168</v>
      </c>
      <c r="E101" s="173">
        <v>154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5.9199999999999999E-3</v>
      </c>
      <c r="O101" s="177">
        <f>ROUND(E101*N101,2)</f>
        <v>0.91</v>
      </c>
      <c r="P101" s="177">
        <v>0</v>
      </c>
      <c r="Q101" s="177">
        <f>ROUND(E101*P101,2)</f>
        <v>0</v>
      </c>
      <c r="R101" s="177"/>
      <c r="S101" s="177"/>
      <c r="T101" s="178">
        <v>0.26</v>
      </c>
      <c r="U101" s="177">
        <f>ROUND(E101*T101,2)</f>
        <v>40.04</v>
      </c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 t="s">
        <v>164</v>
      </c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163">
        <v>56</v>
      </c>
      <c r="B102" s="169" t="s">
        <v>284</v>
      </c>
      <c r="C102" s="202" t="s">
        <v>285</v>
      </c>
      <c r="D102" s="171" t="s">
        <v>168</v>
      </c>
      <c r="E102" s="173">
        <v>154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7"/>
      <c r="S102" s="177"/>
      <c r="T102" s="178">
        <v>0.112</v>
      </c>
      <c r="U102" s="177">
        <f>ROUND(E102*T102,2)</f>
        <v>17.25</v>
      </c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164</v>
      </c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x14ac:dyDescent="0.2">
      <c r="A103" s="164" t="s">
        <v>147</v>
      </c>
      <c r="B103" s="170" t="s">
        <v>74</v>
      </c>
      <c r="C103" s="203" t="s">
        <v>75</v>
      </c>
      <c r="D103" s="172"/>
      <c r="E103" s="174"/>
      <c r="F103" s="179"/>
      <c r="G103" s="179">
        <f>SUMIF(AE104:AE106,"&lt;&gt;NOR",G104:G106)</f>
        <v>0</v>
      </c>
      <c r="H103" s="179"/>
      <c r="I103" s="179">
        <f>SUM(I104:I106)</f>
        <v>0</v>
      </c>
      <c r="J103" s="179"/>
      <c r="K103" s="179">
        <f>SUM(K104:K106)</f>
        <v>0</v>
      </c>
      <c r="L103" s="179"/>
      <c r="M103" s="179">
        <f>SUM(M104:M106)</f>
        <v>0</v>
      </c>
      <c r="N103" s="179"/>
      <c r="O103" s="179">
        <f>SUM(O104:O106)</f>
        <v>0.01</v>
      </c>
      <c r="P103" s="179"/>
      <c r="Q103" s="179">
        <f>SUM(Q104:Q106)</f>
        <v>0</v>
      </c>
      <c r="R103" s="179"/>
      <c r="S103" s="179"/>
      <c r="T103" s="180"/>
      <c r="U103" s="179">
        <f>SUM(U104:U106)</f>
        <v>48.64</v>
      </c>
      <c r="AE103" t="s">
        <v>148</v>
      </c>
    </row>
    <row r="104" spans="1:60" outlineLevel="1" x14ac:dyDescent="0.2">
      <c r="A104" s="163">
        <v>57</v>
      </c>
      <c r="B104" s="169" t="s">
        <v>286</v>
      </c>
      <c r="C104" s="202" t="s">
        <v>287</v>
      </c>
      <c r="D104" s="171" t="s">
        <v>168</v>
      </c>
      <c r="E104" s="173">
        <v>153.30000000000001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4.0000000000000003E-5</v>
      </c>
      <c r="O104" s="177">
        <f>ROUND(E104*N104,2)</f>
        <v>0.01</v>
      </c>
      <c r="P104" s="177">
        <v>0</v>
      </c>
      <c r="Q104" s="177">
        <f>ROUND(E104*P104,2)</f>
        <v>0</v>
      </c>
      <c r="R104" s="177"/>
      <c r="S104" s="177"/>
      <c r="T104" s="178">
        <v>0.308</v>
      </c>
      <c r="U104" s="177">
        <f>ROUND(E104*T104,2)</f>
        <v>47.22</v>
      </c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164</v>
      </c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163">
        <v>58</v>
      </c>
      <c r="B105" s="169" t="s">
        <v>288</v>
      </c>
      <c r="C105" s="202" t="s">
        <v>289</v>
      </c>
      <c r="D105" s="171" t="s">
        <v>187</v>
      </c>
      <c r="E105" s="173">
        <v>9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7"/>
      <c r="S105" s="177"/>
      <c r="T105" s="178">
        <v>0.158</v>
      </c>
      <c r="U105" s="177">
        <f>ROUND(E105*T105,2)</f>
        <v>1.42</v>
      </c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164</v>
      </c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">
      <c r="A106" s="163"/>
      <c r="B106" s="169"/>
      <c r="C106" s="268" t="s">
        <v>290</v>
      </c>
      <c r="D106" s="269"/>
      <c r="E106" s="270"/>
      <c r="F106" s="271"/>
      <c r="G106" s="272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8"/>
      <c r="U106" s="177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156</v>
      </c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5" t="str">
        <f>C106</f>
        <v>kotvení pozednice</v>
      </c>
      <c r="BB106" s="162"/>
      <c r="BC106" s="162"/>
      <c r="BD106" s="162"/>
      <c r="BE106" s="162"/>
      <c r="BF106" s="162"/>
      <c r="BG106" s="162"/>
      <c r="BH106" s="162"/>
    </row>
    <row r="107" spans="1:60" x14ac:dyDescent="0.2">
      <c r="A107" s="164" t="s">
        <v>147</v>
      </c>
      <c r="B107" s="170" t="s">
        <v>76</v>
      </c>
      <c r="C107" s="203" t="s">
        <v>77</v>
      </c>
      <c r="D107" s="172"/>
      <c r="E107" s="174"/>
      <c r="F107" s="179"/>
      <c r="G107" s="179">
        <f>SUMIF(AE108:AE113,"&lt;&gt;NOR",G108:G113)</f>
        <v>0</v>
      </c>
      <c r="H107" s="179"/>
      <c r="I107" s="179">
        <f>SUM(I108:I113)</f>
        <v>0</v>
      </c>
      <c r="J107" s="179"/>
      <c r="K107" s="179">
        <f>SUM(K108:K113)</f>
        <v>0</v>
      </c>
      <c r="L107" s="179"/>
      <c r="M107" s="179">
        <f>SUM(M108:M113)</f>
        <v>0</v>
      </c>
      <c r="N107" s="179"/>
      <c r="O107" s="179">
        <f>SUM(O108:O113)</f>
        <v>0.02</v>
      </c>
      <c r="P107" s="179"/>
      <c r="Q107" s="179">
        <f>SUM(Q108:Q113)</f>
        <v>5.81</v>
      </c>
      <c r="R107" s="179"/>
      <c r="S107" s="179"/>
      <c r="T107" s="180"/>
      <c r="U107" s="179">
        <f>SUM(U108:U113)</f>
        <v>30.520000000000003</v>
      </c>
      <c r="AE107" t="s">
        <v>148</v>
      </c>
    </row>
    <row r="108" spans="1:60" outlineLevel="1" x14ac:dyDescent="0.2">
      <c r="A108" s="163">
        <v>59</v>
      </c>
      <c r="B108" s="169" t="s">
        <v>291</v>
      </c>
      <c r="C108" s="202" t="s">
        <v>292</v>
      </c>
      <c r="D108" s="171" t="s">
        <v>168</v>
      </c>
      <c r="E108" s="173">
        <v>13</v>
      </c>
      <c r="F108" s="176"/>
      <c r="G108" s="177">
        <f t="shared" ref="G108:G113" si="14">ROUND(E108*F108,2)</f>
        <v>0</v>
      </c>
      <c r="H108" s="176"/>
      <c r="I108" s="177">
        <f t="shared" ref="I108:I113" si="15">ROUND(E108*H108,2)</f>
        <v>0</v>
      </c>
      <c r="J108" s="176"/>
      <c r="K108" s="177">
        <f t="shared" ref="K108:K113" si="16">ROUND(E108*J108,2)</f>
        <v>0</v>
      </c>
      <c r="L108" s="177">
        <v>21</v>
      </c>
      <c r="M108" s="177">
        <f t="shared" ref="M108:M113" si="17">G108*(1+L108/100)</f>
        <v>0</v>
      </c>
      <c r="N108" s="177">
        <v>6.7000000000000002E-4</v>
      </c>
      <c r="O108" s="177">
        <f t="shared" ref="O108:O113" si="18">ROUND(E108*N108,2)</f>
        <v>0.01</v>
      </c>
      <c r="P108" s="177">
        <v>0.26100000000000001</v>
      </c>
      <c r="Q108" s="177">
        <f t="shared" ref="Q108:Q113" si="19">ROUND(E108*P108,2)</f>
        <v>3.39</v>
      </c>
      <c r="R108" s="177"/>
      <c r="S108" s="177"/>
      <c r="T108" s="178">
        <v>0.98487999999999998</v>
      </c>
      <c r="U108" s="177">
        <f t="shared" ref="U108:U113" si="20">ROUND(E108*T108,2)</f>
        <v>12.8</v>
      </c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152</v>
      </c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163">
        <v>60</v>
      </c>
      <c r="B109" s="169" t="s">
        <v>293</v>
      </c>
      <c r="C109" s="202" t="s">
        <v>294</v>
      </c>
      <c r="D109" s="171" t="s">
        <v>168</v>
      </c>
      <c r="E109" s="173">
        <v>2</v>
      </c>
      <c r="F109" s="176"/>
      <c r="G109" s="177">
        <f t="shared" si="14"/>
        <v>0</v>
      </c>
      <c r="H109" s="176"/>
      <c r="I109" s="177">
        <f t="shared" si="15"/>
        <v>0</v>
      </c>
      <c r="J109" s="176"/>
      <c r="K109" s="177">
        <f t="shared" si="16"/>
        <v>0</v>
      </c>
      <c r="L109" s="177">
        <v>21</v>
      </c>
      <c r="M109" s="177">
        <f t="shared" si="17"/>
        <v>0</v>
      </c>
      <c r="N109" s="177">
        <v>1.17E-3</v>
      </c>
      <c r="O109" s="177">
        <f t="shared" si="18"/>
        <v>0</v>
      </c>
      <c r="P109" s="177">
        <v>8.7999999999999995E-2</v>
      </c>
      <c r="Q109" s="177">
        <f t="shared" si="19"/>
        <v>0.18</v>
      </c>
      <c r="R109" s="177"/>
      <c r="S109" s="177"/>
      <c r="T109" s="178">
        <v>0.55600000000000005</v>
      </c>
      <c r="U109" s="177">
        <f t="shared" si="20"/>
        <v>1.1100000000000001</v>
      </c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164</v>
      </c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163">
        <v>61</v>
      </c>
      <c r="B110" s="169" t="s">
        <v>295</v>
      </c>
      <c r="C110" s="202" t="s">
        <v>296</v>
      </c>
      <c r="D110" s="171" t="s">
        <v>168</v>
      </c>
      <c r="E110" s="173">
        <v>1</v>
      </c>
      <c r="F110" s="176"/>
      <c r="G110" s="177">
        <f t="shared" si="14"/>
        <v>0</v>
      </c>
      <c r="H110" s="176"/>
      <c r="I110" s="177">
        <f t="shared" si="15"/>
        <v>0</v>
      </c>
      <c r="J110" s="176"/>
      <c r="K110" s="177">
        <f t="shared" si="16"/>
        <v>0</v>
      </c>
      <c r="L110" s="177">
        <v>21</v>
      </c>
      <c r="M110" s="177">
        <f t="shared" si="17"/>
        <v>0</v>
      </c>
      <c r="N110" s="177">
        <v>1E-3</v>
      </c>
      <c r="O110" s="177">
        <f t="shared" si="18"/>
        <v>0</v>
      </c>
      <c r="P110" s="177">
        <v>6.7000000000000004E-2</v>
      </c>
      <c r="Q110" s="177">
        <f t="shared" si="19"/>
        <v>7.0000000000000007E-2</v>
      </c>
      <c r="R110" s="177"/>
      <c r="S110" s="177"/>
      <c r="T110" s="178">
        <v>0.53300000000000003</v>
      </c>
      <c r="U110" s="177">
        <f t="shared" si="20"/>
        <v>0.53</v>
      </c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 t="s">
        <v>164</v>
      </c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163">
        <v>62</v>
      </c>
      <c r="B111" s="169" t="s">
        <v>297</v>
      </c>
      <c r="C111" s="202" t="s">
        <v>298</v>
      </c>
      <c r="D111" s="171" t="s">
        <v>168</v>
      </c>
      <c r="E111" s="173">
        <v>3.12</v>
      </c>
      <c r="F111" s="176"/>
      <c r="G111" s="177">
        <f t="shared" si="14"/>
        <v>0</v>
      </c>
      <c r="H111" s="176"/>
      <c r="I111" s="177">
        <f t="shared" si="15"/>
        <v>0</v>
      </c>
      <c r="J111" s="176"/>
      <c r="K111" s="177">
        <f t="shared" si="16"/>
        <v>0</v>
      </c>
      <c r="L111" s="177">
        <v>21</v>
      </c>
      <c r="M111" s="177">
        <f t="shared" si="17"/>
        <v>0</v>
      </c>
      <c r="N111" s="177">
        <v>9.2000000000000003E-4</v>
      </c>
      <c r="O111" s="177">
        <f t="shared" si="18"/>
        <v>0</v>
      </c>
      <c r="P111" s="177">
        <v>0.04</v>
      </c>
      <c r="Q111" s="177">
        <f t="shared" si="19"/>
        <v>0.12</v>
      </c>
      <c r="R111" s="177"/>
      <c r="S111" s="177"/>
      <c r="T111" s="178">
        <v>0.373</v>
      </c>
      <c r="U111" s="177">
        <f t="shared" si="20"/>
        <v>1.1599999999999999</v>
      </c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164</v>
      </c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63">
        <v>63</v>
      </c>
      <c r="B112" s="169" t="s">
        <v>299</v>
      </c>
      <c r="C112" s="202" t="s">
        <v>300</v>
      </c>
      <c r="D112" s="171" t="s">
        <v>168</v>
      </c>
      <c r="E112" s="173">
        <v>20.5</v>
      </c>
      <c r="F112" s="176"/>
      <c r="G112" s="177">
        <f t="shared" si="14"/>
        <v>0</v>
      </c>
      <c r="H112" s="176"/>
      <c r="I112" s="177">
        <f t="shared" si="15"/>
        <v>0</v>
      </c>
      <c r="J112" s="176"/>
      <c r="K112" s="177">
        <f t="shared" si="16"/>
        <v>0</v>
      </c>
      <c r="L112" s="177">
        <v>21</v>
      </c>
      <c r="M112" s="177">
        <f t="shared" si="17"/>
        <v>0</v>
      </c>
      <c r="N112" s="177">
        <v>0</v>
      </c>
      <c r="O112" s="177">
        <f t="shared" si="18"/>
        <v>0</v>
      </c>
      <c r="P112" s="177">
        <v>6.5000000000000002E-2</v>
      </c>
      <c r="Q112" s="177">
        <f t="shared" si="19"/>
        <v>1.33</v>
      </c>
      <c r="R112" s="177"/>
      <c r="S112" s="177"/>
      <c r="T112" s="178">
        <v>0.54</v>
      </c>
      <c r="U112" s="177">
        <f t="shared" si="20"/>
        <v>11.07</v>
      </c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 t="s">
        <v>164</v>
      </c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163">
        <v>64</v>
      </c>
      <c r="B113" s="169" t="s">
        <v>301</v>
      </c>
      <c r="C113" s="202" t="s">
        <v>302</v>
      </c>
      <c r="D113" s="171" t="s">
        <v>151</v>
      </c>
      <c r="E113" s="173">
        <v>0.3</v>
      </c>
      <c r="F113" s="176"/>
      <c r="G113" s="177">
        <f t="shared" si="14"/>
        <v>0</v>
      </c>
      <c r="H113" s="176"/>
      <c r="I113" s="177">
        <f t="shared" si="15"/>
        <v>0</v>
      </c>
      <c r="J113" s="176"/>
      <c r="K113" s="177">
        <f t="shared" si="16"/>
        <v>0</v>
      </c>
      <c r="L113" s="177">
        <v>21</v>
      </c>
      <c r="M113" s="177">
        <f t="shared" si="17"/>
        <v>0</v>
      </c>
      <c r="N113" s="177">
        <v>1.7989999999999999E-2</v>
      </c>
      <c r="O113" s="177">
        <f t="shared" si="18"/>
        <v>0.01</v>
      </c>
      <c r="P113" s="177">
        <v>2.4</v>
      </c>
      <c r="Q113" s="177">
        <f t="shared" si="19"/>
        <v>0.72</v>
      </c>
      <c r="R113" s="177"/>
      <c r="S113" s="177"/>
      <c r="T113" s="178">
        <v>12.817</v>
      </c>
      <c r="U113" s="177">
        <f t="shared" si="20"/>
        <v>3.85</v>
      </c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164</v>
      </c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x14ac:dyDescent="0.2">
      <c r="A114" s="164" t="s">
        <v>147</v>
      </c>
      <c r="B114" s="170" t="s">
        <v>78</v>
      </c>
      <c r="C114" s="203" t="s">
        <v>79</v>
      </c>
      <c r="D114" s="172"/>
      <c r="E114" s="174"/>
      <c r="F114" s="179"/>
      <c r="G114" s="179">
        <f>SUMIF(AE115:AE129,"&lt;&gt;NOR",G115:G129)</f>
        <v>0</v>
      </c>
      <c r="H114" s="179"/>
      <c r="I114" s="179">
        <f>SUM(I115:I129)</f>
        <v>0</v>
      </c>
      <c r="J114" s="179"/>
      <c r="K114" s="179">
        <f>SUM(K115:K129)</f>
        <v>0</v>
      </c>
      <c r="L114" s="179"/>
      <c r="M114" s="179">
        <f>SUM(M115:M129)</f>
        <v>0</v>
      </c>
      <c r="N114" s="179"/>
      <c r="O114" s="179">
        <f>SUM(O115:O129)</f>
        <v>7.0000000000000007E-2</v>
      </c>
      <c r="P114" s="179"/>
      <c r="Q114" s="179">
        <f>SUM(Q115:Q129)</f>
        <v>13.57</v>
      </c>
      <c r="R114" s="179"/>
      <c r="S114" s="179"/>
      <c r="T114" s="180"/>
      <c r="U114" s="179">
        <f>SUM(U115:U129)</f>
        <v>174.25</v>
      </c>
      <c r="AE114" t="s">
        <v>148</v>
      </c>
    </row>
    <row r="115" spans="1:60" outlineLevel="1" x14ac:dyDescent="0.2">
      <c r="A115" s="163">
        <v>65</v>
      </c>
      <c r="B115" s="169" t="s">
        <v>303</v>
      </c>
      <c r="C115" s="202" t="s">
        <v>304</v>
      </c>
      <c r="D115" s="171" t="s">
        <v>168</v>
      </c>
      <c r="E115" s="173">
        <v>3.08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8.1999999999999998E-4</v>
      </c>
      <c r="O115" s="177">
        <f>ROUND(E115*N115,2)</f>
        <v>0</v>
      </c>
      <c r="P115" s="177">
        <v>0.81</v>
      </c>
      <c r="Q115" s="177">
        <f>ROUND(E115*P115,2)</f>
        <v>2.4900000000000002</v>
      </c>
      <c r="R115" s="177"/>
      <c r="S115" s="177"/>
      <c r="T115" s="178">
        <v>4.8640499999999998</v>
      </c>
      <c r="U115" s="177">
        <f>ROUND(E115*T115,2)</f>
        <v>14.98</v>
      </c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 t="s">
        <v>152</v>
      </c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">
      <c r="A116" s="163">
        <v>66</v>
      </c>
      <c r="B116" s="169" t="s">
        <v>305</v>
      </c>
      <c r="C116" s="202" t="s">
        <v>306</v>
      </c>
      <c r="D116" s="171" t="s">
        <v>168</v>
      </c>
      <c r="E116" s="173">
        <v>0.1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7">
        <v>1.09E-3</v>
      </c>
      <c r="O116" s="177">
        <f>ROUND(E116*N116,2)</f>
        <v>0</v>
      </c>
      <c r="P116" s="177">
        <v>1.08</v>
      </c>
      <c r="Q116" s="177">
        <f>ROUND(E116*P116,2)</f>
        <v>0.11</v>
      </c>
      <c r="R116" s="177"/>
      <c r="S116" s="177"/>
      <c r="T116" s="178">
        <v>6.4854000000000003</v>
      </c>
      <c r="U116" s="177">
        <f>ROUND(E116*T116,2)</f>
        <v>0.65</v>
      </c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 t="s">
        <v>152</v>
      </c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163"/>
      <c r="B117" s="169"/>
      <c r="C117" s="268" t="s">
        <v>307</v>
      </c>
      <c r="D117" s="269"/>
      <c r="E117" s="270"/>
      <c r="F117" s="271"/>
      <c r="G117" s="272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8"/>
      <c r="U117" s="177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 t="s">
        <v>156</v>
      </c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5" t="str">
        <f>C117</f>
        <v>pro VZT potrubí</v>
      </c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163">
        <v>67</v>
      </c>
      <c r="B118" s="169" t="s">
        <v>308</v>
      </c>
      <c r="C118" s="202" t="s">
        <v>309</v>
      </c>
      <c r="D118" s="171" t="s">
        <v>183</v>
      </c>
      <c r="E118" s="173">
        <v>26.9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7"/>
      <c r="S118" s="177"/>
      <c r="T118" s="178">
        <v>2.4700000000000002</v>
      </c>
      <c r="U118" s="177">
        <f>ROUND(E118*T118,2)</f>
        <v>66.44</v>
      </c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152</v>
      </c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163">
        <v>68</v>
      </c>
      <c r="B119" s="169" t="s">
        <v>310</v>
      </c>
      <c r="C119" s="202" t="s">
        <v>311</v>
      </c>
      <c r="D119" s="171" t="s">
        <v>151</v>
      </c>
      <c r="E119" s="173">
        <v>2.52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7">
        <v>1.82E-3</v>
      </c>
      <c r="O119" s="177">
        <f>ROUND(E119*N119,2)</f>
        <v>0</v>
      </c>
      <c r="P119" s="177">
        <v>1.95</v>
      </c>
      <c r="Q119" s="177">
        <f>ROUND(E119*P119,2)</f>
        <v>4.91</v>
      </c>
      <c r="R119" s="177"/>
      <c r="S119" s="177"/>
      <c r="T119" s="178">
        <v>5.633</v>
      </c>
      <c r="U119" s="177">
        <f>ROUND(E119*T119,2)</f>
        <v>14.2</v>
      </c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164</v>
      </c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163"/>
      <c r="B120" s="169"/>
      <c r="C120" s="268" t="s">
        <v>312</v>
      </c>
      <c r="D120" s="269"/>
      <c r="E120" s="270"/>
      <c r="F120" s="271"/>
      <c r="G120" s="272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8"/>
      <c r="U120" s="177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156</v>
      </c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5" t="str">
        <f>C120</f>
        <v>parapet 1,52</v>
      </c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163"/>
      <c r="B121" s="169"/>
      <c r="C121" s="268" t="s">
        <v>313</v>
      </c>
      <c r="D121" s="269"/>
      <c r="E121" s="270"/>
      <c r="F121" s="271"/>
      <c r="G121" s="272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8"/>
      <c r="U121" s="177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 t="s">
        <v>156</v>
      </c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5" t="str">
        <f>C121</f>
        <v>u stávajících dveří 1,0</v>
      </c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163">
        <v>69</v>
      </c>
      <c r="B122" s="169" t="s">
        <v>314</v>
      </c>
      <c r="C122" s="202" t="s">
        <v>315</v>
      </c>
      <c r="D122" s="171" t="s">
        <v>168</v>
      </c>
      <c r="E122" s="173">
        <v>26.8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6.8000000000000005E-2</v>
      </c>
      <c r="Q122" s="177">
        <f>ROUND(E122*P122,2)</f>
        <v>1.82</v>
      </c>
      <c r="R122" s="177"/>
      <c r="S122" s="177"/>
      <c r="T122" s="178">
        <v>0.48937999999999998</v>
      </c>
      <c r="U122" s="177">
        <f>ROUND(E122*T122,2)</f>
        <v>13.12</v>
      </c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152</v>
      </c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163">
        <v>70</v>
      </c>
      <c r="B123" s="169" t="s">
        <v>316</v>
      </c>
      <c r="C123" s="202" t="s">
        <v>317</v>
      </c>
      <c r="D123" s="171" t="s">
        <v>230</v>
      </c>
      <c r="E123" s="173">
        <v>31.2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7">
        <v>4.8999999999999998E-4</v>
      </c>
      <c r="O123" s="177">
        <f>ROUND(E123*N123,2)</f>
        <v>0.02</v>
      </c>
      <c r="P123" s="177">
        <v>8.1000000000000003E-2</v>
      </c>
      <c r="Q123" s="177">
        <f>ROUND(E123*P123,2)</f>
        <v>2.5299999999999998</v>
      </c>
      <c r="R123" s="177"/>
      <c r="S123" s="177"/>
      <c r="T123" s="178">
        <v>1.0375799999999999</v>
      </c>
      <c r="U123" s="177">
        <f>ROUND(E123*T123,2)</f>
        <v>32.369999999999997</v>
      </c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 t="s">
        <v>152</v>
      </c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163"/>
      <c r="B124" s="169"/>
      <c r="C124" s="268" t="s">
        <v>318</v>
      </c>
      <c r="D124" s="269"/>
      <c r="E124" s="270"/>
      <c r="F124" s="271"/>
      <c r="G124" s="272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8"/>
      <c r="U124" s="177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156</v>
      </c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5" t="str">
        <f>C124</f>
        <v>pro osazení nových překladů z I proflů (1 rýha pro 1 I profil)</v>
      </c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163">
        <v>71</v>
      </c>
      <c r="B125" s="169" t="s">
        <v>319</v>
      </c>
      <c r="C125" s="202" t="s">
        <v>320</v>
      </c>
      <c r="D125" s="171" t="s">
        <v>230</v>
      </c>
      <c r="E125" s="173">
        <v>95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4.8999999999999998E-4</v>
      </c>
      <c r="O125" s="177">
        <f>ROUND(E125*N125,2)</f>
        <v>0.05</v>
      </c>
      <c r="P125" s="177">
        <v>1.7999999999999999E-2</v>
      </c>
      <c r="Q125" s="177">
        <f>ROUND(E125*P125,2)</f>
        <v>1.71</v>
      </c>
      <c r="R125" s="177"/>
      <c r="S125" s="177"/>
      <c r="T125" s="178">
        <v>0.34200000000000003</v>
      </c>
      <c r="U125" s="177">
        <f>ROUND(E125*T125,2)</f>
        <v>32.49</v>
      </c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 t="s">
        <v>164</v>
      </c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">
      <c r="A126" s="163"/>
      <c r="B126" s="169"/>
      <c r="C126" s="268" t="s">
        <v>321</v>
      </c>
      <c r="D126" s="269"/>
      <c r="E126" s="270"/>
      <c r="F126" s="271"/>
      <c r="G126" s="272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8"/>
      <c r="U126" s="177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 t="s">
        <v>156</v>
      </c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5" t="str">
        <f>C126</f>
        <v>kanalizace 33m</v>
      </c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163"/>
      <c r="B127" s="169"/>
      <c r="C127" s="268" t="s">
        <v>322</v>
      </c>
      <c r="D127" s="269"/>
      <c r="E127" s="270"/>
      <c r="F127" s="271"/>
      <c r="G127" s="272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8"/>
      <c r="U127" s="177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 t="s">
        <v>156</v>
      </c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5" t="str">
        <f>C127</f>
        <v>vodovod 27m</v>
      </c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163"/>
      <c r="B128" s="169"/>
      <c r="C128" s="268" t="s">
        <v>323</v>
      </c>
      <c r="D128" s="269"/>
      <c r="E128" s="270"/>
      <c r="F128" s="271"/>
      <c r="G128" s="272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8"/>
      <c r="U128" s="177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 t="s">
        <v>156</v>
      </c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5" t="str">
        <f>C128</f>
        <v>vytápění 35m</v>
      </c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163">
        <v>72</v>
      </c>
      <c r="B129" s="169" t="s">
        <v>324</v>
      </c>
      <c r="C129" s="202" t="s">
        <v>325</v>
      </c>
      <c r="D129" s="171" t="s">
        <v>183</v>
      </c>
      <c r="E129" s="173">
        <v>26.9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7"/>
      <c r="S129" s="177"/>
      <c r="T129" s="178">
        <v>0</v>
      </c>
      <c r="U129" s="177">
        <f>ROUND(E129*T129,2)</f>
        <v>0</v>
      </c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 t="s">
        <v>164</v>
      </c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x14ac:dyDescent="0.2">
      <c r="A130" s="164" t="s">
        <v>147</v>
      </c>
      <c r="B130" s="170" t="s">
        <v>80</v>
      </c>
      <c r="C130" s="203" t="s">
        <v>81</v>
      </c>
      <c r="D130" s="172"/>
      <c r="E130" s="174"/>
      <c r="F130" s="179"/>
      <c r="G130" s="179">
        <f>SUMIF(AE131:AE131,"&lt;&gt;NOR",G131:G131)</f>
        <v>0</v>
      </c>
      <c r="H130" s="179"/>
      <c r="I130" s="179">
        <f>SUM(I131:I131)</f>
        <v>0</v>
      </c>
      <c r="J130" s="179"/>
      <c r="K130" s="179">
        <f>SUM(K131:K131)</f>
        <v>0</v>
      </c>
      <c r="L130" s="179"/>
      <c r="M130" s="179">
        <f>SUM(M131:M131)</f>
        <v>0</v>
      </c>
      <c r="N130" s="179"/>
      <c r="O130" s="179">
        <f>SUM(O131:O131)</f>
        <v>0</v>
      </c>
      <c r="P130" s="179"/>
      <c r="Q130" s="179">
        <f>SUM(Q131:Q131)</f>
        <v>0</v>
      </c>
      <c r="R130" s="179"/>
      <c r="S130" s="179"/>
      <c r="T130" s="180"/>
      <c r="U130" s="179">
        <f>SUM(U131:U131)</f>
        <v>180.45</v>
      </c>
      <c r="AE130" t="s">
        <v>148</v>
      </c>
    </row>
    <row r="131" spans="1:60" outlineLevel="1" x14ac:dyDescent="0.2">
      <c r="A131" s="163">
        <v>73</v>
      </c>
      <c r="B131" s="169" t="s">
        <v>326</v>
      </c>
      <c r="C131" s="202" t="s">
        <v>327</v>
      </c>
      <c r="D131" s="171" t="s">
        <v>183</v>
      </c>
      <c r="E131" s="173">
        <v>211.8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/>
      <c r="S131" s="177"/>
      <c r="T131" s="178">
        <v>0.85199999999999998</v>
      </c>
      <c r="U131" s="177">
        <f>ROUND(E131*T131,2)</f>
        <v>180.45</v>
      </c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 t="s">
        <v>164</v>
      </c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x14ac:dyDescent="0.2">
      <c r="A132" s="164" t="s">
        <v>147</v>
      </c>
      <c r="B132" s="170" t="s">
        <v>82</v>
      </c>
      <c r="C132" s="203" t="s">
        <v>83</v>
      </c>
      <c r="D132" s="172"/>
      <c r="E132" s="174"/>
      <c r="F132" s="179"/>
      <c r="G132" s="179">
        <f>SUMIF(AE133:AE133,"&lt;&gt;NOR",G133:G133)</f>
        <v>0</v>
      </c>
      <c r="H132" s="179"/>
      <c r="I132" s="179">
        <f>SUM(I133:I133)</f>
        <v>0</v>
      </c>
      <c r="J132" s="179"/>
      <c r="K132" s="179">
        <f>SUM(K133:K133)</f>
        <v>0</v>
      </c>
      <c r="L132" s="179"/>
      <c r="M132" s="179">
        <f>SUM(M133:M133)</f>
        <v>0</v>
      </c>
      <c r="N132" s="179"/>
      <c r="O132" s="179">
        <f>SUM(O133:O133)</f>
        <v>0.04</v>
      </c>
      <c r="P132" s="179"/>
      <c r="Q132" s="179">
        <f>SUM(Q133:Q133)</f>
        <v>0</v>
      </c>
      <c r="R132" s="179"/>
      <c r="S132" s="179"/>
      <c r="T132" s="180"/>
      <c r="U132" s="179">
        <f>SUM(U133:U133)</f>
        <v>2.12</v>
      </c>
      <c r="AE132" t="s">
        <v>148</v>
      </c>
    </row>
    <row r="133" spans="1:60" ht="22.5" outlineLevel="1" x14ac:dyDescent="0.2">
      <c r="A133" s="163">
        <v>74</v>
      </c>
      <c r="B133" s="169" t="s">
        <v>328</v>
      </c>
      <c r="C133" s="202" t="s">
        <v>481</v>
      </c>
      <c r="D133" s="171" t="s">
        <v>168</v>
      </c>
      <c r="E133" s="173">
        <v>7.2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7">
        <v>6.13E-3</v>
      </c>
      <c r="O133" s="177">
        <f>ROUND(E133*N133,2)</f>
        <v>0.04</v>
      </c>
      <c r="P133" s="177">
        <v>0</v>
      </c>
      <c r="Q133" s="177">
        <f>ROUND(E133*P133,2)</f>
        <v>0</v>
      </c>
      <c r="R133" s="177"/>
      <c r="S133" s="177"/>
      <c r="T133" s="178">
        <v>0.29470000000000002</v>
      </c>
      <c r="U133" s="177">
        <f>ROUND(E133*T133,2)</f>
        <v>2.12</v>
      </c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 t="s">
        <v>152</v>
      </c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x14ac:dyDescent="0.2">
      <c r="A134" s="164" t="s">
        <v>147</v>
      </c>
      <c r="B134" s="170" t="s">
        <v>84</v>
      </c>
      <c r="C134" s="203" t="s">
        <v>85</v>
      </c>
      <c r="D134" s="172"/>
      <c r="E134" s="174"/>
      <c r="F134" s="179"/>
      <c r="G134" s="179">
        <f>SUMIF(AE135:AE137,"&lt;&gt;NOR",G135:G137)</f>
        <v>0</v>
      </c>
      <c r="H134" s="179"/>
      <c r="I134" s="179">
        <f>SUM(I135:I137)</f>
        <v>0</v>
      </c>
      <c r="J134" s="179"/>
      <c r="K134" s="179">
        <f>SUM(K135:K137)</f>
        <v>0</v>
      </c>
      <c r="L134" s="179"/>
      <c r="M134" s="179">
        <f>SUM(M135:M137)</f>
        <v>0</v>
      </c>
      <c r="N134" s="179"/>
      <c r="O134" s="179">
        <f>SUM(O135:O137)</f>
        <v>7.0000000000000007E-2</v>
      </c>
      <c r="P134" s="179"/>
      <c r="Q134" s="179">
        <f>SUM(Q135:Q137)</f>
        <v>0</v>
      </c>
      <c r="R134" s="179"/>
      <c r="S134" s="179"/>
      <c r="T134" s="180"/>
      <c r="U134" s="179">
        <f>SUM(U135:U137)</f>
        <v>5.21</v>
      </c>
      <c r="AE134" t="s">
        <v>148</v>
      </c>
    </row>
    <row r="135" spans="1:60" ht="22.5" outlineLevel="1" x14ac:dyDescent="0.2">
      <c r="A135" s="163">
        <v>75</v>
      </c>
      <c r="B135" s="169" t="s">
        <v>329</v>
      </c>
      <c r="C135" s="202" t="s">
        <v>330</v>
      </c>
      <c r="D135" s="171" t="s">
        <v>168</v>
      </c>
      <c r="E135" s="173">
        <v>7.2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2.14E-3</v>
      </c>
      <c r="O135" s="177">
        <f>ROUND(E135*N135,2)</f>
        <v>0.02</v>
      </c>
      <c r="P135" s="177">
        <v>0</v>
      </c>
      <c r="Q135" s="177">
        <f>ROUND(E135*P135,2)</f>
        <v>0</v>
      </c>
      <c r="R135" s="177"/>
      <c r="S135" s="177"/>
      <c r="T135" s="178">
        <v>0.08</v>
      </c>
      <c r="U135" s="177">
        <f>ROUND(E135*T135,2)</f>
        <v>0.57999999999999996</v>
      </c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 t="s">
        <v>164</v>
      </c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ht="22.5" outlineLevel="1" x14ac:dyDescent="0.2">
      <c r="A136" s="163">
        <v>76</v>
      </c>
      <c r="B136" s="169" t="s">
        <v>331</v>
      </c>
      <c r="C136" s="202" t="s">
        <v>332</v>
      </c>
      <c r="D136" s="171" t="s">
        <v>168</v>
      </c>
      <c r="E136" s="173">
        <v>7.2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7">
        <v>2.0000000000000002E-5</v>
      </c>
      <c r="O136" s="177">
        <f>ROUND(E136*N136,2)</f>
        <v>0</v>
      </c>
      <c r="P136" s="177">
        <v>0</v>
      </c>
      <c r="Q136" s="177">
        <f>ROUND(E136*P136,2)</f>
        <v>0</v>
      </c>
      <c r="R136" s="177"/>
      <c r="S136" s="177"/>
      <c r="T136" s="178">
        <v>0.18</v>
      </c>
      <c r="U136" s="177">
        <f>ROUND(E136*T136,2)</f>
        <v>1.3</v>
      </c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164</v>
      </c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ht="22.5" outlineLevel="1" x14ac:dyDescent="0.2">
      <c r="A137" s="163">
        <v>77</v>
      </c>
      <c r="B137" s="169" t="s">
        <v>333</v>
      </c>
      <c r="C137" s="202" t="s">
        <v>482</v>
      </c>
      <c r="D137" s="171" t="s">
        <v>168</v>
      </c>
      <c r="E137" s="173">
        <v>7.2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7">
        <v>6.3400000000000001E-3</v>
      </c>
      <c r="O137" s="177">
        <f>ROUND(E137*N137,2)</f>
        <v>0.05</v>
      </c>
      <c r="P137" s="177">
        <v>0</v>
      </c>
      <c r="Q137" s="177">
        <f>ROUND(E137*P137,2)</f>
        <v>0</v>
      </c>
      <c r="R137" s="177"/>
      <c r="S137" s="177"/>
      <c r="T137" s="178">
        <v>0.46200000000000002</v>
      </c>
      <c r="U137" s="177">
        <f>ROUND(E137*T137,2)</f>
        <v>3.33</v>
      </c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 t="s">
        <v>164</v>
      </c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x14ac:dyDescent="0.2">
      <c r="A138" s="164" t="s">
        <v>147</v>
      </c>
      <c r="B138" s="170" t="s">
        <v>86</v>
      </c>
      <c r="C138" s="203" t="s">
        <v>87</v>
      </c>
      <c r="D138" s="172"/>
      <c r="E138" s="174"/>
      <c r="F138" s="179"/>
      <c r="G138" s="179">
        <f>SUMIF(AE139:AE143,"&lt;&gt;NOR",G139:G143)</f>
        <v>0</v>
      </c>
      <c r="H138" s="179"/>
      <c r="I138" s="179">
        <f>SUM(I139:I143)</f>
        <v>0</v>
      </c>
      <c r="J138" s="179"/>
      <c r="K138" s="179">
        <f>SUM(K139:K143)</f>
        <v>0</v>
      </c>
      <c r="L138" s="179"/>
      <c r="M138" s="179">
        <f>SUM(M139:M143)</f>
        <v>0</v>
      </c>
      <c r="N138" s="179"/>
      <c r="O138" s="179">
        <f>SUM(O139:O143)</f>
        <v>0.03</v>
      </c>
      <c r="P138" s="179"/>
      <c r="Q138" s="179">
        <f>SUM(Q139:Q143)</f>
        <v>0</v>
      </c>
      <c r="R138" s="179"/>
      <c r="S138" s="179"/>
      <c r="T138" s="180"/>
      <c r="U138" s="179">
        <f>SUM(U139:U143)</f>
        <v>17.739999999999998</v>
      </c>
      <c r="AE138" t="s">
        <v>148</v>
      </c>
    </row>
    <row r="139" spans="1:60" outlineLevel="1" x14ac:dyDescent="0.2">
      <c r="A139" s="163">
        <v>78</v>
      </c>
      <c r="B139" s="169" t="s">
        <v>334</v>
      </c>
      <c r="C139" s="202" t="s">
        <v>335</v>
      </c>
      <c r="D139" s="171" t="s">
        <v>230</v>
      </c>
      <c r="E139" s="173">
        <v>20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7">
        <v>4.6999999999999999E-4</v>
      </c>
      <c r="O139" s="177">
        <f>ROUND(E139*N139,2)</f>
        <v>0.01</v>
      </c>
      <c r="P139" s="177">
        <v>0</v>
      </c>
      <c r="Q139" s="177">
        <f>ROUND(E139*P139,2)</f>
        <v>0</v>
      </c>
      <c r="R139" s="177"/>
      <c r="S139" s="177"/>
      <c r="T139" s="178">
        <v>0.35970999999999997</v>
      </c>
      <c r="U139" s="177">
        <f>ROUND(E139*T139,2)</f>
        <v>7.19</v>
      </c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 t="s">
        <v>152</v>
      </c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outlineLevel="1" x14ac:dyDescent="0.2">
      <c r="A140" s="163">
        <v>79</v>
      </c>
      <c r="B140" s="169" t="s">
        <v>336</v>
      </c>
      <c r="C140" s="202" t="s">
        <v>337</v>
      </c>
      <c r="D140" s="171" t="s">
        <v>230</v>
      </c>
      <c r="E140" s="173">
        <v>6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1.31E-3</v>
      </c>
      <c r="O140" s="177">
        <f>ROUND(E140*N140,2)</f>
        <v>0.01</v>
      </c>
      <c r="P140" s="177">
        <v>0</v>
      </c>
      <c r="Q140" s="177">
        <f>ROUND(E140*P140,2)</f>
        <v>0</v>
      </c>
      <c r="R140" s="177"/>
      <c r="S140" s="177"/>
      <c r="T140" s="178">
        <v>0.79898999999999998</v>
      </c>
      <c r="U140" s="177">
        <f>ROUND(E140*T140,2)</f>
        <v>4.79</v>
      </c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 t="s">
        <v>152</v>
      </c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 x14ac:dyDescent="0.2">
      <c r="A141" s="163">
        <v>80</v>
      </c>
      <c r="B141" s="169" t="s">
        <v>338</v>
      </c>
      <c r="C141" s="202" t="s">
        <v>339</v>
      </c>
      <c r="D141" s="171" t="s">
        <v>340</v>
      </c>
      <c r="E141" s="173">
        <v>1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7"/>
      <c r="S141" s="177"/>
      <c r="T141" s="178">
        <v>4.8000000000000001E-2</v>
      </c>
      <c r="U141" s="177">
        <f>ROUND(E141*T141,2)</f>
        <v>0.05</v>
      </c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 t="s">
        <v>164</v>
      </c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">
      <c r="A142" s="163">
        <v>81</v>
      </c>
      <c r="B142" s="169" t="s">
        <v>341</v>
      </c>
      <c r="C142" s="202" t="s">
        <v>342</v>
      </c>
      <c r="D142" s="171" t="s">
        <v>230</v>
      </c>
      <c r="E142" s="173">
        <v>7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7">
        <v>1.31E-3</v>
      </c>
      <c r="O142" s="177">
        <f>ROUND(E142*N142,2)</f>
        <v>0.01</v>
      </c>
      <c r="P142" s="177">
        <v>0</v>
      </c>
      <c r="Q142" s="177">
        <f>ROUND(E142*P142,2)</f>
        <v>0</v>
      </c>
      <c r="R142" s="177"/>
      <c r="S142" s="177"/>
      <c r="T142" s="178">
        <v>0.79700000000000004</v>
      </c>
      <c r="U142" s="177">
        <f>ROUND(E142*T142,2)</f>
        <v>5.58</v>
      </c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 t="s">
        <v>164</v>
      </c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">
      <c r="A143" s="163">
        <v>82</v>
      </c>
      <c r="B143" s="169" t="s">
        <v>343</v>
      </c>
      <c r="C143" s="202" t="s">
        <v>344</v>
      </c>
      <c r="D143" s="171" t="s">
        <v>187</v>
      </c>
      <c r="E143" s="173">
        <v>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7">
        <v>3.8000000000000002E-4</v>
      </c>
      <c r="O143" s="177">
        <f>ROUND(E143*N143,2)</f>
        <v>0</v>
      </c>
      <c r="P143" s="177">
        <v>0</v>
      </c>
      <c r="Q143" s="177">
        <f>ROUND(E143*P143,2)</f>
        <v>0</v>
      </c>
      <c r="R143" s="177"/>
      <c r="S143" s="177"/>
      <c r="T143" s="178">
        <v>0.13300000000000001</v>
      </c>
      <c r="U143" s="177">
        <f>ROUND(E143*T143,2)</f>
        <v>0.13</v>
      </c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 t="s">
        <v>164</v>
      </c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x14ac:dyDescent="0.2">
      <c r="A144" s="164" t="s">
        <v>147</v>
      </c>
      <c r="B144" s="170" t="s">
        <v>88</v>
      </c>
      <c r="C144" s="203" t="s">
        <v>89</v>
      </c>
      <c r="D144" s="172"/>
      <c r="E144" s="174"/>
      <c r="F144" s="179"/>
      <c r="G144" s="179">
        <f>SUMIF(AE145:AE149,"&lt;&gt;NOR",G145:G149)</f>
        <v>0</v>
      </c>
      <c r="H144" s="179"/>
      <c r="I144" s="179">
        <f>SUM(I145:I149)</f>
        <v>0</v>
      </c>
      <c r="J144" s="179"/>
      <c r="K144" s="179">
        <f>SUM(K145:K149)</f>
        <v>0</v>
      </c>
      <c r="L144" s="179"/>
      <c r="M144" s="179">
        <f>SUM(M145:M149)</f>
        <v>0</v>
      </c>
      <c r="N144" s="179"/>
      <c r="O144" s="179">
        <f>SUM(O145:O149)</f>
        <v>0.02</v>
      </c>
      <c r="P144" s="179"/>
      <c r="Q144" s="179">
        <f>SUM(Q145:Q149)</f>
        <v>0</v>
      </c>
      <c r="R144" s="179"/>
      <c r="S144" s="179"/>
      <c r="T144" s="180"/>
      <c r="U144" s="179">
        <f>SUM(U145:U149)</f>
        <v>23.08</v>
      </c>
      <c r="AE144" t="s">
        <v>148</v>
      </c>
    </row>
    <row r="145" spans="1:60" ht="22.5" outlineLevel="1" x14ac:dyDescent="0.2">
      <c r="A145" s="163">
        <v>83</v>
      </c>
      <c r="B145" s="169" t="s">
        <v>345</v>
      </c>
      <c r="C145" s="202" t="s">
        <v>346</v>
      </c>
      <c r="D145" s="171" t="s">
        <v>230</v>
      </c>
      <c r="E145" s="173">
        <v>27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7">
        <v>2.7999999999999998E-4</v>
      </c>
      <c r="O145" s="177">
        <f>ROUND(E145*N145,2)</f>
        <v>0.01</v>
      </c>
      <c r="P145" s="177">
        <v>0</v>
      </c>
      <c r="Q145" s="177">
        <f>ROUND(E145*P145,2)</f>
        <v>0</v>
      </c>
      <c r="R145" s="177"/>
      <c r="S145" s="177"/>
      <c r="T145" s="178">
        <v>0.36516999999999999</v>
      </c>
      <c r="U145" s="177">
        <f>ROUND(E145*T145,2)</f>
        <v>9.86</v>
      </c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 t="s">
        <v>164</v>
      </c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ht="22.5" outlineLevel="1" x14ac:dyDescent="0.2">
      <c r="A146" s="163">
        <v>84</v>
      </c>
      <c r="B146" s="169" t="s">
        <v>347</v>
      </c>
      <c r="C146" s="202" t="s">
        <v>483</v>
      </c>
      <c r="D146" s="171" t="s">
        <v>230</v>
      </c>
      <c r="E146" s="173">
        <v>27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4.6999999999999999E-4</v>
      </c>
      <c r="O146" s="177">
        <f>ROUND(E146*N146,2)</f>
        <v>0.01</v>
      </c>
      <c r="P146" s="177">
        <v>0</v>
      </c>
      <c r="Q146" s="177">
        <f>ROUND(E146*P146,2)</f>
        <v>0</v>
      </c>
      <c r="R146" s="177"/>
      <c r="S146" s="177"/>
      <c r="T146" s="178">
        <v>0.27017000000000002</v>
      </c>
      <c r="U146" s="177">
        <f>ROUND(E146*T146,2)</f>
        <v>7.29</v>
      </c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 t="s">
        <v>164</v>
      </c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ht="22.5" outlineLevel="1" x14ac:dyDescent="0.2">
      <c r="A147" s="163">
        <v>85</v>
      </c>
      <c r="B147" s="169" t="s">
        <v>348</v>
      </c>
      <c r="C147" s="202" t="s">
        <v>484</v>
      </c>
      <c r="D147" s="171" t="s">
        <v>230</v>
      </c>
      <c r="E147" s="173">
        <v>27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7">
        <v>6.9999999999999994E-5</v>
      </c>
      <c r="O147" s="177">
        <f>ROUND(E147*N147,2)</f>
        <v>0</v>
      </c>
      <c r="P147" s="177">
        <v>0</v>
      </c>
      <c r="Q147" s="177">
        <f>ROUND(E147*P147,2)</f>
        <v>0</v>
      </c>
      <c r="R147" s="177"/>
      <c r="S147" s="177"/>
      <c r="T147" s="178">
        <v>0.129</v>
      </c>
      <c r="U147" s="177">
        <f>ROUND(E147*T147,2)</f>
        <v>3.48</v>
      </c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 t="s">
        <v>164</v>
      </c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">
      <c r="A148" s="163">
        <v>86</v>
      </c>
      <c r="B148" s="169" t="s">
        <v>349</v>
      </c>
      <c r="C148" s="202" t="s">
        <v>485</v>
      </c>
      <c r="D148" s="171" t="s">
        <v>187</v>
      </c>
      <c r="E148" s="173">
        <v>9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7">
        <v>1.2999999999999999E-4</v>
      </c>
      <c r="O148" s="177">
        <f>ROUND(E148*N148,2)</f>
        <v>0</v>
      </c>
      <c r="P148" s="177">
        <v>0</v>
      </c>
      <c r="Q148" s="177">
        <f>ROUND(E148*P148,2)</f>
        <v>0</v>
      </c>
      <c r="R148" s="177"/>
      <c r="S148" s="177"/>
      <c r="T148" s="178">
        <v>0.18554999999999999</v>
      </c>
      <c r="U148" s="177">
        <f>ROUND(E148*T148,2)</f>
        <v>1.67</v>
      </c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 t="s">
        <v>164</v>
      </c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">
      <c r="A149" s="163">
        <v>87</v>
      </c>
      <c r="B149" s="169" t="s">
        <v>350</v>
      </c>
      <c r="C149" s="202" t="s">
        <v>351</v>
      </c>
      <c r="D149" s="171" t="s">
        <v>230</v>
      </c>
      <c r="E149" s="173">
        <v>27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7"/>
      <c r="S149" s="177"/>
      <c r="T149" s="178">
        <v>2.9000000000000001E-2</v>
      </c>
      <c r="U149" s="177">
        <f>ROUND(E149*T149,2)</f>
        <v>0.78</v>
      </c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 t="s">
        <v>164</v>
      </c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x14ac:dyDescent="0.2">
      <c r="A150" s="164" t="s">
        <v>147</v>
      </c>
      <c r="B150" s="170" t="s">
        <v>90</v>
      </c>
      <c r="C150" s="203" t="s">
        <v>91</v>
      </c>
      <c r="D150" s="172"/>
      <c r="E150" s="174"/>
      <c r="F150" s="179"/>
      <c r="G150" s="179">
        <f>SUMIF(AE151:AE162,"&lt;&gt;NOR",G151:G162)</f>
        <v>0</v>
      </c>
      <c r="H150" s="179"/>
      <c r="I150" s="179">
        <f>SUM(I151:I162)</f>
        <v>0</v>
      </c>
      <c r="J150" s="179"/>
      <c r="K150" s="179">
        <f>SUM(K151:K162)</f>
        <v>0</v>
      </c>
      <c r="L150" s="179"/>
      <c r="M150" s="179">
        <f>SUM(M151:M162)</f>
        <v>0</v>
      </c>
      <c r="N150" s="179"/>
      <c r="O150" s="179">
        <f>SUM(O151:O162)</f>
        <v>0.14000000000000001</v>
      </c>
      <c r="P150" s="179"/>
      <c r="Q150" s="179">
        <f>SUM(Q151:Q162)</f>
        <v>0.06</v>
      </c>
      <c r="R150" s="179"/>
      <c r="S150" s="179"/>
      <c r="T150" s="180"/>
      <c r="U150" s="179">
        <f>SUM(U151:U162)</f>
        <v>23.040000000000003</v>
      </c>
      <c r="AE150" t="s">
        <v>148</v>
      </c>
    </row>
    <row r="151" spans="1:60" outlineLevel="1" x14ac:dyDescent="0.2">
      <c r="A151" s="163">
        <v>88</v>
      </c>
      <c r="B151" s="169" t="s">
        <v>352</v>
      </c>
      <c r="C151" s="202" t="s">
        <v>353</v>
      </c>
      <c r="D151" s="171" t="s">
        <v>187</v>
      </c>
      <c r="E151" s="173">
        <v>2</v>
      </c>
      <c r="F151" s="176"/>
      <c r="G151" s="177">
        <f t="shared" ref="G151:G162" si="21">ROUND(E151*F151,2)</f>
        <v>0</v>
      </c>
      <c r="H151" s="176"/>
      <c r="I151" s="177">
        <f t="shared" ref="I151:I162" si="22">ROUND(E151*H151,2)</f>
        <v>0</v>
      </c>
      <c r="J151" s="176"/>
      <c r="K151" s="177">
        <f t="shared" ref="K151:K162" si="23">ROUND(E151*J151,2)</f>
        <v>0</v>
      </c>
      <c r="L151" s="177">
        <v>21</v>
      </c>
      <c r="M151" s="177">
        <f t="shared" ref="M151:M162" si="24">G151*(1+L151/100)</f>
        <v>0</v>
      </c>
      <c r="N151" s="177">
        <v>0</v>
      </c>
      <c r="O151" s="177">
        <f t="shared" ref="O151:O162" si="25">ROUND(E151*N151,2)</f>
        <v>0</v>
      </c>
      <c r="P151" s="177">
        <v>3.1870000000000002E-2</v>
      </c>
      <c r="Q151" s="177">
        <f t="shared" ref="Q151:Q162" si="26">ROUND(E151*P151,2)</f>
        <v>0.06</v>
      </c>
      <c r="R151" s="177"/>
      <c r="S151" s="177"/>
      <c r="T151" s="178">
        <v>0.89376</v>
      </c>
      <c r="U151" s="177">
        <f t="shared" ref="U151:U162" si="27">ROUND(E151*T151,2)</f>
        <v>1.79</v>
      </c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 t="s">
        <v>152</v>
      </c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">
      <c r="A152" s="163">
        <v>89</v>
      </c>
      <c r="B152" s="169" t="s">
        <v>354</v>
      </c>
      <c r="C152" s="202" t="s">
        <v>355</v>
      </c>
      <c r="D152" s="171" t="s">
        <v>356</v>
      </c>
      <c r="E152" s="173">
        <v>1</v>
      </c>
      <c r="F152" s="176"/>
      <c r="G152" s="177">
        <f t="shared" si="21"/>
        <v>0</v>
      </c>
      <c r="H152" s="176"/>
      <c r="I152" s="177">
        <f t="shared" si="22"/>
        <v>0</v>
      </c>
      <c r="J152" s="176"/>
      <c r="K152" s="177">
        <f t="shared" si="23"/>
        <v>0</v>
      </c>
      <c r="L152" s="177">
        <v>21</v>
      </c>
      <c r="M152" s="177">
        <f t="shared" si="24"/>
        <v>0</v>
      </c>
      <c r="N152" s="177">
        <v>1.7420000000000001E-2</v>
      </c>
      <c r="O152" s="177">
        <f t="shared" si="25"/>
        <v>0.02</v>
      </c>
      <c r="P152" s="177">
        <v>0</v>
      </c>
      <c r="Q152" s="177">
        <f t="shared" si="26"/>
        <v>0</v>
      </c>
      <c r="R152" s="177"/>
      <c r="S152" s="177"/>
      <c r="T152" s="178">
        <v>1.2529999999999999</v>
      </c>
      <c r="U152" s="177">
        <f t="shared" si="27"/>
        <v>1.25</v>
      </c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 t="s">
        <v>164</v>
      </c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 x14ac:dyDescent="0.2">
      <c r="A153" s="163">
        <v>90</v>
      </c>
      <c r="B153" s="169" t="s">
        <v>357</v>
      </c>
      <c r="C153" s="202" t="s">
        <v>358</v>
      </c>
      <c r="D153" s="171" t="s">
        <v>356</v>
      </c>
      <c r="E153" s="173">
        <v>3</v>
      </c>
      <c r="F153" s="176"/>
      <c r="G153" s="177">
        <f t="shared" si="21"/>
        <v>0</v>
      </c>
      <c r="H153" s="176"/>
      <c r="I153" s="177">
        <f t="shared" si="22"/>
        <v>0</v>
      </c>
      <c r="J153" s="176"/>
      <c r="K153" s="177">
        <f t="shared" si="23"/>
        <v>0</v>
      </c>
      <c r="L153" s="177">
        <v>21</v>
      </c>
      <c r="M153" s="177">
        <f t="shared" si="24"/>
        <v>0</v>
      </c>
      <c r="N153" s="177">
        <v>1.41E-3</v>
      </c>
      <c r="O153" s="177">
        <f t="shared" si="25"/>
        <v>0</v>
      </c>
      <c r="P153" s="177">
        <v>0</v>
      </c>
      <c r="Q153" s="177">
        <f t="shared" si="26"/>
        <v>0</v>
      </c>
      <c r="R153" s="177"/>
      <c r="S153" s="177"/>
      <c r="T153" s="178">
        <v>1.575</v>
      </c>
      <c r="U153" s="177">
        <f t="shared" si="27"/>
        <v>4.7300000000000004</v>
      </c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 t="s">
        <v>164</v>
      </c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ht="22.5" outlineLevel="1" x14ac:dyDescent="0.2">
      <c r="A154" s="163">
        <v>91</v>
      </c>
      <c r="B154" s="169" t="s">
        <v>359</v>
      </c>
      <c r="C154" s="202" t="s">
        <v>360</v>
      </c>
      <c r="D154" s="171" t="s">
        <v>356</v>
      </c>
      <c r="E154" s="173">
        <v>2</v>
      </c>
      <c r="F154" s="176"/>
      <c r="G154" s="177">
        <f t="shared" si="21"/>
        <v>0</v>
      </c>
      <c r="H154" s="176"/>
      <c r="I154" s="177">
        <f t="shared" si="22"/>
        <v>0</v>
      </c>
      <c r="J154" s="176"/>
      <c r="K154" s="177">
        <f t="shared" si="23"/>
        <v>0</v>
      </c>
      <c r="L154" s="177">
        <v>21</v>
      </c>
      <c r="M154" s="177">
        <f t="shared" si="24"/>
        <v>0</v>
      </c>
      <c r="N154" s="177">
        <v>2.3E-3</v>
      </c>
      <c r="O154" s="177">
        <f t="shared" si="25"/>
        <v>0</v>
      </c>
      <c r="P154" s="177">
        <v>0</v>
      </c>
      <c r="Q154" s="177">
        <f t="shared" si="26"/>
        <v>0</v>
      </c>
      <c r="R154" s="177"/>
      <c r="S154" s="177"/>
      <c r="T154" s="178">
        <v>0.38</v>
      </c>
      <c r="U154" s="177">
        <f t="shared" si="27"/>
        <v>0.76</v>
      </c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 t="s">
        <v>164</v>
      </c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">
      <c r="A155" s="163">
        <v>92</v>
      </c>
      <c r="B155" s="169" t="s">
        <v>361</v>
      </c>
      <c r="C155" s="202" t="s">
        <v>362</v>
      </c>
      <c r="D155" s="171" t="s">
        <v>187</v>
      </c>
      <c r="E155" s="173">
        <v>3</v>
      </c>
      <c r="F155" s="176"/>
      <c r="G155" s="177">
        <f t="shared" si="21"/>
        <v>0</v>
      </c>
      <c r="H155" s="176"/>
      <c r="I155" s="177">
        <f t="shared" si="22"/>
        <v>0</v>
      </c>
      <c r="J155" s="176"/>
      <c r="K155" s="177">
        <f t="shared" si="23"/>
        <v>0</v>
      </c>
      <c r="L155" s="177">
        <v>21</v>
      </c>
      <c r="M155" s="177">
        <f t="shared" si="24"/>
        <v>0</v>
      </c>
      <c r="N155" s="177">
        <v>8.4999999999999995E-4</v>
      </c>
      <c r="O155" s="177">
        <f t="shared" si="25"/>
        <v>0</v>
      </c>
      <c r="P155" s="177">
        <v>0</v>
      </c>
      <c r="Q155" s="177">
        <f t="shared" si="26"/>
        <v>0</v>
      </c>
      <c r="R155" s="177"/>
      <c r="S155" s="177"/>
      <c r="T155" s="178">
        <v>0.44500000000000001</v>
      </c>
      <c r="U155" s="177">
        <f t="shared" si="27"/>
        <v>1.34</v>
      </c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 t="s">
        <v>164</v>
      </c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">
      <c r="A156" s="163">
        <v>93</v>
      </c>
      <c r="B156" s="169" t="s">
        <v>363</v>
      </c>
      <c r="C156" s="202" t="s">
        <v>364</v>
      </c>
      <c r="D156" s="171" t="s">
        <v>187</v>
      </c>
      <c r="E156" s="173">
        <v>3</v>
      </c>
      <c r="F156" s="176"/>
      <c r="G156" s="177">
        <f t="shared" si="21"/>
        <v>0</v>
      </c>
      <c r="H156" s="176"/>
      <c r="I156" s="177">
        <f t="shared" si="22"/>
        <v>0</v>
      </c>
      <c r="J156" s="176"/>
      <c r="K156" s="177">
        <f t="shared" si="23"/>
        <v>0</v>
      </c>
      <c r="L156" s="177">
        <v>21</v>
      </c>
      <c r="M156" s="177">
        <f t="shared" si="24"/>
        <v>0</v>
      </c>
      <c r="N156" s="177">
        <v>1.2E-4</v>
      </c>
      <c r="O156" s="177">
        <f t="shared" si="25"/>
        <v>0</v>
      </c>
      <c r="P156" s="177">
        <v>0</v>
      </c>
      <c r="Q156" s="177">
        <f t="shared" si="26"/>
        <v>0</v>
      </c>
      <c r="R156" s="177"/>
      <c r="S156" s="177"/>
      <c r="T156" s="178">
        <v>0.47599999999999998</v>
      </c>
      <c r="U156" s="177">
        <f t="shared" si="27"/>
        <v>1.43</v>
      </c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 t="s">
        <v>164</v>
      </c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">
      <c r="A157" s="163">
        <v>94</v>
      </c>
      <c r="B157" s="169" t="s">
        <v>365</v>
      </c>
      <c r="C157" s="202" t="s">
        <v>366</v>
      </c>
      <c r="D157" s="171" t="s">
        <v>187</v>
      </c>
      <c r="E157" s="173">
        <v>3</v>
      </c>
      <c r="F157" s="176"/>
      <c r="G157" s="177">
        <f t="shared" si="21"/>
        <v>0</v>
      </c>
      <c r="H157" s="176"/>
      <c r="I157" s="177">
        <f t="shared" si="22"/>
        <v>0</v>
      </c>
      <c r="J157" s="176"/>
      <c r="K157" s="177">
        <f t="shared" si="23"/>
        <v>0</v>
      </c>
      <c r="L157" s="177">
        <v>21</v>
      </c>
      <c r="M157" s="177">
        <f t="shared" si="24"/>
        <v>0</v>
      </c>
      <c r="N157" s="177">
        <v>4.0999999999999999E-4</v>
      </c>
      <c r="O157" s="177">
        <f t="shared" si="25"/>
        <v>0</v>
      </c>
      <c r="P157" s="177">
        <v>0</v>
      </c>
      <c r="Q157" s="177">
        <f t="shared" si="26"/>
        <v>0</v>
      </c>
      <c r="R157" s="177"/>
      <c r="S157" s="177"/>
      <c r="T157" s="178">
        <v>0.246</v>
      </c>
      <c r="U157" s="177">
        <f t="shared" si="27"/>
        <v>0.74</v>
      </c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 t="s">
        <v>164</v>
      </c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ht="22.5" outlineLevel="1" x14ac:dyDescent="0.2">
      <c r="A158" s="163">
        <v>95</v>
      </c>
      <c r="B158" s="169" t="s">
        <v>367</v>
      </c>
      <c r="C158" s="202" t="s">
        <v>486</v>
      </c>
      <c r="D158" s="171" t="s">
        <v>356</v>
      </c>
      <c r="E158" s="173">
        <v>2</v>
      </c>
      <c r="F158" s="176"/>
      <c r="G158" s="177">
        <f t="shared" si="21"/>
        <v>0</v>
      </c>
      <c r="H158" s="176"/>
      <c r="I158" s="177">
        <f t="shared" si="22"/>
        <v>0</v>
      </c>
      <c r="J158" s="176"/>
      <c r="K158" s="177">
        <f t="shared" si="23"/>
        <v>0</v>
      </c>
      <c r="L158" s="177">
        <v>21</v>
      </c>
      <c r="M158" s="177">
        <f t="shared" si="24"/>
        <v>0</v>
      </c>
      <c r="N158" s="177">
        <v>1.521E-2</v>
      </c>
      <c r="O158" s="177">
        <f t="shared" si="25"/>
        <v>0.03</v>
      </c>
      <c r="P158" s="177">
        <v>0</v>
      </c>
      <c r="Q158" s="177">
        <f t="shared" si="26"/>
        <v>0</v>
      </c>
      <c r="R158" s="177"/>
      <c r="S158" s="177"/>
      <c r="T158" s="178">
        <v>1.1890000000000001</v>
      </c>
      <c r="U158" s="177">
        <f t="shared" si="27"/>
        <v>2.38</v>
      </c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 t="s">
        <v>164</v>
      </c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ht="22.5" outlineLevel="1" x14ac:dyDescent="0.2">
      <c r="A159" s="163">
        <v>96</v>
      </c>
      <c r="B159" s="169" t="s">
        <v>368</v>
      </c>
      <c r="C159" s="202" t="s">
        <v>487</v>
      </c>
      <c r="D159" s="171" t="s">
        <v>356</v>
      </c>
      <c r="E159" s="173">
        <v>3</v>
      </c>
      <c r="F159" s="176"/>
      <c r="G159" s="177">
        <f t="shared" si="21"/>
        <v>0</v>
      </c>
      <c r="H159" s="176"/>
      <c r="I159" s="177">
        <f t="shared" si="22"/>
        <v>0</v>
      </c>
      <c r="J159" s="176"/>
      <c r="K159" s="177">
        <f t="shared" si="23"/>
        <v>0</v>
      </c>
      <c r="L159" s="177">
        <v>21</v>
      </c>
      <c r="M159" s="177">
        <f t="shared" si="24"/>
        <v>0</v>
      </c>
      <c r="N159" s="177">
        <v>1.7590000000000001E-2</v>
      </c>
      <c r="O159" s="177">
        <f t="shared" si="25"/>
        <v>0.05</v>
      </c>
      <c r="P159" s="177">
        <v>0</v>
      </c>
      <c r="Q159" s="177">
        <f t="shared" si="26"/>
        <v>0</v>
      </c>
      <c r="R159" s="177"/>
      <c r="S159" s="177"/>
      <c r="T159" s="178">
        <v>0.97299999999999998</v>
      </c>
      <c r="U159" s="177">
        <f t="shared" si="27"/>
        <v>2.92</v>
      </c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 t="s">
        <v>164</v>
      </c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ht="22.5" outlineLevel="1" x14ac:dyDescent="0.2">
      <c r="A160" s="163">
        <v>97</v>
      </c>
      <c r="B160" s="169" t="s">
        <v>369</v>
      </c>
      <c r="C160" s="202" t="s">
        <v>370</v>
      </c>
      <c r="D160" s="171" t="s">
        <v>356</v>
      </c>
      <c r="E160" s="173">
        <v>3</v>
      </c>
      <c r="F160" s="176"/>
      <c r="G160" s="177">
        <f t="shared" si="21"/>
        <v>0</v>
      </c>
      <c r="H160" s="176"/>
      <c r="I160" s="177">
        <f t="shared" si="22"/>
        <v>0</v>
      </c>
      <c r="J160" s="176"/>
      <c r="K160" s="177">
        <f t="shared" si="23"/>
        <v>0</v>
      </c>
      <c r="L160" s="177">
        <v>21</v>
      </c>
      <c r="M160" s="177">
        <f t="shared" si="24"/>
        <v>0</v>
      </c>
      <c r="N160" s="177">
        <v>0</v>
      </c>
      <c r="O160" s="177">
        <f t="shared" si="25"/>
        <v>0</v>
      </c>
      <c r="P160" s="177">
        <v>0</v>
      </c>
      <c r="Q160" s="177">
        <f t="shared" si="26"/>
        <v>0</v>
      </c>
      <c r="R160" s="177"/>
      <c r="S160" s="177"/>
      <c r="T160" s="178">
        <v>1.9</v>
      </c>
      <c r="U160" s="177">
        <f t="shared" si="27"/>
        <v>5.7</v>
      </c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 t="s">
        <v>164</v>
      </c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">
      <c r="A161" s="163">
        <v>98</v>
      </c>
      <c r="B161" s="169" t="s">
        <v>371</v>
      </c>
      <c r="C161" s="202" t="s">
        <v>488</v>
      </c>
      <c r="D161" s="171" t="s">
        <v>187</v>
      </c>
      <c r="E161" s="173">
        <v>3</v>
      </c>
      <c r="F161" s="176"/>
      <c r="G161" s="177">
        <f t="shared" si="21"/>
        <v>0</v>
      </c>
      <c r="H161" s="176"/>
      <c r="I161" s="177">
        <f t="shared" si="22"/>
        <v>0</v>
      </c>
      <c r="J161" s="176"/>
      <c r="K161" s="177">
        <f t="shared" si="23"/>
        <v>0</v>
      </c>
      <c r="L161" s="177">
        <v>21</v>
      </c>
      <c r="M161" s="177">
        <f t="shared" si="24"/>
        <v>0</v>
      </c>
      <c r="N161" s="177">
        <v>1.8E-3</v>
      </c>
      <c r="O161" s="177">
        <f t="shared" si="25"/>
        <v>0.01</v>
      </c>
      <c r="P161" s="177">
        <v>0</v>
      </c>
      <c r="Q161" s="177">
        <f t="shared" si="26"/>
        <v>0</v>
      </c>
      <c r="R161" s="177"/>
      <c r="S161" s="177"/>
      <c r="T161" s="178">
        <v>0</v>
      </c>
      <c r="U161" s="177">
        <f t="shared" si="27"/>
        <v>0</v>
      </c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 t="s">
        <v>189</v>
      </c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">
      <c r="A162" s="163">
        <v>99</v>
      </c>
      <c r="B162" s="169" t="s">
        <v>372</v>
      </c>
      <c r="C162" s="202" t="s">
        <v>489</v>
      </c>
      <c r="D162" s="171" t="s">
        <v>187</v>
      </c>
      <c r="E162" s="173">
        <v>2</v>
      </c>
      <c r="F162" s="176"/>
      <c r="G162" s="177">
        <f t="shared" si="21"/>
        <v>0</v>
      </c>
      <c r="H162" s="176"/>
      <c r="I162" s="177">
        <f t="shared" si="22"/>
        <v>0</v>
      </c>
      <c r="J162" s="176"/>
      <c r="K162" s="177">
        <f t="shared" si="23"/>
        <v>0</v>
      </c>
      <c r="L162" s="177">
        <v>21</v>
      </c>
      <c r="M162" s="177">
        <f t="shared" si="24"/>
        <v>0</v>
      </c>
      <c r="N162" s="177">
        <v>1.55E-2</v>
      </c>
      <c r="O162" s="177">
        <f t="shared" si="25"/>
        <v>0.03</v>
      </c>
      <c r="P162" s="177">
        <v>0</v>
      </c>
      <c r="Q162" s="177">
        <f t="shared" si="26"/>
        <v>0</v>
      </c>
      <c r="R162" s="177"/>
      <c r="S162" s="177"/>
      <c r="T162" s="178">
        <v>0</v>
      </c>
      <c r="U162" s="177">
        <f t="shared" si="27"/>
        <v>0</v>
      </c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 t="s">
        <v>189</v>
      </c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x14ac:dyDescent="0.2">
      <c r="A163" s="164" t="s">
        <v>147</v>
      </c>
      <c r="B163" s="170" t="s">
        <v>92</v>
      </c>
      <c r="C163" s="203" t="s">
        <v>93</v>
      </c>
      <c r="D163" s="172"/>
      <c r="E163" s="174"/>
      <c r="F163" s="179"/>
      <c r="G163" s="179">
        <f>SUMIF(AE164:AE167,"&lt;&gt;NOR",G164:G167)</f>
        <v>0</v>
      </c>
      <c r="H163" s="179"/>
      <c r="I163" s="179">
        <f>SUM(I164:I167)</f>
        <v>0</v>
      </c>
      <c r="J163" s="179"/>
      <c r="K163" s="179">
        <f>SUM(K164:K167)</f>
        <v>0</v>
      </c>
      <c r="L163" s="179"/>
      <c r="M163" s="179">
        <f>SUM(M164:M167)</f>
        <v>0</v>
      </c>
      <c r="N163" s="179"/>
      <c r="O163" s="179">
        <f>SUM(O164:O167)</f>
        <v>0.39</v>
      </c>
      <c r="P163" s="179"/>
      <c r="Q163" s="179">
        <f>SUM(Q164:Q167)</f>
        <v>0.13</v>
      </c>
      <c r="R163" s="179"/>
      <c r="S163" s="179"/>
      <c r="T163" s="180"/>
      <c r="U163" s="179">
        <f>SUM(U164:U167)</f>
        <v>28.580000000000002</v>
      </c>
      <c r="AE163" t="s">
        <v>148</v>
      </c>
    </row>
    <row r="164" spans="1:60" outlineLevel="1" x14ac:dyDescent="0.2">
      <c r="A164" s="163">
        <v>100</v>
      </c>
      <c r="B164" s="169" t="s">
        <v>373</v>
      </c>
      <c r="C164" s="202" t="s">
        <v>374</v>
      </c>
      <c r="D164" s="171" t="s">
        <v>230</v>
      </c>
      <c r="E164" s="173">
        <v>70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7">
        <v>5.4000000000000003E-3</v>
      </c>
      <c r="O164" s="177">
        <f>ROUND(E164*N164,2)</f>
        <v>0.38</v>
      </c>
      <c r="P164" s="177">
        <v>0</v>
      </c>
      <c r="Q164" s="177">
        <f>ROUND(E164*P164,2)</f>
        <v>0</v>
      </c>
      <c r="R164" s="177"/>
      <c r="S164" s="177"/>
      <c r="T164" s="178">
        <v>0.36</v>
      </c>
      <c r="U164" s="177">
        <f>ROUND(E164*T164,2)</f>
        <v>25.2</v>
      </c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 t="s">
        <v>164</v>
      </c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 x14ac:dyDescent="0.2">
      <c r="A165" s="163">
        <v>101</v>
      </c>
      <c r="B165" s="169" t="s">
        <v>375</v>
      </c>
      <c r="C165" s="202" t="s">
        <v>490</v>
      </c>
      <c r="D165" s="171" t="s">
        <v>230</v>
      </c>
      <c r="E165" s="173">
        <v>70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7">
        <v>9.0000000000000006E-5</v>
      </c>
      <c r="O165" s="177">
        <f>ROUND(E165*N165,2)</f>
        <v>0.01</v>
      </c>
      <c r="P165" s="177">
        <v>0</v>
      </c>
      <c r="Q165" s="177">
        <f>ROUND(E165*P165,2)</f>
        <v>0</v>
      </c>
      <c r="R165" s="177"/>
      <c r="S165" s="177"/>
      <c r="T165" s="178">
        <v>0</v>
      </c>
      <c r="U165" s="177">
        <f>ROUND(E165*T165,2)</f>
        <v>0</v>
      </c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 t="s">
        <v>189</v>
      </c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 x14ac:dyDescent="0.2">
      <c r="A166" s="163">
        <v>102</v>
      </c>
      <c r="B166" s="169" t="s">
        <v>376</v>
      </c>
      <c r="C166" s="202" t="s">
        <v>377</v>
      </c>
      <c r="D166" s="171" t="s">
        <v>230</v>
      </c>
      <c r="E166" s="173">
        <v>70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7">
        <v>0</v>
      </c>
      <c r="O166" s="177">
        <f>ROUND(E166*N166,2)</f>
        <v>0</v>
      </c>
      <c r="P166" s="177">
        <v>0</v>
      </c>
      <c r="Q166" s="177">
        <f>ROUND(E166*P166,2)</f>
        <v>0</v>
      </c>
      <c r="R166" s="177"/>
      <c r="S166" s="177"/>
      <c r="T166" s="178">
        <v>1.7999999999999999E-2</v>
      </c>
      <c r="U166" s="177">
        <f>ROUND(E166*T166,2)</f>
        <v>1.26</v>
      </c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 t="s">
        <v>164</v>
      </c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ht="22.5" outlineLevel="1" x14ac:dyDescent="0.2">
      <c r="A167" s="163">
        <v>103</v>
      </c>
      <c r="B167" s="169" t="s">
        <v>378</v>
      </c>
      <c r="C167" s="202" t="s">
        <v>379</v>
      </c>
      <c r="D167" s="171" t="s">
        <v>230</v>
      </c>
      <c r="E167" s="173">
        <v>40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7">
        <v>2.0000000000000002E-5</v>
      </c>
      <c r="O167" s="177">
        <f>ROUND(E167*N167,2)</f>
        <v>0</v>
      </c>
      <c r="P167" s="177">
        <v>3.2000000000000002E-3</v>
      </c>
      <c r="Q167" s="177">
        <f>ROUND(E167*P167,2)</f>
        <v>0.13</v>
      </c>
      <c r="R167" s="177"/>
      <c r="S167" s="177"/>
      <c r="T167" s="178">
        <v>5.2999999999999999E-2</v>
      </c>
      <c r="U167" s="177">
        <f>ROUND(E167*T167,2)</f>
        <v>2.12</v>
      </c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 t="s">
        <v>164</v>
      </c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x14ac:dyDescent="0.2">
      <c r="A168" s="164" t="s">
        <v>147</v>
      </c>
      <c r="B168" s="170" t="s">
        <v>94</v>
      </c>
      <c r="C168" s="203" t="s">
        <v>95</v>
      </c>
      <c r="D168" s="172"/>
      <c r="E168" s="174"/>
      <c r="F168" s="179"/>
      <c r="G168" s="179">
        <f>SUMIF(AE169:AE171,"&lt;&gt;NOR",G169:G171)</f>
        <v>0</v>
      </c>
      <c r="H168" s="179"/>
      <c r="I168" s="179">
        <f>SUM(I169:I171)</f>
        <v>0</v>
      </c>
      <c r="J168" s="179"/>
      <c r="K168" s="179">
        <f>SUM(K169:K171)</f>
        <v>0</v>
      </c>
      <c r="L168" s="179"/>
      <c r="M168" s="179">
        <f>SUM(M169:M171)</f>
        <v>0</v>
      </c>
      <c r="N168" s="179"/>
      <c r="O168" s="179">
        <f>SUM(O169:O171)</f>
        <v>0</v>
      </c>
      <c r="P168" s="179"/>
      <c r="Q168" s="179">
        <f>SUM(Q169:Q171)</f>
        <v>0</v>
      </c>
      <c r="R168" s="179"/>
      <c r="S168" s="179"/>
      <c r="T168" s="180"/>
      <c r="U168" s="179">
        <f>SUM(U169:U171)</f>
        <v>2.8899999999999997</v>
      </c>
      <c r="AE168" t="s">
        <v>148</v>
      </c>
    </row>
    <row r="169" spans="1:60" outlineLevel="1" x14ac:dyDescent="0.2">
      <c r="A169" s="163">
        <v>104</v>
      </c>
      <c r="B169" s="169" t="s">
        <v>380</v>
      </c>
      <c r="C169" s="202" t="s">
        <v>381</v>
      </c>
      <c r="D169" s="171" t="s">
        <v>187</v>
      </c>
      <c r="E169" s="173">
        <v>16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7"/>
      <c r="S169" s="177"/>
      <c r="T169" s="178">
        <v>5.0999999999999997E-2</v>
      </c>
      <c r="U169" s="177">
        <f>ROUND(E169*T169,2)</f>
        <v>0.82</v>
      </c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 t="s">
        <v>164</v>
      </c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ht="22.5" outlineLevel="1" x14ac:dyDescent="0.2">
      <c r="A170" s="163">
        <v>105</v>
      </c>
      <c r="B170" s="169" t="s">
        <v>382</v>
      </c>
      <c r="C170" s="202" t="s">
        <v>491</v>
      </c>
      <c r="D170" s="171" t="s">
        <v>187</v>
      </c>
      <c r="E170" s="173">
        <v>8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7">
        <v>1.2E-4</v>
      </c>
      <c r="O170" s="177">
        <f>ROUND(E170*N170,2)</f>
        <v>0</v>
      </c>
      <c r="P170" s="177">
        <v>0</v>
      </c>
      <c r="Q170" s="177">
        <f>ROUND(E170*P170,2)</f>
        <v>0</v>
      </c>
      <c r="R170" s="177"/>
      <c r="S170" s="177"/>
      <c r="T170" s="178">
        <v>7.1999999999999995E-2</v>
      </c>
      <c r="U170" s="177">
        <f>ROUND(E170*T170,2)</f>
        <v>0.57999999999999996</v>
      </c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 t="s">
        <v>164</v>
      </c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">
      <c r="A171" s="163">
        <v>106</v>
      </c>
      <c r="B171" s="169" t="s">
        <v>383</v>
      </c>
      <c r="C171" s="202" t="s">
        <v>492</v>
      </c>
      <c r="D171" s="171" t="s">
        <v>187</v>
      </c>
      <c r="E171" s="173">
        <v>8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7">
        <v>0</v>
      </c>
      <c r="O171" s="177">
        <f>ROUND(E171*N171,2)</f>
        <v>0</v>
      </c>
      <c r="P171" s="177">
        <v>0</v>
      </c>
      <c r="Q171" s="177">
        <f>ROUND(E171*P171,2)</f>
        <v>0</v>
      </c>
      <c r="R171" s="177"/>
      <c r="S171" s="177"/>
      <c r="T171" s="178">
        <v>0.186</v>
      </c>
      <c r="U171" s="177">
        <f>ROUND(E171*T171,2)</f>
        <v>1.49</v>
      </c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 t="s">
        <v>164</v>
      </c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x14ac:dyDescent="0.2">
      <c r="A172" s="164" t="s">
        <v>147</v>
      </c>
      <c r="B172" s="170" t="s">
        <v>96</v>
      </c>
      <c r="C172" s="203" t="s">
        <v>97</v>
      </c>
      <c r="D172" s="172"/>
      <c r="E172" s="174"/>
      <c r="F172" s="179"/>
      <c r="G172" s="179">
        <f>SUMIF(AE173:AE178,"&lt;&gt;NOR",G173:G178)</f>
        <v>0</v>
      </c>
      <c r="H172" s="179"/>
      <c r="I172" s="179">
        <f>SUM(I173:I178)</f>
        <v>0</v>
      </c>
      <c r="J172" s="179"/>
      <c r="K172" s="179">
        <f>SUM(K173:K178)</f>
        <v>0</v>
      </c>
      <c r="L172" s="179"/>
      <c r="M172" s="179">
        <f>SUM(M173:M178)</f>
        <v>0</v>
      </c>
      <c r="N172" s="179"/>
      <c r="O172" s="179">
        <f>SUM(O173:O178)</f>
        <v>0.42000000000000004</v>
      </c>
      <c r="P172" s="179"/>
      <c r="Q172" s="179">
        <f>SUM(Q173:Q178)</f>
        <v>0.05</v>
      </c>
      <c r="R172" s="179"/>
      <c r="S172" s="179"/>
      <c r="T172" s="180"/>
      <c r="U172" s="179">
        <f>SUM(U173:U178)</f>
        <v>8.3800000000000008</v>
      </c>
      <c r="AE172" t="s">
        <v>148</v>
      </c>
    </row>
    <row r="173" spans="1:60" ht="22.5" outlineLevel="1" x14ac:dyDescent="0.2">
      <c r="A173" s="163">
        <v>107</v>
      </c>
      <c r="B173" s="169" t="s">
        <v>384</v>
      </c>
      <c r="C173" s="202" t="s">
        <v>385</v>
      </c>
      <c r="D173" s="171" t="s">
        <v>187</v>
      </c>
      <c r="E173" s="173">
        <v>1</v>
      </c>
      <c r="F173" s="176"/>
      <c r="G173" s="177">
        <f t="shared" ref="G173:G178" si="28">ROUND(E173*F173,2)</f>
        <v>0</v>
      </c>
      <c r="H173" s="176"/>
      <c r="I173" s="177">
        <f t="shared" ref="I173:I178" si="29">ROUND(E173*H173,2)</f>
        <v>0</v>
      </c>
      <c r="J173" s="176"/>
      <c r="K173" s="177">
        <f t="shared" ref="K173:K178" si="30">ROUND(E173*J173,2)</f>
        <v>0</v>
      </c>
      <c r="L173" s="177">
        <v>21</v>
      </c>
      <c r="M173" s="177">
        <f t="shared" ref="M173:M178" si="31">G173*(1+L173/100)</f>
        <v>0</v>
      </c>
      <c r="N173" s="177">
        <v>8.0000000000000007E-5</v>
      </c>
      <c r="O173" s="177">
        <f t="shared" ref="O173:O178" si="32">ROUND(E173*N173,2)</f>
        <v>0</v>
      </c>
      <c r="P173" s="177">
        <v>4.675E-2</v>
      </c>
      <c r="Q173" s="177">
        <f t="shared" ref="Q173:Q178" si="33">ROUND(E173*P173,2)</f>
        <v>0.05</v>
      </c>
      <c r="R173" s="177"/>
      <c r="S173" s="177"/>
      <c r="T173" s="178">
        <v>0.36099999999999999</v>
      </c>
      <c r="U173" s="177">
        <f t="shared" ref="U173:U178" si="34">ROUND(E173*T173,2)</f>
        <v>0.36</v>
      </c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 t="s">
        <v>164</v>
      </c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 x14ac:dyDescent="0.2">
      <c r="A174" s="163">
        <v>108</v>
      </c>
      <c r="B174" s="169" t="s">
        <v>386</v>
      </c>
      <c r="C174" s="202" t="s">
        <v>493</v>
      </c>
      <c r="D174" s="171" t="s">
        <v>187</v>
      </c>
      <c r="E174" s="173">
        <v>1</v>
      </c>
      <c r="F174" s="176"/>
      <c r="G174" s="177">
        <f t="shared" si="28"/>
        <v>0</v>
      </c>
      <c r="H174" s="176"/>
      <c r="I174" s="177">
        <f t="shared" si="29"/>
        <v>0</v>
      </c>
      <c r="J174" s="176"/>
      <c r="K174" s="177">
        <f t="shared" si="30"/>
        <v>0</v>
      </c>
      <c r="L174" s="177">
        <v>21</v>
      </c>
      <c r="M174" s="177">
        <f t="shared" si="31"/>
        <v>0</v>
      </c>
      <c r="N174" s="177">
        <v>2.7289999999999998E-2</v>
      </c>
      <c r="O174" s="177">
        <f t="shared" si="32"/>
        <v>0.03</v>
      </c>
      <c r="P174" s="177">
        <v>0</v>
      </c>
      <c r="Q174" s="177">
        <f t="shared" si="33"/>
        <v>0</v>
      </c>
      <c r="R174" s="177"/>
      <c r="S174" s="177"/>
      <c r="T174" s="178">
        <v>0.94499999999999995</v>
      </c>
      <c r="U174" s="177">
        <f t="shared" si="34"/>
        <v>0.95</v>
      </c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 t="s">
        <v>164</v>
      </c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 x14ac:dyDescent="0.2">
      <c r="A175" s="163">
        <v>109</v>
      </c>
      <c r="B175" s="169" t="s">
        <v>387</v>
      </c>
      <c r="C175" s="202" t="s">
        <v>494</v>
      </c>
      <c r="D175" s="171" t="s">
        <v>187</v>
      </c>
      <c r="E175" s="173">
        <v>1</v>
      </c>
      <c r="F175" s="176"/>
      <c r="G175" s="177">
        <f t="shared" si="28"/>
        <v>0</v>
      </c>
      <c r="H175" s="176"/>
      <c r="I175" s="177">
        <f t="shared" si="29"/>
        <v>0</v>
      </c>
      <c r="J175" s="176"/>
      <c r="K175" s="177">
        <f t="shared" si="30"/>
        <v>0</v>
      </c>
      <c r="L175" s="177">
        <v>21</v>
      </c>
      <c r="M175" s="177">
        <f t="shared" si="31"/>
        <v>0</v>
      </c>
      <c r="N175" s="177">
        <v>6.7559999999999995E-2</v>
      </c>
      <c r="O175" s="177">
        <f t="shared" si="32"/>
        <v>7.0000000000000007E-2</v>
      </c>
      <c r="P175" s="177">
        <v>0</v>
      </c>
      <c r="Q175" s="177">
        <f t="shared" si="33"/>
        <v>0</v>
      </c>
      <c r="R175" s="177"/>
      <c r="S175" s="177"/>
      <c r="T175" s="178">
        <v>1.012</v>
      </c>
      <c r="U175" s="177">
        <f t="shared" si="34"/>
        <v>1.01</v>
      </c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 t="s">
        <v>164</v>
      </c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">
      <c r="A176" s="163">
        <v>110</v>
      </c>
      <c r="B176" s="169" t="s">
        <v>388</v>
      </c>
      <c r="C176" s="202" t="s">
        <v>495</v>
      </c>
      <c r="D176" s="171" t="s">
        <v>187</v>
      </c>
      <c r="E176" s="173">
        <v>4</v>
      </c>
      <c r="F176" s="176"/>
      <c r="G176" s="177">
        <f t="shared" si="28"/>
        <v>0</v>
      </c>
      <c r="H176" s="176"/>
      <c r="I176" s="177">
        <f t="shared" si="29"/>
        <v>0</v>
      </c>
      <c r="J176" s="176"/>
      <c r="K176" s="177">
        <f t="shared" si="30"/>
        <v>0</v>
      </c>
      <c r="L176" s="177">
        <v>21</v>
      </c>
      <c r="M176" s="177">
        <f t="shared" si="31"/>
        <v>0</v>
      </c>
      <c r="N176" s="177">
        <v>5.0819999999999997E-2</v>
      </c>
      <c r="O176" s="177">
        <f t="shared" si="32"/>
        <v>0.2</v>
      </c>
      <c r="P176" s="177">
        <v>0</v>
      </c>
      <c r="Q176" s="177">
        <f t="shared" si="33"/>
        <v>0</v>
      </c>
      <c r="R176" s="177"/>
      <c r="S176" s="177"/>
      <c r="T176" s="178">
        <v>1.008</v>
      </c>
      <c r="U176" s="177">
        <f t="shared" si="34"/>
        <v>4.03</v>
      </c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 t="s">
        <v>164</v>
      </c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">
      <c r="A177" s="163">
        <v>111</v>
      </c>
      <c r="B177" s="169" t="s">
        <v>389</v>
      </c>
      <c r="C177" s="202" t="s">
        <v>496</v>
      </c>
      <c r="D177" s="171" t="s">
        <v>187</v>
      </c>
      <c r="E177" s="173">
        <v>2</v>
      </c>
      <c r="F177" s="176"/>
      <c r="G177" s="177">
        <f t="shared" si="28"/>
        <v>0</v>
      </c>
      <c r="H177" s="176"/>
      <c r="I177" s="177">
        <f t="shared" si="29"/>
        <v>0</v>
      </c>
      <c r="J177" s="176"/>
      <c r="K177" s="177">
        <f t="shared" si="30"/>
        <v>0</v>
      </c>
      <c r="L177" s="177">
        <v>21</v>
      </c>
      <c r="M177" s="177">
        <f t="shared" si="31"/>
        <v>0</v>
      </c>
      <c r="N177" s="177">
        <v>6.1929999999999999E-2</v>
      </c>
      <c r="O177" s="177">
        <f t="shared" si="32"/>
        <v>0.12</v>
      </c>
      <c r="P177" s="177">
        <v>0</v>
      </c>
      <c r="Q177" s="177">
        <f t="shared" si="33"/>
        <v>0</v>
      </c>
      <c r="R177" s="177"/>
      <c r="S177" s="177"/>
      <c r="T177" s="178">
        <v>0.999</v>
      </c>
      <c r="U177" s="177">
        <f t="shared" si="34"/>
        <v>2</v>
      </c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 t="s">
        <v>164</v>
      </c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">
      <c r="A178" s="163">
        <v>112</v>
      </c>
      <c r="B178" s="169" t="s">
        <v>390</v>
      </c>
      <c r="C178" s="202" t="s">
        <v>391</v>
      </c>
      <c r="D178" s="171" t="s">
        <v>340</v>
      </c>
      <c r="E178" s="173">
        <v>1</v>
      </c>
      <c r="F178" s="176"/>
      <c r="G178" s="177">
        <f t="shared" si="28"/>
        <v>0</v>
      </c>
      <c r="H178" s="176"/>
      <c r="I178" s="177">
        <f t="shared" si="29"/>
        <v>0</v>
      </c>
      <c r="J178" s="176"/>
      <c r="K178" s="177">
        <f t="shared" si="30"/>
        <v>0</v>
      </c>
      <c r="L178" s="177">
        <v>21</v>
      </c>
      <c r="M178" s="177">
        <f t="shared" si="31"/>
        <v>0</v>
      </c>
      <c r="N178" s="177">
        <v>0</v>
      </c>
      <c r="O178" s="177">
        <f t="shared" si="32"/>
        <v>0</v>
      </c>
      <c r="P178" s="177">
        <v>0</v>
      </c>
      <c r="Q178" s="177">
        <f t="shared" si="33"/>
        <v>0</v>
      </c>
      <c r="R178" s="177"/>
      <c r="S178" s="177"/>
      <c r="T178" s="178">
        <v>3.1E-2</v>
      </c>
      <c r="U178" s="177">
        <f t="shared" si="34"/>
        <v>0.03</v>
      </c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 t="s">
        <v>164</v>
      </c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x14ac:dyDescent="0.2">
      <c r="A179" s="164" t="s">
        <v>147</v>
      </c>
      <c r="B179" s="170" t="s">
        <v>98</v>
      </c>
      <c r="C179" s="203" t="s">
        <v>99</v>
      </c>
      <c r="D179" s="172"/>
      <c r="E179" s="174"/>
      <c r="F179" s="179"/>
      <c r="G179" s="179">
        <f>SUMIF(AE180:AE183,"&lt;&gt;NOR",G180:G183)</f>
        <v>0</v>
      </c>
      <c r="H179" s="179"/>
      <c r="I179" s="179">
        <f>SUM(I180:I183)</f>
        <v>0</v>
      </c>
      <c r="J179" s="179"/>
      <c r="K179" s="179">
        <f>SUM(K180:K183)</f>
        <v>0</v>
      </c>
      <c r="L179" s="179"/>
      <c r="M179" s="179">
        <f>SUM(M180:M183)</f>
        <v>0</v>
      </c>
      <c r="N179" s="179"/>
      <c r="O179" s="179">
        <f>SUM(O180:O183)</f>
        <v>0.72000000000000008</v>
      </c>
      <c r="P179" s="179"/>
      <c r="Q179" s="179">
        <f>SUM(Q180:Q183)</f>
        <v>3.91</v>
      </c>
      <c r="R179" s="179"/>
      <c r="S179" s="179"/>
      <c r="T179" s="180"/>
      <c r="U179" s="179">
        <f>SUM(U180:U183)</f>
        <v>61.33</v>
      </c>
      <c r="AE179" t="s">
        <v>148</v>
      </c>
    </row>
    <row r="180" spans="1:60" ht="22.5" outlineLevel="1" x14ac:dyDescent="0.2">
      <c r="A180" s="163">
        <v>113</v>
      </c>
      <c r="B180" s="169" t="s">
        <v>392</v>
      </c>
      <c r="C180" s="202" t="s">
        <v>393</v>
      </c>
      <c r="D180" s="171" t="s">
        <v>168</v>
      </c>
      <c r="E180" s="173">
        <v>162.9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7">
        <v>0</v>
      </c>
      <c r="O180" s="177">
        <f>ROUND(E180*N180,2)</f>
        <v>0</v>
      </c>
      <c r="P180" s="177">
        <v>2.4E-2</v>
      </c>
      <c r="Q180" s="177">
        <f>ROUND(E180*P180,2)</f>
        <v>3.91</v>
      </c>
      <c r="R180" s="177"/>
      <c r="S180" s="177"/>
      <c r="T180" s="178">
        <v>0.18</v>
      </c>
      <c r="U180" s="177">
        <f>ROUND(E180*T180,2)</f>
        <v>29.32</v>
      </c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 t="s">
        <v>164</v>
      </c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ht="22.5" outlineLevel="1" x14ac:dyDescent="0.2">
      <c r="A181" s="163">
        <v>114</v>
      </c>
      <c r="B181" s="169" t="s">
        <v>394</v>
      </c>
      <c r="C181" s="202" t="s">
        <v>395</v>
      </c>
      <c r="D181" s="171" t="s">
        <v>168</v>
      </c>
      <c r="E181" s="173">
        <v>13.6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7">
        <v>4.9349999999999998E-2</v>
      </c>
      <c r="O181" s="177">
        <f>ROUND(E181*N181,2)</f>
        <v>0.67</v>
      </c>
      <c r="P181" s="177">
        <v>0</v>
      </c>
      <c r="Q181" s="177">
        <f>ROUND(E181*P181,2)</f>
        <v>0</v>
      </c>
      <c r="R181" s="177"/>
      <c r="S181" s="177"/>
      <c r="T181" s="178">
        <v>2.2769699999999999</v>
      </c>
      <c r="U181" s="177">
        <f>ROUND(E181*T181,2)</f>
        <v>30.97</v>
      </c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 t="s">
        <v>152</v>
      </c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">
      <c r="A182" s="163"/>
      <c r="B182" s="169"/>
      <c r="C182" s="268" t="s">
        <v>396</v>
      </c>
      <c r="D182" s="269"/>
      <c r="E182" s="270"/>
      <c r="F182" s="271"/>
      <c r="G182" s="272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8"/>
      <c r="U182" s="177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 t="s">
        <v>156</v>
      </c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5" t="str">
        <f>C182</f>
        <v>kopletní konstrukce krovu na přístvbě, vč. pozednice</v>
      </c>
      <c r="BB182" s="162"/>
      <c r="BC182" s="162"/>
      <c r="BD182" s="162"/>
      <c r="BE182" s="162"/>
      <c r="BF182" s="162"/>
      <c r="BG182" s="162"/>
      <c r="BH182" s="162"/>
    </row>
    <row r="183" spans="1:60" ht="22.5" outlineLevel="1" x14ac:dyDescent="0.2">
      <c r="A183" s="163">
        <v>115</v>
      </c>
      <c r="B183" s="169" t="s">
        <v>397</v>
      </c>
      <c r="C183" s="202" t="s">
        <v>398</v>
      </c>
      <c r="D183" s="171" t="s">
        <v>168</v>
      </c>
      <c r="E183" s="173">
        <v>5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7">
        <v>1.089E-2</v>
      </c>
      <c r="O183" s="177">
        <f>ROUND(E183*N183,2)</f>
        <v>0.05</v>
      </c>
      <c r="P183" s="177">
        <v>0</v>
      </c>
      <c r="Q183" s="177">
        <f>ROUND(E183*P183,2)</f>
        <v>0</v>
      </c>
      <c r="R183" s="177"/>
      <c r="S183" s="177"/>
      <c r="T183" s="178">
        <v>0.20707</v>
      </c>
      <c r="U183" s="177">
        <f>ROUND(E183*T183,2)</f>
        <v>1.04</v>
      </c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 t="s">
        <v>152</v>
      </c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x14ac:dyDescent="0.2">
      <c r="A184" s="164" t="s">
        <v>147</v>
      </c>
      <c r="B184" s="170" t="s">
        <v>100</v>
      </c>
      <c r="C184" s="203" t="s">
        <v>101</v>
      </c>
      <c r="D184" s="172"/>
      <c r="E184" s="174"/>
      <c r="F184" s="179"/>
      <c r="G184" s="179">
        <f>SUMIF(AE185:AE194,"&lt;&gt;NOR",G185:G194)</f>
        <v>0</v>
      </c>
      <c r="H184" s="179"/>
      <c r="I184" s="179">
        <f>SUM(I185:I194)</f>
        <v>0</v>
      </c>
      <c r="J184" s="179"/>
      <c r="K184" s="179">
        <f>SUM(K185:K194)</f>
        <v>0</v>
      </c>
      <c r="L184" s="179"/>
      <c r="M184" s="179">
        <f>SUM(M185:M194)</f>
        <v>0</v>
      </c>
      <c r="N184" s="179"/>
      <c r="O184" s="179">
        <f>SUM(O185:O194)</f>
        <v>0.08</v>
      </c>
      <c r="P184" s="179"/>
      <c r="Q184" s="179">
        <f>SUM(Q185:Q194)</f>
        <v>0</v>
      </c>
      <c r="R184" s="179"/>
      <c r="S184" s="179"/>
      <c r="T184" s="180"/>
      <c r="U184" s="179">
        <f>SUM(U185:U194)</f>
        <v>6.2799999999999994</v>
      </c>
      <c r="AE184" t="s">
        <v>148</v>
      </c>
    </row>
    <row r="185" spans="1:60" outlineLevel="1" x14ac:dyDescent="0.2">
      <c r="A185" s="163">
        <v>116</v>
      </c>
      <c r="B185" s="169" t="s">
        <v>399</v>
      </c>
      <c r="C185" s="202" t="s">
        <v>400</v>
      </c>
      <c r="D185" s="171" t="s">
        <v>230</v>
      </c>
      <c r="E185" s="173">
        <v>8</v>
      </c>
      <c r="F185" s="176"/>
      <c r="G185" s="177">
        <f t="shared" ref="G185:G194" si="35">ROUND(E185*F185,2)</f>
        <v>0</v>
      </c>
      <c r="H185" s="176"/>
      <c r="I185" s="177">
        <f t="shared" ref="I185:I194" si="36">ROUND(E185*H185,2)</f>
        <v>0</v>
      </c>
      <c r="J185" s="176"/>
      <c r="K185" s="177">
        <f t="shared" ref="K185:K194" si="37">ROUND(E185*J185,2)</f>
        <v>0</v>
      </c>
      <c r="L185" s="177">
        <v>21</v>
      </c>
      <c r="M185" s="177">
        <f t="shared" ref="M185:M194" si="38">G185*(1+L185/100)</f>
        <v>0</v>
      </c>
      <c r="N185" s="177">
        <v>1.9E-3</v>
      </c>
      <c r="O185" s="177">
        <f t="shared" ref="O185:O194" si="39">ROUND(E185*N185,2)</f>
        <v>0.02</v>
      </c>
      <c r="P185" s="177">
        <v>0</v>
      </c>
      <c r="Q185" s="177">
        <f t="shared" ref="Q185:Q194" si="40">ROUND(E185*P185,2)</f>
        <v>0</v>
      </c>
      <c r="R185" s="177"/>
      <c r="S185" s="177"/>
      <c r="T185" s="178">
        <v>0.51195000000000002</v>
      </c>
      <c r="U185" s="177">
        <f t="shared" ref="U185:U194" si="41">ROUND(E185*T185,2)</f>
        <v>4.0999999999999996</v>
      </c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 t="s">
        <v>152</v>
      </c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ht="22.5" outlineLevel="1" x14ac:dyDescent="0.2">
      <c r="A186" s="163">
        <v>117</v>
      </c>
      <c r="B186" s="169" t="s">
        <v>401</v>
      </c>
      <c r="C186" s="202" t="s">
        <v>402</v>
      </c>
      <c r="D186" s="171" t="s">
        <v>230</v>
      </c>
      <c r="E186" s="173">
        <v>3</v>
      </c>
      <c r="F186" s="176"/>
      <c r="G186" s="177">
        <f t="shared" si="35"/>
        <v>0</v>
      </c>
      <c r="H186" s="176"/>
      <c r="I186" s="177">
        <f t="shared" si="36"/>
        <v>0</v>
      </c>
      <c r="J186" s="176"/>
      <c r="K186" s="177">
        <f t="shared" si="37"/>
        <v>0</v>
      </c>
      <c r="L186" s="177">
        <v>21</v>
      </c>
      <c r="M186" s="177">
        <f t="shared" si="38"/>
        <v>0</v>
      </c>
      <c r="N186" s="177">
        <v>1.5900000000000001E-3</v>
      </c>
      <c r="O186" s="177">
        <f t="shared" si="39"/>
        <v>0</v>
      </c>
      <c r="P186" s="177">
        <v>0</v>
      </c>
      <c r="Q186" s="177">
        <f t="shared" si="40"/>
        <v>0</v>
      </c>
      <c r="R186" s="177"/>
      <c r="S186" s="177"/>
      <c r="T186" s="178">
        <v>0.37220999999999999</v>
      </c>
      <c r="U186" s="177">
        <f t="shared" si="41"/>
        <v>1.1200000000000001</v>
      </c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 t="s">
        <v>152</v>
      </c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 x14ac:dyDescent="0.2">
      <c r="A187" s="163">
        <v>118</v>
      </c>
      <c r="B187" s="169" t="s">
        <v>403</v>
      </c>
      <c r="C187" s="202" t="s">
        <v>404</v>
      </c>
      <c r="D187" s="171" t="s">
        <v>187</v>
      </c>
      <c r="E187" s="173">
        <v>9.4</v>
      </c>
      <c r="F187" s="176"/>
      <c r="G187" s="177">
        <f t="shared" si="35"/>
        <v>0</v>
      </c>
      <c r="H187" s="176"/>
      <c r="I187" s="177">
        <f t="shared" si="36"/>
        <v>0</v>
      </c>
      <c r="J187" s="176"/>
      <c r="K187" s="177">
        <f t="shared" si="37"/>
        <v>0</v>
      </c>
      <c r="L187" s="177">
        <v>21</v>
      </c>
      <c r="M187" s="177">
        <f t="shared" si="38"/>
        <v>0</v>
      </c>
      <c r="N187" s="177">
        <v>2.0500000000000002E-3</v>
      </c>
      <c r="O187" s="177">
        <f t="shared" si="39"/>
        <v>0.02</v>
      </c>
      <c r="P187" s="177">
        <v>0</v>
      </c>
      <c r="Q187" s="177">
        <f t="shared" si="40"/>
        <v>0</v>
      </c>
      <c r="R187" s="177"/>
      <c r="S187" s="177"/>
      <c r="T187" s="178">
        <v>0</v>
      </c>
      <c r="U187" s="177">
        <f t="shared" si="41"/>
        <v>0</v>
      </c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 t="s">
        <v>189</v>
      </c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">
      <c r="A188" s="163">
        <v>119</v>
      </c>
      <c r="B188" s="169" t="s">
        <v>405</v>
      </c>
      <c r="C188" s="202" t="s">
        <v>406</v>
      </c>
      <c r="D188" s="171" t="s">
        <v>187</v>
      </c>
      <c r="E188" s="173">
        <v>3</v>
      </c>
      <c r="F188" s="176"/>
      <c r="G188" s="177">
        <f t="shared" si="35"/>
        <v>0</v>
      </c>
      <c r="H188" s="176"/>
      <c r="I188" s="177">
        <f t="shared" si="36"/>
        <v>0</v>
      </c>
      <c r="J188" s="176"/>
      <c r="K188" s="177">
        <f t="shared" si="37"/>
        <v>0</v>
      </c>
      <c r="L188" s="177">
        <v>21</v>
      </c>
      <c r="M188" s="177">
        <f t="shared" si="38"/>
        <v>0</v>
      </c>
      <c r="N188" s="177">
        <v>0</v>
      </c>
      <c r="O188" s="177">
        <f t="shared" si="39"/>
        <v>0</v>
      </c>
      <c r="P188" s="177">
        <v>0</v>
      </c>
      <c r="Q188" s="177">
        <f t="shared" si="40"/>
        <v>0</v>
      </c>
      <c r="R188" s="177"/>
      <c r="S188" s="177"/>
      <c r="T188" s="178">
        <v>0</v>
      </c>
      <c r="U188" s="177">
        <f t="shared" si="41"/>
        <v>0</v>
      </c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 t="s">
        <v>189</v>
      </c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 x14ac:dyDescent="0.2">
      <c r="A189" s="163">
        <v>120</v>
      </c>
      <c r="B189" s="169" t="s">
        <v>407</v>
      </c>
      <c r="C189" s="202" t="s">
        <v>408</v>
      </c>
      <c r="D189" s="171" t="s">
        <v>187</v>
      </c>
      <c r="E189" s="173">
        <v>2</v>
      </c>
      <c r="F189" s="176"/>
      <c r="G189" s="177">
        <f t="shared" si="35"/>
        <v>0</v>
      </c>
      <c r="H189" s="176"/>
      <c r="I189" s="177">
        <f t="shared" si="36"/>
        <v>0</v>
      </c>
      <c r="J189" s="176"/>
      <c r="K189" s="177">
        <f t="shared" si="37"/>
        <v>0</v>
      </c>
      <c r="L189" s="177">
        <v>21</v>
      </c>
      <c r="M189" s="177">
        <f t="shared" si="38"/>
        <v>0</v>
      </c>
      <c r="N189" s="177">
        <v>1.23E-2</v>
      </c>
      <c r="O189" s="177">
        <f t="shared" si="39"/>
        <v>0.02</v>
      </c>
      <c r="P189" s="177">
        <v>0</v>
      </c>
      <c r="Q189" s="177">
        <f t="shared" si="40"/>
        <v>0</v>
      </c>
      <c r="R189" s="177"/>
      <c r="S189" s="177"/>
      <c r="T189" s="178">
        <v>0</v>
      </c>
      <c r="U189" s="177">
        <f t="shared" si="41"/>
        <v>0</v>
      </c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 t="s">
        <v>189</v>
      </c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 x14ac:dyDescent="0.2">
      <c r="A190" s="163">
        <v>121</v>
      </c>
      <c r="B190" s="169" t="s">
        <v>409</v>
      </c>
      <c r="C190" s="202" t="s">
        <v>410</v>
      </c>
      <c r="D190" s="171" t="s">
        <v>187</v>
      </c>
      <c r="E190" s="173">
        <v>2</v>
      </c>
      <c r="F190" s="176"/>
      <c r="G190" s="177">
        <f t="shared" si="35"/>
        <v>0</v>
      </c>
      <c r="H190" s="176"/>
      <c r="I190" s="177">
        <f t="shared" si="36"/>
        <v>0</v>
      </c>
      <c r="J190" s="176"/>
      <c r="K190" s="177">
        <f t="shared" si="37"/>
        <v>0</v>
      </c>
      <c r="L190" s="177">
        <v>21</v>
      </c>
      <c r="M190" s="177">
        <f t="shared" si="38"/>
        <v>0</v>
      </c>
      <c r="N190" s="177">
        <v>6.4999999999999997E-4</v>
      </c>
      <c r="O190" s="177">
        <f t="shared" si="39"/>
        <v>0</v>
      </c>
      <c r="P190" s="177">
        <v>0</v>
      </c>
      <c r="Q190" s="177">
        <f t="shared" si="40"/>
        <v>0</v>
      </c>
      <c r="R190" s="177"/>
      <c r="S190" s="177"/>
      <c r="T190" s="178">
        <v>0</v>
      </c>
      <c r="U190" s="177">
        <f t="shared" si="41"/>
        <v>0</v>
      </c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 t="s">
        <v>189</v>
      </c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">
      <c r="A191" s="163">
        <v>122</v>
      </c>
      <c r="B191" s="169" t="s">
        <v>411</v>
      </c>
      <c r="C191" s="202" t="s">
        <v>497</v>
      </c>
      <c r="D191" s="171" t="s">
        <v>187</v>
      </c>
      <c r="E191" s="173">
        <v>2</v>
      </c>
      <c r="F191" s="176"/>
      <c r="G191" s="177">
        <f t="shared" si="35"/>
        <v>0</v>
      </c>
      <c r="H191" s="176"/>
      <c r="I191" s="177">
        <f t="shared" si="36"/>
        <v>0</v>
      </c>
      <c r="J191" s="176"/>
      <c r="K191" s="177">
        <f t="shared" si="37"/>
        <v>0</v>
      </c>
      <c r="L191" s="177">
        <v>21</v>
      </c>
      <c r="M191" s="177">
        <f t="shared" si="38"/>
        <v>0</v>
      </c>
      <c r="N191" s="177">
        <v>9.3000000000000005E-4</v>
      </c>
      <c r="O191" s="177">
        <f t="shared" si="39"/>
        <v>0</v>
      </c>
      <c r="P191" s="177">
        <v>0</v>
      </c>
      <c r="Q191" s="177">
        <f t="shared" si="40"/>
        <v>0</v>
      </c>
      <c r="R191" s="177"/>
      <c r="S191" s="177"/>
      <c r="T191" s="178">
        <v>0</v>
      </c>
      <c r="U191" s="177">
        <f t="shared" si="41"/>
        <v>0</v>
      </c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 t="s">
        <v>189</v>
      </c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 x14ac:dyDescent="0.2">
      <c r="A192" s="163">
        <v>123</v>
      </c>
      <c r="B192" s="169" t="s">
        <v>412</v>
      </c>
      <c r="C192" s="202" t="s">
        <v>413</v>
      </c>
      <c r="D192" s="171" t="s">
        <v>187</v>
      </c>
      <c r="E192" s="173">
        <v>1</v>
      </c>
      <c r="F192" s="176"/>
      <c r="G192" s="177">
        <f t="shared" si="35"/>
        <v>0</v>
      </c>
      <c r="H192" s="176"/>
      <c r="I192" s="177">
        <f t="shared" si="36"/>
        <v>0</v>
      </c>
      <c r="J192" s="176"/>
      <c r="K192" s="177">
        <f t="shared" si="37"/>
        <v>0</v>
      </c>
      <c r="L192" s="177">
        <v>21</v>
      </c>
      <c r="M192" s="177">
        <f t="shared" si="38"/>
        <v>0</v>
      </c>
      <c r="N192" s="177">
        <v>1E-3</v>
      </c>
      <c r="O192" s="177">
        <f t="shared" si="39"/>
        <v>0</v>
      </c>
      <c r="P192" s="177">
        <v>0</v>
      </c>
      <c r="Q192" s="177">
        <f t="shared" si="40"/>
        <v>0</v>
      </c>
      <c r="R192" s="177"/>
      <c r="S192" s="177"/>
      <c r="T192" s="178">
        <v>0</v>
      </c>
      <c r="U192" s="177">
        <f t="shared" si="41"/>
        <v>0</v>
      </c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 t="s">
        <v>189</v>
      </c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">
      <c r="A193" s="163">
        <v>124</v>
      </c>
      <c r="B193" s="169" t="s">
        <v>414</v>
      </c>
      <c r="C193" s="202" t="s">
        <v>415</v>
      </c>
      <c r="D193" s="171" t="s">
        <v>187</v>
      </c>
      <c r="E193" s="173">
        <v>9</v>
      </c>
      <c r="F193" s="176"/>
      <c r="G193" s="177">
        <f t="shared" si="35"/>
        <v>0</v>
      </c>
      <c r="H193" s="176"/>
      <c r="I193" s="177">
        <f t="shared" si="36"/>
        <v>0</v>
      </c>
      <c r="J193" s="176"/>
      <c r="K193" s="177">
        <f t="shared" si="37"/>
        <v>0</v>
      </c>
      <c r="L193" s="177">
        <v>21</v>
      </c>
      <c r="M193" s="177">
        <f t="shared" si="38"/>
        <v>0</v>
      </c>
      <c r="N193" s="177">
        <v>2E-3</v>
      </c>
      <c r="O193" s="177">
        <f t="shared" si="39"/>
        <v>0.02</v>
      </c>
      <c r="P193" s="177">
        <v>0</v>
      </c>
      <c r="Q193" s="177">
        <f t="shared" si="40"/>
        <v>0</v>
      </c>
      <c r="R193" s="177"/>
      <c r="S193" s="177"/>
      <c r="T193" s="178">
        <v>0</v>
      </c>
      <c r="U193" s="177">
        <f t="shared" si="41"/>
        <v>0</v>
      </c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 t="s">
        <v>189</v>
      </c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">
      <c r="A194" s="163">
        <v>125</v>
      </c>
      <c r="B194" s="169" t="s">
        <v>416</v>
      </c>
      <c r="C194" s="202" t="s">
        <v>417</v>
      </c>
      <c r="D194" s="171" t="s">
        <v>230</v>
      </c>
      <c r="E194" s="173">
        <v>1.3</v>
      </c>
      <c r="F194" s="176"/>
      <c r="G194" s="177">
        <f t="shared" si="35"/>
        <v>0</v>
      </c>
      <c r="H194" s="176"/>
      <c r="I194" s="177">
        <f t="shared" si="36"/>
        <v>0</v>
      </c>
      <c r="J194" s="176"/>
      <c r="K194" s="177">
        <f t="shared" si="37"/>
        <v>0</v>
      </c>
      <c r="L194" s="177">
        <v>21</v>
      </c>
      <c r="M194" s="177">
        <f t="shared" si="38"/>
        <v>0</v>
      </c>
      <c r="N194" s="177">
        <v>2.4199999999999998E-3</v>
      </c>
      <c r="O194" s="177">
        <f t="shared" si="39"/>
        <v>0</v>
      </c>
      <c r="P194" s="177">
        <v>0</v>
      </c>
      <c r="Q194" s="177">
        <f t="shared" si="40"/>
        <v>0</v>
      </c>
      <c r="R194" s="177"/>
      <c r="S194" s="177"/>
      <c r="T194" s="178">
        <v>0.81816999999999995</v>
      </c>
      <c r="U194" s="177">
        <f t="shared" si="41"/>
        <v>1.06</v>
      </c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 t="s">
        <v>152</v>
      </c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x14ac:dyDescent="0.2">
      <c r="A195" s="164" t="s">
        <v>147</v>
      </c>
      <c r="B195" s="170" t="s">
        <v>102</v>
      </c>
      <c r="C195" s="203" t="s">
        <v>103</v>
      </c>
      <c r="D195" s="172"/>
      <c r="E195" s="174"/>
      <c r="F195" s="179"/>
      <c r="G195" s="179">
        <f>SUMIF(AE196:AE196,"&lt;&gt;NOR",G196:G196)</f>
        <v>0</v>
      </c>
      <c r="H195" s="179"/>
      <c r="I195" s="179">
        <f>SUM(I196:I196)</f>
        <v>0</v>
      </c>
      <c r="J195" s="179"/>
      <c r="K195" s="179">
        <f>SUM(K196:K196)</f>
        <v>0</v>
      </c>
      <c r="L195" s="179"/>
      <c r="M195" s="179">
        <f>SUM(M196:M196)</f>
        <v>0</v>
      </c>
      <c r="N195" s="179"/>
      <c r="O195" s="179">
        <f>SUM(O196:O196)</f>
        <v>0.14000000000000001</v>
      </c>
      <c r="P195" s="179"/>
      <c r="Q195" s="179">
        <f>SUM(Q196:Q196)</f>
        <v>0</v>
      </c>
      <c r="R195" s="179"/>
      <c r="S195" s="179"/>
      <c r="T195" s="180"/>
      <c r="U195" s="179">
        <f>SUM(U196:U196)</f>
        <v>6.53</v>
      </c>
      <c r="AE195" t="s">
        <v>148</v>
      </c>
    </row>
    <row r="196" spans="1:60" outlineLevel="1" x14ac:dyDescent="0.2">
      <c r="A196" s="163">
        <v>126</v>
      </c>
      <c r="B196" s="169" t="s">
        <v>418</v>
      </c>
      <c r="C196" s="202" t="s">
        <v>419</v>
      </c>
      <c r="D196" s="171" t="s">
        <v>168</v>
      </c>
      <c r="E196" s="173">
        <v>13.6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7">
        <v>1.014E-2</v>
      </c>
      <c r="O196" s="177">
        <f>ROUND(E196*N196,2)</f>
        <v>0.14000000000000001</v>
      </c>
      <c r="P196" s="177">
        <v>0</v>
      </c>
      <c r="Q196" s="177">
        <f>ROUND(E196*P196,2)</f>
        <v>0</v>
      </c>
      <c r="R196" s="177"/>
      <c r="S196" s="177"/>
      <c r="T196" s="178">
        <v>0.48</v>
      </c>
      <c r="U196" s="177">
        <f>ROUND(E196*T196,2)</f>
        <v>6.53</v>
      </c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 t="s">
        <v>164</v>
      </c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x14ac:dyDescent="0.2">
      <c r="A197" s="164" t="s">
        <v>147</v>
      </c>
      <c r="B197" s="170" t="s">
        <v>104</v>
      </c>
      <c r="C197" s="203" t="s">
        <v>105</v>
      </c>
      <c r="D197" s="172"/>
      <c r="E197" s="174"/>
      <c r="F197" s="179"/>
      <c r="G197" s="179">
        <f>SUMIF(AE198:AE204,"&lt;&gt;NOR",G198:G204)</f>
        <v>0</v>
      </c>
      <c r="H197" s="179"/>
      <c r="I197" s="179">
        <f>SUM(I198:I204)</f>
        <v>0</v>
      </c>
      <c r="J197" s="179"/>
      <c r="K197" s="179">
        <f>SUM(K198:K204)</f>
        <v>0</v>
      </c>
      <c r="L197" s="179"/>
      <c r="M197" s="179">
        <f>SUM(M198:M204)</f>
        <v>0</v>
      </c>
      <c r="N197" s="179"/>
      <c r="O197" s="179">
        <f>SUM(O198:O204)</f>
        <v>7.0000000000000007E-2</v>
      </c>
      <c r="P197" s="179"/>
      <c r="Q197" s="179">
        <f>SUM(Q198:Q204)</f>
        <v>2.62</v>
      </c>
      <c r="R197" s="179"/>
      <c r="S197" s="179"/>
      <c r="T197" s="180"/>
      <c r="U197" s="179">
        <f>SUM(U198:U204)</f>
        <v>66.59</v>
      </c>
      <c r="AE197" t="s">
        <v>148</v>
      </c>
    </row>
    <row r="198" spans="1:60" ht="22.5" outlineLevel="1" x14ac:dyDescent="0.2">
      <c r="A198" s="163">
        <v>127</v>
      </c>
      <c r="B198" s="169" t="s">
        <v>420</v>
      </c>
      <c r="C198" s="202" t="s">
        <v>421</v>
      </c>
      <c r="D198" s="171" t="s">
        <v>187</v>
      </c>
      <c r="E198" s="173">
        <v>1</v>
      </c>
      <c r="F198" s="176"/>
      <c r="G198" s="177">
        <f t="shared" ref="G198:G204" si="42">ROUND(E198*F198,2)</f>
        <v>0</v>
      </c>
      <c r="H198" s="176"/>
      <c r="I198" s="177">
        <f t="shared" ref="I198:I204" si="43">ROUND(E198*H198,2)</f>
        <v>0</v>
      </c>
      <c r="J198" s="176"/>
      <c r="K198" s="177">
        <f t="shared" ref="K198:K204" si="44">ROUND(E198*J198,2)</f>
        <v>0</v>
      </c>
      <c r="L198" s="177">
        <v>21</v>
      </c>
      <c r="M198" s="177">
        <f t="shared" ref="M198:M204" si="45">G198*(1+L198/100)</f>
        <v>0</v>
      </c>
      <c r="N198" s="177">
        <v>2.4320000000000001E-2</v>
      </c>
      <c r="O198" s="177">
        <f t="shared" ref="O198:O204" si="46">ROUND(E198*N198,2)</f>
        <v>0.02</v>
      </c>
      <c r="P198" s="177">
        <v>0</v>
      </c>
      <c r="Q198" s="177">
        <f t="shared" ref="Q198:Q204" si="47">ROUND(E198*P198,2)</f>
        <v>0</v>
      </c>
      <c r="R198" s="177"/>
      <c r="S198" s="177"/>
      <c r="T198" s="178">
        <v>2.5860699999999999</v>
      </c>
      <c r="U198" s="177">
        <f t="shared" ref="U198:U204" si="48">ROUND(E198*T198,2)</f>
        <v>2.59</v>
      </c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 t="s">
        <v>152</v>
      </c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ht="22.5" outlineLevel="1" x14ac:dyDescent="0.2">
      <c r="A199" s="163">
        <v>128</v>
      </c>
      <c r="B199" s="169" t="s">
        <v>422</v>
      </c>
      <c r="C199" s="202" t="s">
        <v>423</v>
      </c>
      <c r="D199" s="171" t="s">
        <v>230</v>
      </c>
      <c r="E199" s="173">
        <v>9.1</v>
      </c>
      <c r="F199" s="176"/>
      <c r="G199" s="177">
        <f t="shared" si="42"/>
        <v>0</v>
      </c>
      <c r="H199" s="176"/>
      <c r="I199" s="177">
        <f t="shared" si="43"/>
        <v>0</v>
      </c>
      <c r="J199" s="176"/>
      <c r="K199" s="177">
        <f t="shared" si="44"/>
        <v>0</v>
      </c>
      <c r="L199" s="177">
        <v>21</v>
      </c>
      <c r="M199" s="177">
        <f t="shared" si="45"/>
        <v>0</v>
      </c>
      <c r="N199" s="177">
        <v>3.7200000000000002E-3</v>
      </c>
      <c r="O199" s="177">
        <f t="shared" si="46"/>
        <v>0.03</v>
      </c>
      <c r="P199" s="177">
        <v>0</v>
      </c>
      <c r="Q199" s="177">
        <f t="shared" si="47"/>
        <v>0</v>
      </c>
      <c r="R199" s="177"/>
      <c r="S199" s="177"/>
      <c r="T199" s="178">
        <v>0.56137999999999999</v>
      </c>
      <c r="U199" s="177">
        <f t="shared" si="48"/>
        <v>5.1100000000000003</v>
      </c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 t="s">
        <v>152</v>
      </c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 x14ac:dyDescent="0.2">
      <c r="A200" s="163">
        <v>129</v>
      </c>
      <c r="B200" s="169" t="s">
        <v>424</v>
      </c>
      <c r="C200" s="202" t="s">
        <v>425</v>
      </c>
      <c r="D200" s="171" t="s">
        <v>187</v>
      </c>
      <c r="E200" s="173">
        <v>4</v>
      </c>
      <c r="F200" s="176"/>
      <c r="G200" s="177">
        <f t="shared" si="42"/>
        <v>0</v>
      </c>
      <c r="H200" s="176"/>
      <c r="I200" s="177">
        <f t="shared" si="43"/>
        <v>0</v>
      </c>
      <c r="J200" s="176"/>
      <c r="K200" s="177">
        <f t="shared" si="44"/>
        <v>0</v>
      </c>
      <c r="L200" s="177">
        <v>21</v>
      </c>
      <c r="M200" s="177">
        <f t="shared" si="45"/>
        <v>0</v>
      </c>
      <c r="N200" s="177">
        <v>2.64E-3</v>
      </c>
      <c r="O200" s="177">
        <f t="shared" si="46"/>
        <v>0.01</v>
      </c>
      <c r="P200" s="177">
        <v>0</v>
      </c>
      <c r="Q200" s="177">
        <f t="shared" si="47"/>
        <v>0</v>
      </c>
      <c r="R200" s="177"/>
      <c r="S200" s="177"/>
      <c r="T200" s="178">
        <v>3.5363899999999999</v>
      </c>
      <c r="U200" s="177">
        <f t="shared" si="48"/>
        <v>14.15</v>
      </c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 t="s">
        <v>152</v>
      </c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">
      <c r="A201" s="163">
        <v>130</v>
      </c>
      <c r="B201" s="169" t="s">
        <v>426</v>
      </c>
      <c r="C201" s="202" t="s">
        <v>427</v>
      </c>
      <c r="D201" s="171" t="s">
        <v>187</v>
      </c>
      <c r="E201" s="173">
        <v>4</v>
      </c>
      <c r="F201" s="176"/>
      <c r="G201" s="177">
        <f t="shared" si="42"/>
        <v>0</v>
      </c>
      <c r="H201" s="176"/>
      <c r="I201" s="177">
        <f t="shared" si="43"/>
        <v>0</v>
      </c>
      <c r="J201" s="176"/>
      <c r="K201" s="177">
        <f t="shared" si="44"/>
        <v>0</v>
      </c>
      <c r="L201" s="177">
        <v>21</v>
      </c>
      <c r="M201" s="177">
        <f t="shared" si="45"/>
        <v>0</v>
      </c>
      <c r="N201" s="177">
        <v>1.42E-3</v>
      </c>
      <c r="O201" s="177">
        <f t="shared" si="46"/>
        <v>0.01</v>
      </c>
      <c r="P201" s="177">
        <v>0</v>
      </c>
      <c r="Q201" s="177">
        <f t="shared" si="47"/>
        <v>0</v>
      </c>
      <c r="R201" s="177"/>
      <c r="S201" s="177"/>
      <c r="T201" s="178">
        <v>2.0434399999999999</v>
      </c>
      <c r="U201" s="177">
        <f t="shared" si="48"/>
        <v>8.17</v>
      </c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 t="s">
        <v>152</v>
      </c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">
      <c r="A202" s="163">
        <v>131</v>
      </c>
      <c r="B202" s="169" t="s">
        <v>428</v>
      </c>
      <c r="C202" s="202" t="s">
        <v>429</v>
      </c>
      <c r="D202" s="171" t="s">
        <v>187</v>
      </c>
      <c r="E202" s="173">
        <v>2</v>
      </c>
      <c r="F202" s="176"/>
      <c r="G202" s="177">
        <f t="shared" si="42"/>
        <v>0</v>
      </c>
      <c r="H202" s="176"/>
      <c r="I202" s="177">
        <f t="shared" si="43"/>
        <v>0</v>
      </c>
      <c r="J202" s="176"/>
      <c r="K202" s="177">
        <f t="shared" si="44"/>
        <v>0</v>
      </c>
      <c r="L202" s="177">
        <v>21</v>
      </c>
      <c r="M202" s="177">
        <f t="shared" si="45"/>
        <v>0</v>
      </c>
      <c r="N202" s="177">
        <v>1.82E-3</v>
      </c>
      <c r="O202" s="177">
        <f t="shared" si="46"/>
        <v>0</v>
      </c>
      <c r="P202" s="177">
        <v>0</v>
      </c>
      <c r="Q202" s="177">
        <f t="shared" si="47"/>
        <v>0</v>
      </c>
      <c r="R202" s="177"/>
      <c r="S202" s="177"/>
      <c r="T202" s="178">
        <v>2.0944099999999999</v>
      </c>
      <c r="U202" s="177">
        <f t="shared" si="48"/>
        <v>4.1900000000000004</v>
      </c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 t="s">
        <v>152</v>
      </c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">
      <c r="A203" s="163">
        <v>132</v>
      </c>
      <c r="B203" s="169" t="s">
        <v>430</v>
      </c>
      <c r="C203" s="202" t="s">
        <v>431</v>
      </c>
      <c r="D203" s="171" t="s">
        <v>187</v>
      </c>
      <c r="E203" s="173">
        <v>1</v>
      </c>
      <c r="F203" s="176"/>
      <c r="G203" s="177">
        <f t="shared" si="42"/>
        <v>0</v>
      </c>
      <c r="H203" s="176"/>
      <c r="I203" s="177">
        <f t="shared" si="43"/>
        <v>0</v>
      </c>
      <c r="J203" s="176"/>
      <c r="K203" s="177">
        <f t="shared" si="44"/>
        <v>0</v>
      </c>
      <c r="L203" s="177">
        <v>21</v>
      </c>
      <c r="M203" s="177">
        <f t="shared" si="45"/>
        <v>0</v>
      </c>
      <c r="N203" s="177">
        <v>0</v>
      </c>
      <c r="O203" s="177">
        <f t="shared" si="46"/>
        <v>0</v>
      </c>
      <c r="P203" s="177">
        <v>1.898E-2</v>
      </c>
      <c r="Q203" s="177">
        <f t="shared" si="47"/>
        <v>0.02</v>
      </c>
      <c r="R203" s="177"/>
      <c r="S203" s="177"/>
      <c r="T203" s="178">
        <v>0.55886000000000002</v>
      </c>
      <c r="U203" s="177">
        <f t="shared" si="48"/>
        <v>0.56000000000000005</v>
      </c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 t="s">
        <v>152</v>
      </c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">
      <c r="A204" s="163">
        <v>133</v>
      </c>
      <c r="B204" s="169" t="s">
        <v>432</v>
      </c>
      <c r="C204" s="202" t="s">
        <v>433</v>
      </c>
      <c r="D204" s="171" t="s">
        <v>168</v>
      </c>
      <c r="E204" s="173">
        <v>79.77</v>
      </c>
      <c r="F204" s="176"/>
      <c r="G204" s="177">
        <f t="shared" si="42"/>
        <v>0</v>
      </c>
      <c r="H204" s="176"/>
      <c r="I204" s="177">
        <f t="shared" si="43"/>
        <v>0</v>
      </c>
      <c r="J204" s="176"/>
      <c r="K204" s="177">
        <f t="shared" si="44"/>
        <v>0</v>
      </c>
      <c r="L204" s="177">
        <v>21</v>
      </c>
      <c r="M204" s="177">
        <f t="shared" si="45"/>
        <v>0</v>
      </c>
      <c r="N204" s="177">
        <v>0</v>
      </c>
      <c r="O204" s="177">
        <f t="shared" si="46"/>
        <v>0</v>
      </c>
      <c r="P204" s="177">
        <v>3.2649999999999998E-2</v>
      </c>
      <c r="Q204" s="177">
        <f t="shared" si="47"/>
        <v>2.6</v>
      </c>
      <c r="R204" s="177"/>
      <c r="S204" s="177"/>
      <c r="T204" s="178">
        <v>0.39893000000000001</v>
      </c>
      <c r="U204" s="177">
        <f t="shared" si="48"/>
        <v>31.82</v>
      </c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 t="s">
        <v>152</v>
      </c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x14ac:dyDescent="0.2">
      <c r="A205" s="164" t="s">
        <v>147</v>
      </c>
      <c r="B205" s="170" t="s">
        <v>106</v>
      </c>
      <c r="C205" s="203" t="s">
        <v>107</v>
      </c>
      <c r="D205" s="172"/>
      <c r="E205" s="174"/>
      <c r="F205" s="179"/>
      <c r="G205" s="179">
        <f>SUMIF(AE206:AE209,"&lt;&gt;NOR",G206:G209)</f>
        <v>0</v>
      </c>
      <c r="H205" s="179"/>
      <c r="I205" s="179">
        <f>SUM(I206:I209)</f>
        <v>0</v>
      </c>
      <c r="J205" s="179"/>
      <c r="K205" s="179">
        <f>SUM(K206:K209)</f>
        <v>0</v>
      </c>
      <c r="L205" s="179"/>
      <c r="M205" s="179">
        <f>SUM(M206:M209)</f>
        <v>0</v>
      </c>
      <c r="N205" s="179"/>
      <c r="O205" s="179">
        <f>SUM(O206:O209)</f>
        <v>0.27</v>
      </c>
      <c r="P205" s="179"/>
      <c r="Q205" s="179">
        <f>SUM(Q206:Q209)</f>
        <v>0</v>
      </c>
      <c r="R205" s="179"/>
      <c r="S205" s="179"/>
      <c r="T205" s="180"/>
      <c r="U205" s="179">
        <f>SUM(U206:U209)</f>
        <v>50.05</v>
      </c>
      <c r="AE205" t="s">
        <v>148</v>
      </c>
    </row>
    <row r="206" spans="1:60" outlineLevel="1" x14ac:dyDescent="0.2">
      <c r="A206" s="163">
        <v>134</v>
      </c>
      <c r="B206" s="169" t="s">
        <v>434</v>
      </c>
      <c r="C206" s="202" t="s">
        <v>435</v>
      </c>
      <c r="D206" s="171" t="s">
        <v>436</v>
      </c>
      <c r="E206" s="173">
        <v>4550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7">
        <v>6.0000000000000002E-5</v>
      </c>
      <c r="O206" s="177">
        <f>ROUND(E206*N206,2)</f>
        <v>0.27</v>
      </c>
      <c r="P206" s="177">
        <v>0</v>
      </c>
      <c r="Q206" s="177">
        <f>ROUND(E206*P206,2)</f>
        <v>0</v>
      </c>
      <c r="R206" s="177"/>
      <c r="S206" s="177"/>
      <c r="T206" s="178">
        <v>1.0999999999999999E-2</v>
      </c>
      <c r="U206" s="177">
        <f>ROUND(E206*T206,2)</f>
        <v>50.05</v>
      </c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 t="s">
        <v>164</v>
      </c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">
      <c r="A207" s="163"/>
      <c r="B207" s="169"/>
      <c r="C207" s="268" t="s">
        <v>437</v>
      </c>
      <c r="D207" s="269"/>
      <c r="E207" s="270"/>
      <c r="F207" s="271"/>
      <c r="G207" s="27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8"/>
      <c r="U207" s="177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 t="s">
        <v>156</v>
      </c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5" t="str">
        <f>C207</f>
        <v>jeviště 2600kg</v>
      </c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">
      <c r="A208" s="163"/>
      <c r="B208" s="169"/>
      <c r="C208" s="268" t="s">
        <v>438</v>
      </c>
      <c r="D208" s="269"/>
      <c r="E208" s="270"/>
      <c r="F208" s="271"/>
      <c r="G208" s="27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8"/>
      <c r="U208" s="177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 t="s">
        <v>156</v>
      </c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5" t="str">
        <f>C208</f>
        <v>hlediště 1700kg</v>
      </c>
      <c r="BB208" s="162"/>
      <c r="BC208" s="162"/>
      <c r="BD208" s="162"/>
      <c r="BE208" s="162"/>
      <c r="BF208" s="162"/>
      <c r="BG208" s="162"/>
      <c r="BH208" s="162"/>
    </row>
    <row r="209" spans="1:60" outlineLevel="1" x14ac:dyDescent="0.2">
      <c r="A209" s="163"/>
      <c r="B209" s="169"/>
      <c r="C209" s="268" t="s">
        <v>439</v>
      </c>
      <c r="D209" s="269"/>
      <c r="E209" s="270"/>
      <c r="F209" s="271"/>
      <c r="G209" s="27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8"/>
      <c r="U209" s="177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 t="s">
        <v>156</v>
      </c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5" t="str">
        <f>C209</f>
        <v>schodiště 250kg</v>
      </c>
      <c r="BB209" s="162"/>
      <c r="BC209" s="162"/>
      <c r="BD209" s="162"/>
      <c r="BE209" s="162"/>
      <c r="BF209" s="162"/>
      <c r="BG209" s="162"/>
      <c r="BH209" s="162"/>
    </row>
    <row r="210" spans="1:60" x14ac:dyDescent="0.2">
      <c r="A210" s="164" t="s">
        <v>147</v>
      </c>
      <c r="B210" s="170" t="s">
        <v>108</v>
      </c>
      <c r="C210" s="203" t="s">
        <v>109</v>
      </c>
      <c r="D210" s="172"/>
      <c r="E210" s="174"/>
      <c r="F210" s="179"/>
      <c r="G210" s="179">
        <f>SUMIF(AE211:AE211,"&lt;&gt;NOR",G211:G211)</f>
        <v>0</v>
      </c>
      <c r="H210" s="179"/>
      <c r="I210" s="179">
        <f>SUM(I211:I211)</f>
        <v>0</v>
      </c>
      <c r="J210" s="179"/>
      <c r="K210" s="179">
        <f>SUM(K211:K211)</f>
        <v>0</v>
      </c>
      <c r="L210" s="179"/>
      <c r="M210" s="179">
        <f>SUM(M211:M211)</f>
        <v>0</v>
      </c>
      <c r="N210" s="179"/>
      <c r="O210" s="179">
        <f>SUM(O211:O211)</f>
        <v>12.24</v>
      </c>
      <c r="P210" s="179"/>
      <c r="Q210" s="179">
        <f>SUM(Q211:Q211)</f>
        <v>0</v>
      </c>
      <c r="R210" s="179"/>
      <c r="S210" s="179"/>
      <c r="T210" s="180"/>
      <c r="U210" s="179">
        <f>SUM(U211:U211)</f>
        <v>213.8</v>
      </c>
      <c r="AE210" t="s">
        <v>148</v>
      </c>
    </row>
    <row r="211" spans="1:60" outlineLevel="1" x14ac:dyDescent="0.2">
      <c r="A211" s="163">
        <v>135</v>
      </c>
      <c r="B211" s="169" t="s">
        <v>440</v>
      </c>
      <c r="C211" s="202" t="s">
        <v>441</v>
      </c>
      <c r="D211" s="171" t="s">
        <v>168</v>
      </c>
      <c r="E211" s="173">
        <v>160.80000000000001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7">
        <v>7.6139999999999999E-2</v>
      </c>
      <c r="O211" s="177">
        <f>ROUND(E211*N211,2)</f>
        <v>12.24</v>
      </c>
      <c r="P211" s="177">
        <v>0</v>
      </c>
      <c r="Q211" s="177">
        <f>ROUND(E211*P211,2)</f>
        <v>0</v>
      </c>
      <c r="R211" s="177"/>
      <c r="S211" s="177"/>
      <c r="T211" s="178">
        <v>1.32961</v>
      </c>
      <c r="U211" s="177">
        <f>ROUND(E211*T211,2)</f>
        <v>213.8</v>
      </c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 t="s">
        <v>152</v>
      </c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x14ac:dyDescent="0.2">
      <c r="A212" s="164" t="s">
        <v>147</v>
      </c>
      <c r="B212" s="170" t="s">
        <v>110</v>
      </c>
      <c r="C212" s="203" t="s">
        <v>111</v>
      </c>
      <c r="D212" s="172"/>
      <c r="E212" s="174"/>
      <c r="F212" s="179"/>
      <c r="G212" s="179">
        <f>SUMIF(AE213:AE214,"&lt;&gt;NOR",G213:G214)</f>
        <v>0</v>
      </c>
      <c r="H212" s="179"/>
      <c r="I212" s="179">
        <f>SUM(I213:I214)</f>
        <v>0</v>
      </c>
      <c r="J212" s="179"/>
      <c r="K212" s="179">
        <f>SUM(K213:K214)</f>
        <v>0</v>
      </c>
      <c r="L212" s="179"/>
      <c r="M212" s="179">
        <f>SUM(M213:M214)</f>
        <v>0</v>
      </c>
      <c r="N212" s="179"/>
      <c r="O212" s="179">
        <f>SUM(O213:O214)</f>
        <v>0.3</v>
      </c>
      <c r="P212" s="179"/>
      <c r="Q212" s="179">
        <f>SUM(Q213:Q214)</f>
        <v>0</v>
      </c>
      <c r="R212" s="179"/>
      <c r="S212" s="179"/>
      <c r="T212" s="180"/>
      <c r="U212" s="179">
        <f>SUM(U213:U214)</f>
        <v>46.629999999999995</v>
      </c>
      <c r="AE212" t="s">
        <v>148</v>
      </c>
    </row>
    <row r="213" spans="1:60" ht="22.5" outlineLevel="1" x14ac:dyDescent="0.2">
      <c r="A213" s="163">
        <v>136</v>
      </c>
      <c r="B213" s="169" t="s">
        <v>442</v>
      </c>
      <c r="C213" s="202" t="s">
        <v>443</v>
      </c>
      <c r="D213" s="171" t="s">
        <v>168</v>
      </c>
      <c r="E213" s="173">
        <v>116.6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7">
        <v>2.5799999999999998E-3</v>
      </c>
      <c r="O213" s="177">
        <f>ROUND(E213*N213,2)</f>
        <v>0.3</v>
      </c>
      <c r="P213" s="177">
        <v>0</v>
      </c>
      <c r="Q213" s="177">
        <f>ROUND(E213*P213,2)</f>
        <v>0</v>
      </c>
      <c r="R213" s="177"/>
      <c r="S213" s="177"/>
      <c r="T213" s="178">
        <v>0.39950999999999998</v>
      </c>
      <c r="U213" s="177">
        <f>ROUND(E213*T213,2)</f>
        <v>46.58</v>
      </c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 t="s">
        <v>152</v>
      </c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 x14ac:dyDescent="0.2">
      <c r="A214" s="163">
        <v>137</v>
      </c>
      <c r="B214" s="169" t="s">
        <v>444</v>
      </c>
      <c r="C214" s="202" t="s">
        <v>498</v>
      </c>
      <c r="D214" s="171" t="s">
        <v>168</v>
      </c>
      <c r="E214" s="173">
        <v>1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7">
        <v>4.1999999999999997E-3</v>
      </c>
      <c r="O214" s="177">
        <f>ROUND(E214*N214,2)</f>
        <v>0</v>
      </c>
      <c r="P214" s="177">
        <v>0</v>
      </c>
      <c r="Q214" s="177">
        <f>ROUND(E214*P214,2)</f>
        <v>0</v>
      </c>
      <c r="R214" s="177"/>
      <c r="S214" s="177"/>
      <c r="T214" s="178">
        <v>0.05</v>
      </c>
      <c r="U214" s="177">
        <f>ROUND(E214*T214,2)</f>
        <v>0.05</v>
      </c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 t="s">
        <v>164</v>
      </c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x14ac:dyDescent="0.2">
      <c r="A215" s="164" t="s">
        <v>147</v>
      </c>
      <c r="B215" s="170" t="s">
        <v>112</v>
      </c>
      <c r="C215" s="203" t="s">
        <v>113</v>
      </c>
      <c r="D215" s="172"/>
      <c r="E215" s="174"/>
      <c r="F215" s="179"/>
      <c r="G215" s="179">
        <f>SUMIF(AE216:AE220,"&lt;&gt;NOR",G216:G220)</f>
        <v>0</v>
      </c>
      <c r="H215" s="179"/>
      <c r="I215" s="179">
        <f>SUM(I216:I220)</f>
        <v>0</v>
      </c>
      <c r="J215" s="179"/>
      <c r="K215" s="179">
        <f>SUM(K216:K220)</f>
        <v>0</v>
      </c>
      <c r="L215" s="179"/>
      <c r="M215" s="179">
        <f>SUM(M216:M220)</f>
        <v>0</v>
      </c>
      <c r="N215" s="179"/>
      <c r="O215" s="179">
        <f>SUM(O216:O220)</f>
        <v>6.72</v>
      </c>
      <c r="P215" s="179"/>
      <c r="Q215" s="179">
        <f>SUM(Q216:Q220)</f>
        <v>0</v>
      </c>
      <c r="R215" s="179"/>
      <c r="S215" s="179"/>
      <c r="T215" s="180"/>
      <c r="U215" s="179">
        <f>SUM(U216:U220)</f>
        <v>116.99</v>
      </c>
      <c r="AE215" t="s">
        <v>148</v>
      </c>
    </row>
    <row r="216" spans="1:60" outlineLevel="1" x14ac:dyDescent="0.2">
      <c r="A216" s="163">
        <v>138</v>
      </c>
      <c r="B216" s="169" t="s">
        <v>445</v>
      </c>
      <c r="C216" s="202" t="s">
        <v>446</v>
      </c>
      <c r="D216" s="171" t="s">
        <v>168</v>
      </c>
      <c r="E216" s="173">
        <v>14.6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7"/>
      <c r="S216" s="177"/>
      <c r="T216" s="178">
        <v>0.44</v>
      </c>
      <c r="U216" s="177">
        <f>ROUND(E216*T216,2)</f>
        <v>6.42</v>
      </c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 t="s">
        <v>164</v>
      </c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 x14ac:dyDescent="0.2">
      <c r="A217" s="163"/>
      <c r="B217" s="169"/>
      <c r="C217" s="268" t="s">
        <v>447</v>
      </c>
      <c r="D217" s="269"/>
      <c r="E217" s="270"/>
      <c r="F217" s="271"/>
      <c r="G217" s="27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8"/>
      <c r="U217" s="177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 t="s">
        <v>156</v>
      </c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5" t="str">
        <f>C217</f>
        <v>sociální zařízení</v>
      </c>
      <c r="BB217" s="162"/>
      <c r="BC217" s="162"/>
      <c r="BD217" s="162"/>
      <c r="BE217" s="162"/>
      <c r="BF217" s="162"/>
      <c r="BG217" s="162"/>
      <c r="BH217" s="162"/>
    </row>
    <row r="218" spans="1:60" outlineLevel="1" x14ac:dyDescent="0.2">
      <c r="A218" s="163">
        <v>139</v>
      </c>
      <c r="B218" s="169" t="s">
        <v>448</v>
      </c>
      <c r="C218" s="202" t="s">
        <v>449</v>
      </c>
      <c r="D218" s="171" t="s">
        <v>168</v>
      </c>
      <c r="E218" s="173">
        <v>78.8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7">
        <v>8.5309999999999997E-2</v>
      </c>
      <c r="O218" s="177">
        <f>ROUND(E218*N218,2)</f>
        <v>6.72</v>
      </c>
      <c r="P218" s="177">
        <v>0</v>
      </c>
      <c r="Q218" s="177">
        <f>ROUND(E218*P218,2)</f>
        <v>0</v>
      </c>
      <c r="R218" s="177"/>
      <c r="S218" s="177"/>
      <c r="T218" s="178">
        <v>1.40317</v>
      </c>
      <c r="U218" s="177">
        <f>ROUND(E218*T218,2)</f>
        <v>110.57</v>
      </c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 t="s">
        <v>152</v>
      </c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outlineLevel="1" x14ac:dyDescent="0.2">
      <c r="A219" s="163"/>
      <c r="B219" s="169"/>
      <c r="C219" s="268" t="s">
        <v>450</v>
      </c>
      <c r="D219" s="269"/>
      <c r="E219" s="270"/>
      <c r="F219" s="271"/>
      <c r="G219" s="27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8"/>
      <c r="U219" s="177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 t="s">
        <v>156</v>
      </c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5" t="str">
        <f>C219</f>
        <v>soklíky 17,5</v>
      </c>
      <c r="BB219" s="162"/>
      <c r="BC219" s="162"/>
      <c r="BD219" s="162"/>
      <c r="BE219" s="162"/>
      <c r="BF219" s="162"/>
      <c r="BG219" s="162"/>
      <c r="BH219" s="162"/>
    </row>
    <row r="220" spans="1:60" outlineLevel="1" x14ac:dyDescent="0.2">
      <c r="A220" s="163"/>
      <c r="B220" s="169"/>
      <c r="C220" s="268" t="s">
        <v>451</v>
      </c>
      <c r="D220" s="269"/>
      <c r="E220" s="270"/>
      <c r="F220" s="271"/>
      <c r="G220" s="27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8"/>
      <c r="U220" s="177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 t="s">
        <v>156</v>
      </c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5" t="str">
        <f>C220</f>
        <v>ostatní 61,3</v>
      </c>
      <c r="BB220" s="162"/>
      <c r="BC220" s="162"/>
      <c r="BD220" s="162"/>
      <c r="BE220" s="162"/>
      <c r="BF220" s="162"/>
      <c r="BG220" s="162"/>
      <c r="BH220" s="162"/>
    </row>
    <row r="221" spans="1:60" x14ac:dyDescent="0.2">
      <c r="A221" s="164" t="s">
        <v>147</v>
      </c>
      <c r="B221" s="170" t="s">
        <v>114</v>
      </c>
      <c r="C221" s="203" t="s">
        <v>115</v>
      </c>
      <c r="D221" s="172"/>
      <c r="E221" s="174"/>
      <c r="F221" s="179"/>
      <c r="G221" s="179">
        <f>SUMIF(AE222:AE222,"&lt;&gt;NOR",G222:G222)</f>
        <v>0</v>
      </c>
      <c r="H221" s="179"/>
      <c r="I221" s="179">
        <f>SUM(I222:I222)</f>
        <v>0</v>
      </c>
      <c r="J221" s="179"/>
      <c r="K221" s="179">
        <f>SUM(K222:K222)</f>
        <v>0</v>
      </c>
      <c r="L221" s="179"/>
      <c r="M221" s="179">
        <f>SUM(M222:M222)</f>
        <v>0</v>
      </c>
      <c r="N221" s="179"/>
      <c r="O221" s="179">
        <f>SUM(O222:O222)</f>
        <v>0</v>
      </c>
      <c r="P221" s="179"/>
      <c r="Q221" s="179">
        <f>SUM(Q222:Q222)</f>
        <v>0</v>
      </c>
      <c r="R221" s="179"/>
      <c r="S221" s="179"/>
      <c r="T221" s="180"/>
      <c r="U221" s="179">
        <f>SUM(U222:U222)</f>
        <v>1.5</v>
      </c>
      <c r="AE221" t="s">
        <v>148</v>
      </c>
    </row>
    <row r="222" spans="1:60" outlineLevel="1" x14ac:dyDescent="0.2">
      <c r="A222" s="163">
        <v>140</v>
      </c>
      <c r="B222" s="169" t="s">
        <v>452</v>
      </c>
      <c r="C222" s="202" t="s">
        <v>453</v>
      </c>
      <c r="D222" s="171" t="s">
        <v>168</v>
      </c>
      <c r="E222" s="173">
        <v>5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7">
        <v>3.2000000000000003E-4</v>
      </c>
      <c r="O222" s="177">
        <f>ROUND(E222*N222,2)</f>
        <v>0</v>
      </c>
      <c r="P222" s="177">
        <v>0</v>
      </c>
      <c r="Q222" s="177">
        <f>ROUND(E222*P222,2)</f>
        <v>0</v>
      </c>
      <c r="R222" s="177"/>
      <c r="S222" s="177"/>
      <c r="T222" s="178">
        <v>0.3</v>
      </c>
      <c r="U222" s="177">
        <f>ROUND(E222*T222,2)</f>
        <v>1.5</v>
      </c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 t="s">
        <v>152</v>
      </c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x14ac:dyDescent="0.2">
      <c r="A223" s="164" t="s">
        <v>147</v>
      </c>
      <c r="B223" s="170" t="s">
        <v>116</v>
      </c>
      <c r="C223" s="203" t="s">
        <v>117</v>
      </c>
      <c r="D223" s="172"/>
      <c r="E223" s="174"/>
      <c r="F223" s="179"/>
      <c r="G223" s="179">
        <f>SUMIF(AE224:AE226,"&lt;&gt;NOR",G224:G226)</f>
        <v>0</v>
      </c>
      <c r="H223" s="179"/>
      <c r="I223" s="179">
        <f>SUM(I224:I226)</f>
        <v>0</v>
      </c>
      <c r="J223" s="179"/>
      <c r="K223" s="179">
        <f>SUM(K224:K226)</f>
        <v>0</v>
      </c>
      <c r="L223" s="179"/>
      <c r="M223" s="179">
        <f>SUM(M224:M226)</f>
        <v>0</v>
      </c>
      <c r="N223" s="179"/>
      <c r="O223" s="179">
        <f>SUM(O224:O226)</f>
        <v>0.21</v>
      </c>
      <c r="P223" s="179"/>
      <c r="Q223" s="179">
        <f>SUM(Q224:Q226)</f>
        <v>0</v>
      </c>
      <c r="R223" s="179"/>
      <c r="S223" s="179"/>
      <c r="T223" s="180"/>
      <c r="U223" s="179">
        <f>SUM(U224:U226)</f>
        <v>66.09</v>
      </c>
      <c r="AE223" t="s">
        <v>148</v>
      </c>
    </row>
    <row r="224" spans="1:60" outlineLevel="1" x14ac:dyDescent="0.2">
      <c r="A224" s="163">
        <v>141</v>
      </c>
      <c r="B224" s="169" t="s">
        <v>454</v>
      </c>
      <c r="C224" s="202" t="s">
        <v>499</v>
      </c>
      <c r="D224" s="171" t="s">
        <v>168</v>
      </c>
      <c r="E224" s="173">
        <v>467.1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7">
        <v>4.4000000000000002E-4</v>
      </c>
      <c r="O224" s="177">
        <f>ROUND(E224*N224,2)</f>
        <v>0.21</v>
      </c>
      <c r="P224" s="177">
        <v>0</v>
      </c>
      <c r="Q224" s="177">
        <f>ROUND(E224*P224,2)</f>
        <v>0</v>
      </c>
      <c r="R224" s="177"/>
      <c r="S224" s="177"/>
      <c r="T224" s="178">
        <v>0.14149999999999999</v>
      </c>
      <c r="U224" s="177">
        <f>ROUND(E224*T224,2)</f>
        <v>66.09</v>
      </c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 t="s">
        <v>152</v>
      </c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">
      <c r="A225" s="163"/>
      <c r="B225" s="169"/>
      <c r="C225" s="268" t="s">
        <v>455</v>
      </c>
      <c r="D225" s="269"/>
      <c r="E225" s="270"/>
      <c r="F225" s="271"/>
      <c r="G225" s="27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8"/>
      <c r="U225" s="177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 t="s">
        <v>156</v>
      </c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5" t="str">
        <f>C225</f>
        <v>nové stěny 160,8</v>
      </c>
      <c r="BB225" s="162"/>
      <c r="BC225" s="162"/>
      <c r="BD225" s="162"/>
      <c r="BE225" s="162"/>
      <c r="BF225" s="162"/>
      <c r="BG225" s="162"/>
      <c r="BH225" s="162"/>
    </row>
    <row r="226" spans="1:60" outlineLevel="1" x14ac:dyDescent="0.2">
      <c r="A226" s="163"/>
      <c r="B226" s="169"/>
      <c r="C226" s="268" t="s">
        <v>456</v>
      </c>
      <c r="D226" s="269"/>
      <c r="E226" s="270"/>
      <c r="F226" s="271"/>
      <c r="G226" s="27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8"/>
      <c r="U226" s="177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 t="s">
        <v>156</v>
      </c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5" t="str">
        <f>C226</f>
        <v>původní 306,3</v>
      </c>
      <c r="BB226" s="162"/>
      <c r="BC226" s="162"/>
      <c r="BD226" s="162"/>
      <c r="BE226" s="162"/>
      <c r="BF226" s="162"/>
      <c r="BG226" s="162"/>
      <c r="BH226" s="162"/>
    </row>
    <row r="227" spans="1:60" x14ac:dyDescent="0.2">
      <c r="A227" s="164" t="s">
        <v>147</v>
      </c>
      <c r="B227" s="170" t="s">
        <v>118</v>
      </c>
      <c r="C227" s="203" t="s">
        <v>119</v>
      </c>
      <c r="D227" s="172"/>
      <c r="E227" s="174"/>
      <c r="F227" s="179"/>
      <c r="G227" s="179">
        <f>SUMIF(AE228:AE228,"&lt;&gt;NOR",G228:G228)</f>
        <v>0</v>
      </c>
      <c r="H227" s="179"/>
      <c r="I227" s="179">
        <f>SUM(I228:I228)</f>
        <v>0</v>
      </c>
      <c r="J227" s="179"/>
      <c r="K227" s="179">
        <f>SUM(K228:K228)</f>
        <v>0</v>
      </c>
      <c r="L227" s="179"/>
      <c r="M227" s="179">
        <f>SUM(M228:M228)</f>
        <v>0</v>
      </c>
      <c r="N227" s="179"/>
      <c r="O227" s="179">
        <f>SUM(O228:O228)</f>
        <v>0</v>
      </c>
      <c r="P227" s="179"/>
      <c r="Q227" s="179">
        <f>SUM(Q228:Q228)</f>
        <v>0</v>
      </c>
      <c r="R227" s="179"/>
      <c r="S227" s="179"/>
      <c r="T227" s="180"/>
      <c r="U227" s="179">
        <f>SUM(U228:U228)</f>
        <v>1.99</v>
      </c>
      <c r="AE227" t="s">
        <v>148</v>
      </c>
    </row>
    <row r="228" spans="1:60" outlineLevel="1" x14ac:dyDescent="0.2">
      <c r="A228" s="163">
        <v>142</v>
      </c>
      <c r="B228" s="169" t="s">
        <v>457</v>
      </c>
      <c r="C228" s="202" t="s">
        <v>458</v>
      </c>
      <c r="D228" s="171" t="s">
        <v>187</v>
      </c>
      <c r="E228" s="173">
        <v>3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7">
        <v>0</v>
      </c>
      <c r="O228" s="177">
        <f>ROUND(E228*N228,2)</f>
        <v>0</v>
      </c>
      <c r="P228" s="177">
        <v>0</v>
      </c>
      <c r="Q228" s="177">
        <f>ROUND(E228*P228,2)</f>
        <v>0</v>
      </c>
      <c r="R228" s="177"/>
      <c r="S228" s="177"/>
      <c r="T228" s="178">
        <v>0.66400000000000003</v>
      </c>
      <c r="U228" s="177">
        <f>ROUND(E228*T228,2)</f>
        <v>1.99</v>
      </c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 t="s">
        <v>164</v>
      </c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x14ac:dyDescent="0.2">
      <c r="A229" s="164" t="s">
        <v>147</v>
      </c>
      <c r="B229" s="170" t="s">
        <v>120</v>
      </c>
      <c r="C229" s="203" t="s">
        <v>26</v>
      </c>
      <c r="D229" s="172"/>
      <c r="E229" s="174"/>
      <c r="F229" s="179"/>
      <c r="G229" s="179">
        <f>SUMIF(AE230:AE234,"&lt;&gt;NOR",G230:G234)</f>
        <v>0</v>
      </c>
      <c r="H229" s="179"/>
      <c r="I229" s="179">
        <f>SUM(I230:I234)</f>
        <v>0</v>
      </c>
      <c r="J229" s="179"/>
      <c r="K229" s="179">
        <f>SUM(K230:K234)</f>
        <v>0</v>
      </c>
      <c r="L229" s="179"/>
      <c r="M229" s="179">
        <f>SUM(M230:M234)</f>
        <v>0</v>
      </c>
      <c r="N229" s="179"/>
      <c r="O229" s="179">
        <f>SUM(O230:O234)</f>
        <v>0</v>
      </c>
      <c r="P229" s="179"/>
      <c r="Q229" s="179">
        <f>SUM(Q230:Q234)</f>
        <v>0</v>
      </c>
      <c r="R229" s="179"/>
      <c r="S229" s="179"/>
      <c r="T229" s="180"/>
      <c r="U229" s="179">
        <f>SUM(U230:U234)</f>
        <v>0</v>
      </c>
      <c r="AE229" t="s">
        <v>148</v>
      </c>
    </row>
    <row r="230" spans="1:60" outlineLevel="1" x14ac:dyDescent="0.2">
      <c r="A230" s="163">
        <v>143</v>
      </c>
      <c r="B230" s="169" t="s">
        <v>459</v>
      </c>
      <c r="C230" s="202" t="s">
        <v>460</v>
      </c>
      <c r="D230" s="171" t="s">
        <v>461</v>
      </c>
      <c r="E230" s="173">
        <v>1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7">
        <v>0</v>
      </c>
      <c r="O230" s="177">
        <f>ROUND(E230*N230,2)</f>
        <v>0</v>
      </c>
      <c r="P230" s="177">
        <v>0</v>
      </c>
      <c r="Q230" s="177">
        <f>ROUND(E230*P230,2)</f>
        <v>0</v>
      </c>
      <c r="R230" s="177"/>
      <c r="S230" s="177"/>
      <c r="T230" s="178">
        <v>0</v>
      </c>
      <c r="U230" s="177">
        <f>ROUND(E230*T230,2)</f>
        <v>0</v>
      </c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 t="s">
        <v>164</v>
      </c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outlineLevel="1" x14ac:dyDescent="0.2">
      <c r="A231" s="163">
        <v>144</v>
      </c>
      <c r="B231" s="169" t="s">
        <v>462</v>
      </c>
      <c r="C231" s="202" t="s">
        <v>463</v>
      </c>
      <c r="D231" s="171" t="s">
        <v>461</v>
      </c>
      <c r="E231" s="173">
        <v>1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21</v>
      </c>
      <c r="M231" s="177">
        <f>G231*(1+L231/100)</f>
        <v>0</v>
      </c>
      <c r="N231" s="177">
        <v>0</v>
      </c>
      <c r="O231" s="177">
        <f>ROUND(E231*N231,2)</f>
        <v>0</v>
      </c>
      <c r="P231" s="177">
        <v>0</v>
      </c>
      <c r="Q231" s="177">
        <f>ROUND(E231*P231,2)</f>
        <v>0</v>
      </c>
      <c r="R231" s="177"/>
      <c r="S231" s="177"/>
      <c r="T231" s="178">
        <v>0</v>
      </c>
      <c r="U231" s="177">
        <f>ROUND(E231*T231,2)</f>
        <v>0</v>
      </c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 t="s">
        <v>164</v>
      </c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 outlineLevel="1" x14ac:dyDescent="0.2">
      <c r="A232" s="163">
        <v>145</v>
      </c>
      <c r="B232" s="169" t="s">
        <v>464</v>
      </c>
      <c r="C232" s="202" t="s">
        <v>465</v>
      </c>
      <c r="D232" s="171" t="s">
        <v>461</v>
      </c>
      <c r="E232" s="173">
        <v>1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7">
        <v>0</v>
      </c>
      <c r="O232" s="177">
        <f>ROUND(E232*N232,2)</f>
        <v>0</v>
      </c>
      <c r="P232" s="177">
        <v>0</v>
      </c>
      <c r="Q232" s="177">
        <f>ROUND(E232*P232,2)</f>
        <v>0</v>
      </c>
      <c r="R232" s="177"/>
      <c r="S232" s="177"/>
      <c r="T232" s="178">
        <v>0</v>
      </c>
      <c r="U232" s="177">
        <f>ROUND(E232*T232,2)</f>
        <v>0</v>
      </c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 t="s">
        <v>164</v>
      </c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 x14ac:dyDescent="0.2">
      <c r="A233" s="163">
        <v>146</v>
      </c>
      <c r="B233" s="169" t="s">
        <v>466</v>
      </c>
      <c r="C233" s="202" t="s">
        <v>467</v>
      </c>
      <c r="D233" s="171" t="s">
        <v>461</v>
      </c>
      <c r="E233" s="173">
        <v>1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7">
        <v>0</v>
      </c>
      <c r="O233" s="177">
        <f>ROUND(E233*N233,2)</f>
        <v>0</v>
      </c>
      <c r="P233" s="177">
        <v>0</v>
      </c>
      <c r="Q233" s="177">
        <f>ROUND(E233*P233,2)</f>
        <v>0</v>
      </c>
      <c r="R233" s="177"/>
      <c r="S233" s="177"/>
      <c r="T233" s="178">
        <v>0</v>
      </c>
      <c r="U233" s="177">
        <f>ROUND(E233*T233,2)</f>
        <v>0</v>
      </c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 t="s">
        <v>164</v>
      </c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 x14ac:dyDescent="0.2">
      <c r="A234" s="190">
        <v>147</v>
      </c>
      <c r="B234" s="191" t="s">
        <v>466</v>
      </c>
      <c r="C234" s="204" t="s">
        <v>468</v>
      </c>
      <c r="D234" s="192" t="s">
        <v>461</v>
      </c>
      <c r="E234" s="193">
        <v>1</v>
      </c>
      <c r="F234" s="194"/>
      <c r="G234" s="195">
        <f>ROUND(E234*F234,2)</f>
        <v>0</v>
      </c>
      <c r="H234" s="194"/>
      <c r="I234" s="195">
        <f>ROUND(E234*H234,2)</f>
        <v>0</v>
      </c>
      <c r="J234" s="194"/>
      <c r="K234" s="195">
        <f>ROUND(E234*J234,2)</f>
        <v>0</v>
      </c>
      <c r="L234" s="195">
        <v>21</v>
      </c>
      <c r="M234" s="195">
        <f>G234*(1+L234/100)</f>
        <v>0</v>
      </c>
      <c r="N234" s="195">
        <v>0</v>
      </c>
      <c r="O234" s="195">
        <f>ROUND(E234*N234,2)</f>
        <v>0</v>
      </c>
      <c r="P234" s="195">
        <v>0</v>
      </c>
      <c r="Q234" s="195">
        <f>ROUND(E234*P234,2)</f>
        <v>0</v>
      </c>
      <c r="R234" s="195"/>
      <c r="S234" s="195"/>
      <c r="T234" s="196">
        <v>0</v>
      </c>
      <c r="U234" s="195">
        <f>ROUND(E234*T234,2)</f>
        <v>0</v>
      </c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 t="s">
        <v>164</v>
      </c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x14ac:dyDescent="0.2">
      <c r="A235" s="6"/>
      <c r="B235" s="7" t="s">
        <v>469</v>
      </c>
      <c r="C235" s="205" t="s">
        <v>469</v>
      </c>
      <c r="D235" s="9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AC235">
        <v>15</v>
      </c>
      <c r="AD235">
        <v>21</v>
      </c>
    </row>
    <row r="236" spans="1:60" x14ac:dyDescent="0.2">
      <c r="A236" s="197"/>
      <c r="B236" s="198">
        <v>26</v>
      </c>
      <c r="C236" s="206" t="s">
        <v>469</v>
      </c>
      <c r="D236" s="199"/>
      <c r="E236" s="200"/>
      <c r="F236" s="200"/>
      <c r="G236" s="201">
        <f>G8+G19+G31+G58+G61+G66+G75+G82+G87+G94+G97+G100+G103+G107+G114+G130+G132+G134+G138+G144+G150+G163+G168+G172+G179+G184+G195+G197+G205+G210+G212+G215+G221+G223+G227+G229</f>
        <v>0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AC236">
        <f>SUMIF(L7:L234,AC235,G7:G234)</f>
        <v>0</v>
      </c>
      <c r="AD236">
        <f>SUMIF(L7:L234,AD235,G7:G234)</f>
        <v>0</v>
      </c>
      <c r="AE236" t="s">
        <v>470</v>
      </c>
    </row>
    <row r="237" spans="1:60" x14ac:dyDescent="0.2">
      <c r="A237" s="6"/>
      <c r="B237" s="7" t="s">
        <v>469</v>
      </c>
      <c r="C237" s="205" t="s">
        <v>469</v>
      </c>
      <c r="D237" s="9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60" x14ac:dyDescent="0.2">
      <c r="A238" s="6"/>
      <c r="B238" s="7" t="s">
        <v>469</v>
      </c>
      <c r="C238" s="205" t="s">
        <v>469</v>
      </c>
      <c r="D238" s="9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60" x14ac:dyDescent="0.2">
      <c r="A239" s="254">
        <v>33</v>
      </c>
      <c r="B239" s="254"/>
      <c r="C239" s="255"/>
      <c r="D239" s="9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60" x14ac:dyDescent="0.2">
      <c r="A240" s="256"/>
      <c r="B240" s="257"/>
      <c r="C240" s="258"/>
      <c r="D240" s="257"/>
      <c r="E240" s="257"/>
      <c r="F240" s="257"/>
      <c r="G240" s="259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AE240" t="s">
        <v>471</v>
      </c>
    </row>
    <row r="241" spans="1:31" x14ac:dyDescent="0.2">
      <c r="A241" s="260"/>
      <c r="B241" s="261"/>
      <c r="C241" s="262"/>
      <c r="D241" s="261"/>
      <c r="E241" s="261"/>
      <c r="F241" s="261"/>
      <c r="G241" s="263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31" x14ac:dyDescent="0.2">
      <c r="A242" s="260"/>
      <c r="B242" s="261"/>
      <c r="C242" s="262"/>
      <c r="D242" s="261"/>
      <c r="E242" s="261"/>
      <c r="F242" s="261"/>
      <c r="G242" s="263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31" x14ac:dyDescent="0.2">
      <c r="A243" s="260"/>
      <c r="B243" s="261"/>
      <c r="C243" s="262"/>
      <c r="D243" s="261"/>
      <c r="E243" s="261"/>
      <c r="F243" s="261"/>
      <c r="G243" s="263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31" x14ac:dyDescent="0.2">
      <c r="A244" s="264"/>
      <c r="B244" s="265"/>
      <c r="C244" s="266"/>
      <c r="D244" s="265"/>
      <c r="E244" s="265"/>
      <c r="F244" s="265"/>
      <c r="G244" s="26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31" x14ac:dyDescent="0.2">
      <c r="A245" s="6"/>
      <c r="B245" s="7" t="s">
        <v>469</v>
      </c>
      <c r="C245" s="205" t="s">
        <v>469</v>
      </c>
      <c r="D245" s="9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31" x14ac:dyDescent="0.2">
      <c r="C246" s="207"/>
      <c r="D246" s="150"/>
      <c r="AE246" t="s">
        <v>472</v>
      </c>
    </row>
    <row r="247" spans="1:31" x14ac:dyDescent="0.2">
      <c r="D247" s="150"/>
    </row>
    <row r="248" spans="1:31" x14ac:dyDescent="0.2">
      <c r="D248" s="150"/>
    </row>
    <row r="249" spans="1:31" x14ac:dyDescent="0.2">
      <c r="D249" s="150"/>
    </row>
    <row r="250" spans="1:31" x14ac:dyDescent="0.2">
      <c r="D250" s="150"/>
    </row>
    <row r="251" spans="1:31" x14ac:dyDescent="0.2">
      <c r="D251" s="150"/>
    </row>
    <row r="252" spans="1:31" x14ac:dyDescent="0.2">
      <c r="D252" s="150"/>
    </row>
    <row r="253" spans="1:31" x14ac:dyDescent="0.2">
      <c r="D253" s="150"/>
    </row>
    <row r="254" spans="1:31" x14ac:dyDescent="0.2">
      <c r="D254" s="150"/>
    </row>
    <row r="255" spans="1:31" x14ac:dyDescent="0.2">
      <c r="D255" s="150"/>
    </row>
    <row r="256" spans="1:31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50">
    <mergeCell ref="C13:G13"/>
    <mergeCell ref="A1:G1"/>
    <mergeCell ref="C2:G2"/>
    <mergeCell ref="C3:G3"/>
    <mergeCell ref="C4:G4"/>
    <mergeCell ref="C11:G11"/>
    <mergeCell ref="C47:G47"/>
    <mergeCell ref="C14:G14"/>
    <mergeCell ref="C15:G15"/>
    <mergeCell ref="C17:G17"/>
    <mergeCell ref="C23:G23"/>
    <mergeCell ref="C25:G25"/>
    <mergeCell ref="C28:G28"/>
    <mergeCell ref="C33:G33"/>
    <mergeCell ref="C39:G39"/>
    <mergeCell ref="C40:G40"/>
    <mergeCell ref="C42:G42"/>
    <mergeCell ref="C45:G45"/>
    <mergeCell ref="C84:G84"/>
    <mergeCell ref="C48:G48"/>
    <mergeCell ref="C50:G50"/>
    <mergeCell ref="C55:G55"/>
    <mergeCell ref="C56:G56"/>
    <mergeCell ref="C57:G57"/>
    <mergeCell ref="C63:G63"/>
    <mergeCell ref="C65:G65"/>
    <mergeCell ref="C70:G70"/>
    <mergeCell ref="C72:G72"/>
    <mergeCell ref="C73:G73"/>
    <mergeCell ref="C74:G74"/>
    <mergeCell ref="C208:G208"/>
    <mergeCell ref="C96:G96"/>
    <mergeCell ref="C106:G106"/>
    <mergeCell ref="C117:G117"/>
    <mergeCell ref="C120:G120"/>
    <mergeCell ref="C121:G121"/>
    <mergeCell ref="C124:G124"/>
    <mergeCell ref="C126:G126"/>
    <mergeCell ref="C127:G127"/>
    <mergeCell ref="C128:G128"/>
    <mergeCell ref="C182:G182"/>
    <mergeCell ref="C207:G207"/>
    <mergeCell ref="A239:C239"/>
    <mergeCell ref="A240:G244"/>
    <mergeCell ref="C209:G209"/>
    <mergeCell ref="C217:G217"/>
    <mergeCell ref="C219:G219"/>
    <mergeCell ref="C220:G220"/>
    <mergeCell ref="C225:G225"/>
    <mergeCell ref="C226:G226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Frakes</cp:lastModifiedBy>
  <cp:lastPrinted>2014-02-28T09:52:57Z</cp:lastPrinted>
  <dcterms:created xsi:type="dcterms:W3CDTF">2009-04-08T07:15:50Z</dcterms:created>
  <dcterms:modified xsi:type="dcterms:W3CDTF">2021-08-05T18:37:47Z</dcterms:modified>
</cp:coreProperties>
</file>