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Veřejné osvětlení" sheetId="2" r:id="rId2"/>
  </sheets>
  <definedNames>
    <definedName name="_xlnm.Print_Area" localSheetId="0">'Rekapitulace stavby'!$D$4:$AO$76,'Rekapitulace stavby'!$C$82:$AQ$96</definedName>
    <definedName name="_xlnm._FilterDatabase" localSheetId="1" hidden="1">'SO01 - Veřejné osvětlení'!$C$130:$K$234</definedName>
    <definedName name="_xlnm.Print_Area" localSheetId="1">'SO01 - Veřejné osvětlení'!$C$4:$J$76,'SO01 - Veřejné osvětlení'!$C$82:$J$112,'SO01 - Veřejné osvětlení'!$C$118:$J$234</definedName>
    <definedName name="_xlnm.Print_Titles" localSheetId="0">'Rekapitulace stavby'!$92:$92</definedName>
    <definedName name="_xlnm.Print_Titles" localSheetId="1">'SO01 - Veřejné osvětlení'!$130:$130</definedName>
  </definedNames>
  <calcPr fullCalcOnLoad="1"/>
</workbook>
</file>

<file path=xl/sharedStrings.xml><?xml version="1.0" encoding="utf-8"?>
<sst xmlns="http://schemas.openxmlformats.org/spreadsheetml/2006/main" count="1595" uniqueCount="481">
  <si>
    <t>Export Komplet</t>
  </si>
  <si>
    <t/>
  </si>
  <si>
    <t>2.0</t>
  </si>
  <si>
    <t>ZAMOK</t>
  </si>
  <si>
    <t>False</t>
  </si>
  <si>
    <t>{e6118d52-2610-4f17-ad8e-5407375e7ed6}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</si>
  <si>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</si>
  <si>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</si>
  <si>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</si>
  <si>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</si>
  <si>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</si>
  <si>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</si>
  <si>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</si>
  <si>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</si>
  <si>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2008140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</si>
  <si>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</si>
  <si>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</si>
  <si>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Bezdružice, ulice Úterská, chodník podél silnice III/20161</t>
  </si>
  <si>
    <t>KSO:</t>
  </si>
  <si>
    <t>CC-CZ:</t>
  </si>
  <si>
    <t>Místo:</t>
  </si>
  <si>
    <t>Bezdružice</t>
  </si>
  <si>
    <t>Datum:</t>
  </si>
  <si>
    <t>15. 2. 2021</t>
  </si>
  <si>
    <t>Zadavatel:</t>
  </si>
  <si>
    <t>IČ:</t>
  </si>
  <si>
    <t>Město Bezdružice, ČSA 196, 349 53 Bezdružice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</si>
  <si>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</si>
  <si>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</si>
  <si>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</si>
  <si>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</si>
  <si>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</si>
  <si>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</si>
  <si>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</si>
  <si>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TRI-IN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</si>
  <si>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</si>
  <si>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</si>
  <si>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</si>
  <si>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</si>
  <si>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</si>
  <si>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</si>
  <si>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</si>
  <si>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</si>
  <si>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</si>
  <si>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</si>
  <si>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</si>
  <si>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</si>
  <si>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</si>
  <si>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</si>
  <si>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</si>
  <si>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</si>
  <si>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</si>
  <si>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</si>
  <si>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</si>
  <si>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</si>
  <si>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</si>
  <si>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</si>
  <si>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</si>
  <si>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</si>
  <si>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</si>
  <si>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</si>
  <si>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</si>
  <si>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</si>
  <si>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</si>
  <si>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</si>
  <si>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</si>
  <si>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</si>
  <si>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</si>
  <si>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</si>
  <si>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</si>
  <si>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</si>
  <si>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</si>
  <si>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</si>
  <si>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</si>
  <si>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</si>
  <si>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</si>
  <si>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</si>
  <si>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</si>
  <si>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</si>
  <si>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</si>
  <si>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</si>
  <si>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</si>
  <si>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Veřejné osvětlení</t>
  </si>
  <si>
    <t>STA</t>
  </si>
  <si>
    <t>1</t>
  </si>
  <si>
    <t>{da156142-8192-4458-a876-01c4c2da5c8d}</t>
  </si>
  <si>
    <t>2</t>
  </si>
  <si>
    <t>KRYCÍ LIST SOUPISU PRACÍ</t>
  </si>
  <si>
    <t>Objekt:</t>
  </si>
  <si>
    <t>SO01 - Veřejné osvětlení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</si>
  <si>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</si>
  <si>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</si>
  <si>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</si>
  <si>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</si>
  <si>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</si>
  <si>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</si>
  <si>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001 - Demontáž VO</t>
  </si>
  <si>
    <t xml:space="preserve">    002 - Montáž budoucí chodník</t>
  </si>
  <si>
    <t xml:space="preserve">    003 - Montáž chodník asfalt</t>
  </si>
  <si>
    <t xml:space="preserve">    004 - Montáž budoucí vjezd/komunikace</t>
  </si>
  <si>
    <t xml:space="preserve">    005 - Montáž v zeleném pásu</t>
  </si>
  <si>
    <t xml:space="preserve">    006 - Kabeláž</t>
  </si>
  <si>
    <t xml:space="preserve">    007 - Stavba nového světelného místa</t>
  </si>
  <si>
    <t xml:space="preserve">    008 - Montáž kabelové spojky</t>
  </si>
  <si>
    <t xml:space="preserve">    1 - Zemní práce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</si>
  <si>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</si>
  <si>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</si>
  <si>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</si>
  <si>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</si>
  <si>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</si>
  <si>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</si>
  <si>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</si>
  <si>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</si>
  <si>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</si>
  <si>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</si>
  <si>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</si>
  <si>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</si>
  <si>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</si>
  <si>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</si>
  <si>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</si>
  <si>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</si>
  <si>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</si>
  <si>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</si>
  <si>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</si>
  <si>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</si>
  <si>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001</t>
  </si>
  <si>
    <t>Demontáž VO</t>
  </si>
  <si>
    <t>K</t>
  </si>
  <si>
    <t>741130021</t>
  </si>
  <si>
    <t>Ukončení vodič izolovaný do 2,5 mm2 na svorkovnici</t>
  </si>
  <si>
    <t>kus</t>
  </si>
  <si>
    <t>16</t>
  </si>
  <si>
    <t>-9020606</t>
  </si>
  <si>
    <t>741130025</t>
  </si>
  <si>
    <t>Ukončení vodič izolovaný do 16 mm2 na svorkovnici</t>
  </si>
  <si>
    <t>-336504502</t>
  </si>
  <si>
    <t>3</t>
  </si>
  <si>
    <t>741372833</t>
  </si>
  <si>
    <t>Demontáž svítidla průmyslového výbojkového venkovního na stožáru přes 3 m bez zachováním funkčnosti</t>
  </si>
  <si>
    <t>2104270827</t>
  </si>
  <si>
    <t>4</t>
  </si>
  <si>
    <t>210204011-D</t>
  </si>
  <si>
    <t>Demontáž stožárů osvětlení ocelových samostatně stojících délky do 12 m</t>
  </si>
  <si>
    <t>64</t>
  </si>
  <si>
    <t>33759192</t>
  </si>
  <si>
    <t>5</t>
  </si>
  <si>
    <t>460080112</t>
  </si>
  <si>
    <t>Bourání základu betonového při elektromontážích</t>
  </si>
  <si>
    <t>m3</t>
  </si>
  <si>
    <t>451388870</t>
  </si>
  <si>
    <t>6</t>
  </si>
  <si>
    <t>460120013</t>
  </si>
  <si>
    <t>Zásyp jam při elektromontážích ručně se zhutněním z hornin třídy I skupiny 3</t>
  </si>
  <si>
    <t>12219695</t>
  </si>
  <si>
    <t>7</t>
  </si>
  <si>
    <t>460131113</t>
  </si>
  <si>
    <t>Hloubení nezapažených jam při elektromontážích ručně v hornině tř I skupiny 3</t>
  </si>
  <si>
    <t>895113972</t>
  </si>
  <si>
    <t>8</t>
  </si>
  <si>
    <t>460600061</t>
  </si>
  <si>
    <t>Odvoz suti a vybouraných hmot při elektromontážích do 1 km</t>
  </si>
  <si>
    <t>t</t>
  </si>
  <si>
    <t>889950912</t>
  </si>
  <si>
    <t>002</t>
  </si>
  <si>
    <t>Montáž budoucí chodník</t>
  </si>
  <si>
    <t>9</t>
  </si>
  <si>
    <t>998225111</t>
  </si>
  <si>
    <t>Přesun hmot pro pozemní komunikace s krytem z kamene, monolitickým betonovým nebo živičným</t>
  </si>
  <si>
    <t>905204558</t>
  </si>
  <si>
    <t>10</t>
  </si>
  <si>
    <t>998225194</t>
  </si>
  <si>
    <t>Příplatek k přesunu hmot pro pozemní komunikace s krytem z kamene, živičným, betonovým do 5000 m</t>
  </si>
  <si>
    <t>-463716909</t>
  </si>
  <si>
    <t>11</t>
  </si>
  <si>
    <t>460150133</t>
  </si>
  <si>
    <t>Hloubení kabelových rýh ručně š 35 cm hl 50 cm v hornině tř I skupiny 3</t>
  </si>
  <si>
    <t>m</t>
  </si>
  <si>
    <t>-327233992</t>
  </si>
  <si>
    <t>12</t>
  </si>
  <si>
    <t>460421082</t>
  </si>
  <si>
    <t>Kabelové lože z písku pro kabely nn kryté plastovou fólií š lože do 50 cm</t>
  </si>
  <si>
    <t>-389563111</t>
  </si>
  <si>
    <t>13</t>
  </si>
  <si>
    <t>460560123</t>
  </si>
  <si>
    <t>Zásyp kabelových rýh ručně se zhutněním š 35 cm hl 40 cm z horniny tř I skupiny 3</t>
  </si>
  <si>
    <t>1011277089</t>
  </si>
  <si>
    <t>14</t>
  </si>
  <si>
    <t>460650051</t>
  </si>
  <si>
    <t>Podklad vozovky a chodníku ze štěrkodrti se zhutněním při elektromontážích tloušťky do 5 cm</t>
  </si>
  <si>
    <t>m2</t>
  </si>
  <si>
    <t>656351013</t>
  </si>
  <si>
    <t>003</t>
  </si>
  <si>
    <t>Montáž chodník asfalt</t>
  </si>
  <si>
    <t>1417916329</t>
  </si>
  <si>
    <t>2106960795</t>
  </si>
  <si>
    <t>17</t>
  </si>
  <si>
    <t>-700189396</t>
  </si>
  <si>
    <t>18</t>
  </si>
  <si>
    <t>-1166713893</t>
  </si>
  <si>
    <t>19</t>
  </si>
  <si>
    <t>-780949849</t>
  </si>
  <si>
    <t>20</t>
  </si>
  <si>
    <t>919123121</t>
  </si>
  <si>
    <t>Těsnění spár přitavením asfaltových izolačních pásů v CB krytu</t>
  </si>
  <si>
    <t>-1511356636</t>
  </si>
  <si>
    <t>919735111</t>
  </si>
  <si>
    <t>Řezání stávajícího živičného krytu hl do 50 mm</t>
  </si>
  <si>
    <t>-1314039448</t>
  </si>
  <si>
    <t>22</t>
  </si>
  <si>
    <t>1148275522</t>
  </si>
  <si>
    <t>23</t>
  </si>
  <si>
    <t>460650133</t>
  </si>
  <si>
    <t>Kryt vozovky a chodníku z litého asfaltu při elektromontážích tloušťky do 5 cm</t>
  </si>
  <si>
    <t>-1115542223</t>
  </si>
  <si>
    <t>004</t>
  </si>
  <si>
    <t>Montáž budoucí vjezd/komunikace</t>
  </si>
  <si>
    <t>24</t>
  </si>
  <si>
    <t>33959149</t>
  </si>
  <si>
    <t>25</t>
  </si>
  <si>
    <t>1759777610</t>
  </si>
  <si>
    <t>26</t>
  </si>
  <si>
    <t>460150304</t>
  </si>
  <si>
    <t>Hloubení kabelových rýh ručně š 50 cm hl 120 cm v hornině tř II skupiny 4</t>
  </si>
  <si>
    <t>1513728294</t>
  </si>
  <si>
    <t>27</t>
  </si>
  <si>
    <t>460560284</t>
  </si>
  <si>
    <t>Zásyp kabelových rýh ručně se zhutněním š 50 cm hl 100 cm z horniny tř II skupiny 4</t>
  </si>
  <si>
    <t>-148201435</t>
  </si>
  <si>
    <t>28</t>
  </si>
  <si>
    <t>-1323939327</t>
  </si>
  <si>
    <t>29</t>
  </si>
  <si>
    <t>-1613018142</t>
  </si>
  <si>
    <t>005</t>
  </si>
  <si>
    <t>Montáž v zeleném pásu</t>
  </si>
  <si>
    <t>30</t>
  </si>
  <si>
    <t>-326568947</t>
  </si>
  <si>
    <t>31</t>
  </si>
  <si>
    <t>1089620761</t>
  </si>
  <si>
    <t>32</t>
  </si>
  <si>
    <t>1334986705</t>
  </si>
  <si>
    <t>33</t>
  </si>
  <si>
    <t>460030011</t>
  </si>
  <si>
    <t>Sejmutí drnu při elektromontážích jakékoliv tloušťky</t>
  </si>
  <si>
    <t>40163712</t>
  </si>
  <si>
    <t>34</t>
  </si>
  <si>
    <t>460030015</t>
  </si>
  <si>
    <t>Odstranění travnatého porostu, kosení a shrabávání trávy při elektromontážích</t>
  </si>
  <si>
    <t>-1344701395</t>
  </si>
  <si>
    <t>35</t>
  </si>
  <si>
    <t>460150163</t>
  </si>
  <si>
    <t>Hloubení kabelových rýh ručně š 35 cm hl 80 cm v hornině tř I skupiny 3</t>
  </si>
  <si>
    <t>1173175201</t>
  </si>
  <si>
    <t>36</t>
  </si>
  <si>
    <t>460560143</t>
  </si>
  <si>
    <t>Zásyp kabelových rýh ručně se zhutněním š 35 cm hl 60 cm z horniny tř I skupiny 3</t>
  </si>
  <si>
    <t>2113060294</t>
  </si>
  <si>
    <t>37</t>
  </si>
  <si>
    <t>460620002</t>
  </si>
  <si>
    <t>Položení drnu včetně zalití vodou na rovině</t>
  </si>
  <si>
    <t>-1525377825</t>
  </si>
  <si>
    <t>38</t>
  </si>
  <si>
    <t>460620007</t>
  </si>
  <si>
    <t>Zatravnění včetně zalití vodou na rovině</t>
  </si>
  <si>
    <t>419032746</t>
  </si>
  <si>
    <t>39</t>
  </si>
  <si>
    <t>M</t>
  </si>
  <si>
    <t>00572472</t>
  </si>
  <si>
    <t>osivo směs travní krajinná-rovinná</t>
  </si>
  <si>
    <t>kg</t>
  </si>
  <si>
    <t>128</t>
  </si>
  <si>
    <t>4613598</t>
  </si>
  <si>
    <t>006</t>
  </si>
  <si>
    <t>Kabeláž</t>
  </si>
  <si>
    <t>40</t>
  </si>
  <si>
    <t>210220020.1</t>
  </si>
  <si>
    <t>Montáž uzemňovacího vedení vodičů FeZn pomocí svorek v zemi páskou do 120 mm2 ve městské zástavbě</t>
  </si>
  <si>
    <t>-1011040654</t>
  </si>
  <si>
    <t>41</t>
  </si>
  <si>
    <t>354420620</t>
  </si>
  <si>
    <t>pás zemnící 30x4mm FeZn</t>
  </si>
  <si>
    <t>-171192957</t>
  </si>
  <si>
    <t>42</t>
  </si>
  <si>
    <t>354420370</t>
  </si>
  <si>
    <t>svorka uzemnění nerez křížová</t>
  </si>
  <si>
    <t>1143526142</t>
  </si>
  <si>
    <t>43</t>
  </si>
  <si>
    <t>111633460</t>
  </si>
  <si>
    <t>suspenze hydroizolační asfaltová pro opravu střech</t>
  </si>
  <si>
    <t>-492636366</t>
  </si>
  <si>
    <t>89</t>
  </si>
  <si>
    <t>741123224</t>
  </si>
  <si>
    <t>Montáž kabel Al plný nebo laněný kulatý žíla 4x16 mm2 uložený volně (např. AYKY)</t>
  </si>
  <si>
    <t>512</t>
  </si>
  <si>
    <t>-1129642601</t>
  </si>
  <si>
    <t>90</t>
  </si>
  <si>
    <t>34112316</t>
  </si>
  <si>
    <t>kabel instalační jádro Al plné izolace PVC plášť PVC 450/750V (AYKY) 4x16mm2</t>
  </si>
  <si>
    <t>-624462401</t>
  </si>
  <si>
    <t>44</t>
  </si>
  <si>
    <t>741122222</t>
  </si>
  <si>
    <t>Montáž kabel Cu plný kulatý žíla 4x10 mm2 uložený volně (např. CYKY)</t>
  </si>
  <si>
    <t>-1444952758</t>
  </si>
  <si>
    <t>45</t>
  </si>
  <si>
    <t>341110760</t>
  </si>
  <si>
    <t>kabel silový s Cu jádrem 1 kV 4x10mm2</t>
  </si>
  <si>
    <t>-845799719</t>
  </si>
  <si>
    <t>46</t>
  </si>
  <si>
    <t>741110043</t>
  </si>
  <si>
    <t>Montáž trubka plastová ohebná D přes 35 mm uložená pevně</t>
  </si>
  <si>
    <t>-707626155</t>
  </si>
  <si>
    <t>47</t>
  </si>
  <si>
    <t>345713520</t>
  </si>
  <si>
    <t>trubka elektroinstalační ohebná dvouplášťová korugovaná D 52/63 mm, HDPE+LDPE</t>
  </si>
  <si>
    <t>471678399</t>
  </si>
  <si>
    <t>48</t>
  </si>
  <si>
    <t>741128022.1</t>
  </si>
  <si>
    <t>Příplatek k montáži kabelů za zatažení vodiče a kabelu do 2,00 kg</t>
  </si>
  <si>
    <t>-501903967</t>
  </si>
  <si>
    <t>007</t>
  </si>
  <si>
    <t>Stavba nového světelného místa</t>
  </si>
  <si>
    <t>79</t>
  </si>
  <si>
    <t>34111090</t>
  </si>
  <si>
    <t>kabel instalační jádro Cu plné izolace PVC plášť PVC 450/750V (CYKY) 5x1,5mm2</t>
  </si>
  <si>
    <t>1494350503</t>
  </si>
  <si>
    <t>741122142</t>
  </si>
  <si>
    <t>Montáž kabel Cu plný kulatý žíla 5x1,5 až 2,5 mm2 zatažený v trubkách (např. CYKY)</t>
  </si>
  <si>
    <t>-916665595</t>
  </si>
  <si>
    <t>50</t>
  </si>
  <si>
    <t>934976786</t>
  </si>
  <si>
    <t>51</t>
  </si>
  <si>
    <t>-950709957</t>
  </si>
  <si>
    <t>52</t>
  </si>
  <si>
    <t>741372151</t>
  </si>
  <si>
    <t>Montáž svítidlo LED průmyslové závěsné lampa</t>
  </si>
  <si>
    <t>308632300</t>
  </si>
  <si>
    <t>53</t>
  </si>
  <si>
    <t>210220020</t>
  </si>
  <si>
    <t>1289768889</t>
  </si>
  <si>
    <t>80</t>
  </si>
  <si>
    <t>35442062</t>
  </si>
  <si>
    <t>-382115887</t>
  </si>
  <si>
    <t>55</t>
  </si>
  <si>
    <t>354420360</t>
  </si>
  <si>
    <t>svorka uzemnění  SP nerez připojovací</t>
  </si>
  <si>
    <t>643135503</t>
  </si>
  <si>
    <t>56</t>
  </si>
  <si>
    <t>354420370.1</t>
  </si>
  <si>
    <t>svorka uzemnění  SK nerez křížová</t>
  </si>
  <si>
    <t>599252139</t>
  </si>
  <si>
    <t>57</t>
  </si>
  <si>
    <t>111633460.1</t>
  </si>
  <si>
    <t>suspenze asfaltová GUMOASFALT SA 12/ 10 kg</t>
  </si>
  <si>
    <t>-657065890</t>
  </si>
  <si>
    <t>58</t>
  </si>
  <si>
    <t>460050703</t>
  </si>
  <si>
    <t>Hloubení nezapažených jam pro stožáry veřejného osvětlení ručně v hornině tř 3</t>
  </si>
  <si>
    <t>-1942867749</t>
  </si>
  <si>
    <t>59</t>
  </si>
  <si>
    <t>460080034</t>
  </si>
  <si>
    <t>Základové konstrukce při elektromontážích ze ŽB tř. C 20/25 bez zvláštních nároků na prostředí</t>
  </si>
  <si>
    <t>212338126</t>
  </si>
  <si>
    <t>60</t>
  </si>
  <si>
    <t>460080201</t>
  </si>
  <si>
    <t>Zřízení nezabudovaného bednění základových konstrukcí při elektromontážích</t>
  </si>
  <si>
    <t>1383862927</t>
  </si>
  <si>
    <t>61</t>
  </si>
  <si>
    <t>460080301</t>
  </si>
  <si>
    <t>Odstranění nezabudovaného bednění základových konstrukcí při elektromontážích</t>
  </si>
  <si>
    <t>1721462178</t>
  </si>
  <si>
    <t>62</t>
  </si>
  <si>
    <t>210204011</t>
  </si>
  <si>
    <t>Montáž stožárů osvětlení ocelových samostatně stojících délky do 12 m</t>
  </si>
  <si>
    <t>1416244166</t>
  </si>
  <si>
    <t>63</t>
  </si>
  <si>
    <t>210204201</t>
  </si>
  <si>
    <t>Montáž elektrovýzbroje stožárů osvětlení 1 okruh</t>
  </si>
  <si>
    <t>-370926547</t>
  </si>
  <si>
    <t>65</t>
  </si>
  <si>
    <t>2008140-Vx</t>
  </si>
  <si>
    <t>Světelné místo komplet, stožár kuželový FeZn 7m nad terén, svítidlo LED dle výpočtu osvětlení, svorkovnice</t>
  </si>
  <si>
    <t>ks</t>
  </si>
  <si>
    <t>1846075824</t>
  </si>
  <si>
    <t>008</t>
  </si>
  <si>
    <t>Montáž kabelové spojky</t>
  </si>
  <si>
    <t>81</t>
  </si>
  <si>
    <t>460070753</t>
  </si>
  <si>
    <t>Hloubení nezapažených jam pro ostatní konstrukce ručně v hornině tř 3</t>
  </si>
  <si>
    <t>-2144846418</t>
  </si>
  <si>
    <t>82</t>
  </si>
  <si>
    <t>592131050</t>
  </si>
  <si>
    <t>deska krycí DK3 50 x 31/21 x 5,5 cm</t>
  </si>
  <si>
    <t>-1599058057</t>
  </si>
  <si>
    <t>83</t>
  </si>
  <si>
    <t>460561821</t>
  </si>
  <si>
    <t>Zásyp rýh strojně včetně zhutnění a urovnání povrchu - v zástavbě</t>
  </si>
  <si>
    <t>-1424021158</t>
  </si>
  <si>
    <t>84</t>
  </si>
  <si>
    <t>SSU 1-L (6-25)</t>
  </si>
  <si>
    <t>Kabelová spojka bez spojovače Spojka PRIMA 1kV pro AYKY 4x6 až 4x25</t>
  </si>
  <si>
    <t>1649662617</t>
  </si>
  <si>
    <t>85</t>
  </si>
  <si>
    <t>RM/SM-25/GPH</t>
  </si>
  <si>
    <t>Spojka kabelová 36kV 25 ALU-ZE</t>
  </si>
  <si>
    <t>-1975312889</t>
  </si>
  <si>
    <t>86</t>
  </si>
  <si>
    <t>Montáž kab. spojky</t>
  </si>
  <si>
    <t>2045555400</t>
  </si>
  <si>
    <t>87</t>
  </si>
  <si>
    <t>460421042</t>
  </si>
  <si>
    <t>Lože kabelů z písku a štěrkopísku tl 5 cm nad kabel, kryté beton deskou 50x25 cm, š lože do 50 cm</t>
  </si>
  <si>
    <t>-813912122</t>
  </si>
  <si>
    <t>88</t>
  </si>
  <si>
    <t>460490051</t>
  </si>
  <si>
    <t>Krytí spojek, koncovek a odbočnic pro kabely do 6 kV cihlami s ložem a zásypem pískem</t>
  </si>
  <si>
    <t>-32263260</t>
  </si>
  <si>
    <t>Zemní práce</t>
  </si>
  <si>
    <t>66</t>
  </si>
  <si>
    <t>119001402</t>
  </si>
  <si>
    <t>Dočasné zajištění potrubí ocelového nebo litinového DN do 500 mm</t>
  </si>
  <si>
    <t>1235199626</t>
  </si>
  <si>
    <t>67</t>
  </si>
  <si>
    <t>119002121</t>
  </si>
  <si>
    <t>Přechodová lávka délky do 2 m včetně zábradlí pro zabezpečení výkopu zřízení</t>
  </si>
  <si>
    <t>2003222977</t>
  </si>
  <si>
    <t>68</t>
  </si>
  <si>
    <t>119002122</t>
  </si>
  <si>
    <t>Přechodová lávka délky do 2 m včetně zábradlí pro zabezpečení výkopu odstranění</t>
  </si>
  <si>
    <t>-2076390047</t>
  </si>
  <si>
    <t>69</t>
  </si>
  <si>
    <t>171201211</t>
  </si>
  <si>
    <t>Poplatek za uložení odpadu ze sypaniny na skládce (skládkovné)</t>
  </si>
  <si>
    <t>-2145713389</t>
  </si>
  <si>
    <t>VRN</t>
  </si>
  <si>
    <t>Vedlejší rozpočtové náklady</t>
  </si>
  <si>
    <t>VRN1</t>
  </si>
  <si>
    <t>Průzkumné, geodetické a projektové práce</t>
  </si>
  <si>
    <t>70</t>
  </si>
  <si>
    <t>011314000</t>
  </si>
  <si>
    <t>Archeologický dohled</t>
  </si>
  <si>
    <t>KS</t>
  </si>
  <si>
    <t>1024</t>
  </si>
  <si>
    <t>-1889372461</t>
  </si>
  <si>
    <t>71</t>
  </si>
  <si>
    <t>012103000</t>
  </si>
  <si>
    <t>Geodetické práce před výstavbou</t>
  </si>
  <si>
    <t>km</t>
  </si>
  <si>
    <t>490459796</t>
  </si>
  <si>
    <t>72</t>
  </si>
  <si>
    <t>012303000</t>
  </si>
  <si>
    <t>Geodetické práce po výstavbě</t>
  </si>
  <si>
    <t>-461803553</t>
  </si>
  <si>
    <t>VRN3</t>
  </si>
  <si>
    <t>Zařízení staveniště</t>
  </si>
  <si>
    <t>73</t>
  </si>
  <si>
    <t>031002000</t>
  </si>
  <si>
    <t>Související práce pro zařízení staveniště</t>
  </si>
  <si>
    <t>-1302253592</t>
  </si>
  <si>
    <t>74</t>
  </si>
  <si>
    <t>032503000</t>
  </si>
  <si>
    <t>Skládky na staveništi</t>
  </si>
  <si>
    <t>-2065808385</t>
  </si>
  <si>
    <t>75</t>
  </si>
  <si>
    <t>034002000</t>
  </si>
  <si>
    <t>Zabezpečení staveniště</t>
  </si>
  <si>
    <t>138177285</t>
  </si>
  <si>
    <t>76</t>
  </si>
  <si>
    <t>034303000</t>
  </si>
  <si>
    <t>Dopravní značení na staveništi</t>
  </si>
  <si>
    <t>1709535890</t>
  </si>
  <si>
    <t>VRN4</t>
  </si>
  <si>
    <t>Inženýrská činnost</t>
  </si>
  <si>
    <t>77</t>
  </si>
  <si>
    <t>044002000</t>
  </si>
  <si>
    <t>Revize</t>
  </si>
  <si>
    <t>-1979099128</t>
  </si>
  <si>
    <t>VRN6</t>
  </si>
  <si>
    <t>Územní vlivy</t>
  </si>
  <si>
    <t>78</t>
  </si>
  <si>
    <t>065002000</t>
  </si>
  <si>
    <t>Mimostaveništní doprava materiálů</t>
  </si>
  <si>
    <t>-829501933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</si>
</sst>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2008140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Bezdružice, ulice Úterská, chodník podél silnice III/20161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Bezdružice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15. 2. 2021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Město Bezdružice, ČSA 196, 349 53 Bezdružice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TRI-IN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75</v>
      </c>
      <c r="BT94" s="114" t="s">
        <v>76</v>
      </c>
      <c r="BU94" s="115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1" s="7" customFormat="1" ht="16.5" customHeight="1">
      <c r="A95" s="116" t="s">
        <v>80</v>
      </c>
      <c r="B95" s="117"/>
      <c r="C95" s="118"/>
      <c r="D95" s="119" t="s">
        <v>81</v>
      </c>
      <c r="E95" s="119"/>
      <c r="F95" s="119"/>
      <c r="G95" s="119"/>
      <c r="H95" s="119"/>
      <c r="I95" s="120"/>
      <c r="J95" s="119" t="s">
        <v>82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'SO01 - Veřejné osvětlení'!J30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83</v>
      </c>
      <c r="AR95" s="123"/>
      <c r="AS95" s="124">
        <v>0</v>
      </c>
      <c r="AT95" s="125">
        <f>ROUND(SUM(AV95:AW95),2)</f>
        <v>0</v>
      </c>
      <c r="AU95" s="126">
        <f>'SO01 - Veřejné osvětlení'!P131</f>
        <v>0</v>
      </c>
      <c r="AV95" s="125">
        <f>'SO01 - Veřejné osvětlení'!J33</f>
        <v>0</v>
      </c>
      <c r="AW95" s="125">
        <f>'SO01 - Veřejné osvětlení'!J34</f>
        <v>0</v>
      </c>
      <c r="AX95" s="125">
        <f>'SO01 - Veřejné osvětlení'!J35</f>
        <v>0</v>
      </c>
      <c r="AY95" s="125">
        <f>'SO01 - Veřejné osvětlení'!J36</f>
        <v>0</v>
      </c>
      <c r="AZ95" s="125">
        <f>'SO01 - Veřejné osvětlení'!F33</f>
        <v>0</v>
      </c>
      <c r="BA95" s="125">
        <f>'SO01 - Veřejné osvětlení'!F34</f>
        <v>0</v>
      </c>
      <c r="BB95" s="125">
        <f>'SO01 - Veřejné osvětlení'!F35</f>
        <v>0</v>
      </c>
      <c r="BC95" s="125">
        <f>'SO01 - Veřejné osvětlení'!F36</f>
        <v>0</v>
      </c>
      <c r="BD95" s="127">
        <f>'SO01 - Veřejné osvětlení'!F37</f>
        <v>0</v>
      </c>
      <c r="BE95" s="7"/>
      <c r="BT95" s="128" t="s">
        <v>84</v>
      </c>
      <c r="BV95" s="128" t="s">
        <v>78</v>
      </c>
      <c r="BW95" s="128" t="s">
        <v>85</v>
      </c>
      <c r="BX95" s="128" t="s">
        <v>5</v>
      </c>
      <c r="CL95" s="128" t="s">
        <v>1</v>
      </c>
      <c r="CM95" s="128" t="s">
        <v>86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01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86</v>
      </c>
    </row>
    <row r="4" spans="2:46" s="1" customFormat="1" ht="24.95" customHeight="1">
      <c r="B4" s="17"/>
      <c r="D4" s="131" t="s">
        <v>87</v>
      </c>
      <c r="L4" s="17"/>
      <c r="M4" s="13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3" t="s">
        <v>16</v>
      </c>
      <c r="L6" s="17"/>
    </row>
    <row r="7" spans="2:12" s="1" customFormat="1" ht="16.5" customHeight="1">
      <c r="B7" s="17"/>
      <c r="E7" s="134" t="str">
        <f>'Rekapitulace stavby'!K6</f>
        <v>Bezdružice, ulice Úterská, chodník podél silnice III/20161</v>
      </c>
      <c r="F7" s="133"/>
      <c r="G7" s="133"/>
      <c r="H7" s="133"/>
      <c r="L7" s="17"/>
    </row>
    <row r="8" spans="1:31" s="2" customFormat="1" ht="12" customHeight="1">
      <c r="A8" s="35"/>
      <c r="B8" s="41"/>
      <c r="C8" s="35"/>
      <c r="D8" s="133" t="s">
        <v>88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5" t="s">
        <v>89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3" t="s">
        <v>20</v>
      </c>
      <c r="E12" s="35"/>
      <c r="F12" s="136" t="s">
        <v>21</v>
      </c>
      <c r="G12" s="35"/>
      <c r="H12" s="35"/>
      <c r="I12" s="133" t="s">
        <v>22</v>
      </c>
      <c r="J12" s="137" t="str">
        <f>'Rekapitulace stavby'!AN8</f>
        <v>15. 2. 2021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6" t="s">
        <v>26</v>
      </c>
      <c r="F15" s="35"/>
      <c r="G15" s="35"/>
      <c r="H15" s="35"/>
      <c r="I15" s="133" t="s">
        <v>27</v>
      </c>
      <c r="J15" s="136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3" t="s">
        <v>28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3" t="s">
        <v>30</v>
      </c>
      <c r="E20" s="35"/>
      <c r="F20" s="35"/>
      <c r="G20" s="35"/>
      <c r="H20" s="35"/>
      <c r="I20" s="133" t="s">
        <v>25</v>
      </c>
      <c r="J20" s="136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6" t="str">
        <f>IF('Rekapitulace stavby'!E17="","",'Rekapitulace stavby'!E17)</f>
        <v xml:space="preserve"> </v>
      </c>
      <c r="F21" s="35"/>
      <c r="G21" s="35"/>
      <c r="H21" s="35"/>
      <c r="I21" s="133" t="s">
        <v>27</v>
      </c>
      <c r="J21" s="136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3" t="s">
        <v>33</v>
      </c>
      <c r="E23" s="35"/>
      <c r="F23" s="35"/>
      <c r="G23" s="35"/>
      <c r="H23" s="35"/>
      <c r="I23" s="133" t="s">
        <v>25</v>
      </c>
      <c r="J23" s="136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6" t="s">
        <v>34</v>
      </c>
      <c r="F24" s="35"/>
      <c r="G24" s="35"/>
      <c r="H24" s="35"/>
      <c r="I24" s="133" t="s">
        <v>27</v>
      </c>
      <c r="J24" s="136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3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3" t="s">
        <v>36</v>
      </c>
      <c r="E30" s="35"/>
      <c r="F30" s="35"/>
      <c r="G30" s="35"/>
      <c r="H30" s="35"/>
      <c r="I30" s="35"/>
      <c r="J30" s="144">
        <f>ROUND(J131,2)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5" t="s">
        <v>38</v>
      </c>
      <c r="G32" s="35"/>
      <c r="H32" s="35"/>
      <c r="I32" s="145" t="s">
        <v>37</v>
      </c>
      <c r="J32" s="145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46" t="s">
        <v>40</v>
      </c>
      <c r="E33" s="133" t="s">
        <v>41</v>
      </c>
      <c r="F33" s="147">
        <f>ROUND((SUM(BE131:BE234)),2)</f>
        <v>0</v>
      </c>
      <c r="G33" s="35"/>
      <c r="H33" s="35"/>
      <c r="I33" s="148">
        <v>0.21</v>
      </c>
      <c r="J33" s="147">
        <f>ROUND(((SUM(BE131:BE234))*I33),2)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3" t="s">
        <v>42</v>
      </c>
      <c r="F34" s="147">
        <f>ROUND((SUM(BF131:BF234)),2)</f>
        <v>0</v>
      </c>
      <c r="G34" s="35"/>
      <c r="H34" s="35"/>
      <c r="I34" s="148">
        <v>0.15</v>
      </c>
      <c r="J34" s="147">
        <f>ROUND(((SUM(BF131:BF234))*I34),2)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3" t="s">
        <v>43</v>
      </c>
      <c r="F35" s="147">
        <f>ROUND((SUM(BG131:BG234)),2)</f>
        <v>0</v>
      </c>
      <c r="G35" s="35"/>
      <c r="H35" s="35"/>
      <c r="I35" s="148">
        <v>0.21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3" t="s">
        <v>44</v>
      </c>
      <c r="F36" s="147">
        <f>ROUND((SUM(BH131:BH234)),2)</f>
        <v>0</v>
      </c>
      <c r="G36" s="35"/>
      <c r="H36" s="35"/>
      <c r="I36" s="148">
        <v>0.15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3" t="s">
        <v>45</v>
      </c>
      <c r="F37" s="147">
        <f>ROUND((SUM(BI131:BI234)),2)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6" t="s">
        <v>49</v>
      </c>
      <c r="E50" s="157"/>
      <c r="F50" s="157"/>
      <c r="G50" s="156" t="s">
        <v>50</v>
      </c>
      <c r="H50" s="157"/>
      <c r="I50" s="157"/>
      <c r="J50" s="157"/>
      <c r="K50" s="157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8" t="s">
        <v>51</v>
      </c>
      <c r="E61" s="159"/>
      <c r="F61" s="160" t="s">
        <v>52</v>
      </c>
      <c r="G61" s="158" t="s">
        <v>51</v>
      </c>
      <c r="H61" s="159"/>
      <c r="I61" s="159"/>
      <c r="J61" s="161" t="s">
        <v>52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6" t="s">
        <v>53</v>
      </c>
      <c r="E65" s="162"/>
      <c r="F65" s="162"/>
      <c r="G65" s="156" t="s">
        <v>54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8" t="s">
        <v>51</v>
      </c>
      <c r="E76" s="159"/>
      <c r="F76" s="160" t="s">
        <v>52</v>
      </c>
      <c r="G76" s="158" t="s">
        <v>51</v>
      </c>
      <c r="H76" s="159"/>
      <c r="I76" s="159"/>
      <c r="J76" s="161" t="s">
        <v>52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90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67" t="str">
        <f>E7</f>
        <v>Bezdružice, ulice Úterská, chodník podél silnice III/20161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88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SO01 - Veřejné osvětlení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Bezdružice</v>
      </c>
      <c r="G89" s="37"/>
      <c r="H89" s="37"/>
      <c r="I89" s="29" t="s">
        <v>22</v>
      </c>
      <c r="J89" s="76" t="str">
        <f>IF(J12="","",J12)</f>
        <v>15. 2. 2021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Bezdružice, ČSA 196, 349 53 Bezdružice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TRI-IN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8" t="s">
        <v>91</v>
      </c>
      <c r="D94" s="169"/>
      <c r="E94" s="169"/>
      <c r="F94" s="169"/>
      <c r="G94" s="169"/>
      <c r="H94" s="169"/>
      <c r="I94" s="169"/>
      <c r="J94" s="170" t="s">
        <v>92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1" t="s">
        <v>93</v>
      </c>
      <c r="D96" s="37"/>
      <c r="E96" s="37"/>
      <c r="F96" s="37"/>
      <c r="G96" s="37"/>
      <c r="H96" s="37"/>
      <c r="I96" s="37"/>
      <c r="J96" s="107">
        <f>J131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94</v>
      </c>
    </row>
    <row r="97" spans="1:31" s="9" customFormat="1" ht="24.95" customHeight="1">
      <c r="A97" s="9"/>
      <c r="B97" s="172"/>
      <c r="C97" s="173"/>
      <c r="D97" s="174" t="s">
        <v>95</v>
      </c>
      <c r="E97" s="175"/>
      <c r="F97" s="175"/>
      <c r="G97" s="175"/>
      <c r="H97" s="175"/>
      <c r="I97" s="175"/>
      <c r="J97" s="176">
        <f>J132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8"/>
      <c r="C98" s="179"/>
      <c r="D98" s="180" t="s">
        <v>96</v>
      </c>
      <c r="E98" s="181"/>
      <c r="F98" s="181"/>
      <c r="G98" s="181"/>
      <c r="H98" s="181"/>
      <c r="I98" s="181"/>
      <c r="J98" s="182">
        <f>J133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97</v>
      </c>
      <c r="E99" s="181"/>
      <c r="F99" s="181"/>
      <c r="G99" s="181"/>
      <c r="H99" s="181"/>
      <c r="I99" s="181"/>
      <c r="J99" s="182">
        <f>J142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98</v>
      </c>
      <c r="E100" s="181"/>
      <c r="F100" s="181"/>
      <c r="G100" s="181"/>
      <c r="H100" s="181"/>
      <c r="I100" s="181"/>
      <c r="J100" s="182">
        <f>J149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99</v>
      </c>
      <c r="E101" s="181"/>
      <c r="F101" s="181"/>
      <c r="G101" s="181"/>
      <c r="H101" s="181"/>
      <c r="I101" s="181"/>
      <c r="J101" s="182">
        <f>J159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8"/>
      <c r="C102" s="179"/>
      <c r="D102" s="180" t="s">
        <v>100</v>
      </c>
      <c r="E102" s="181"/>
      <c r="F102" s="181"/>
      <c r="G102" s="181"/>
      <c r="H102" s="181"/>
      <c r="I102" s="181"/>
      <c r="J102" s="182">
        <f>J166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8"/>
      <c r="C103" s="179"/>
      <c r="D103" s="180" t="s">
        <v>101</v>
      </c>
      <c r="E103" s="181"/>
      <c r="F103" s="181"/>
      <c r="G103" s="181"/>
      <c r="H103" s="181"/>
      <c r="I103" s="181"/>
      <c r="J103" s="182">
        <f>J177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102</v>
      </c>
      <c r="E104" s="181"/>
      <c r="F104" s="181"/>
      <c r="G104" s="181"/>
      <c r="H104" s="181"/>
      <c r="I104" s="181"/>
      <c r="J104" s="182">
        <f>J189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103</v>
      </c>
      <c r="E105" s="181"/>
      <c r="F105" s="181"/>
      <c r="G105" s="181"/>
      <c r="H105" s="181"/>
      <c r="I105" s="181"/>
      <c r="J105" s="182">
        <f>J207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104</v>
      </c>
      <c r="E106" s="181"/>
      <c r="F106" s="181"/>
      <c r="G106" s="181"/>
      <c r="H106" s="181"/>
      <c r="I106" s="181"/>
      <c r="J106" s="182">
        <f>J216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2"/>
      <c r="C107" s="173"/>
      <c r="D107" s="174" t="s">
        <v>105</v>
      </c>
      <c r="E107" s="175"/>
      <c r="F107" s="175"/>
      <c r="G107" s="175"/>
      <c r="H107" s="175"/>
      <c r="I107" s="175"/>
      <c r="J107" s="176">
        <f>J221</f>
        <v>0</v>
      </c>
      <c r="K107" s="173"/>
      <c r="L107" s="177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78"/>
      <c r="C108" s="179"/>
      <c r="D108" s="180" t="s">
        <v>106</v>
      </c>
      <c r="E108" s="181"/>
      <c r="F108" s="181"/>
      <c r="G108" s="181"/>
      <c r="H108" s="181"/>
      <c r="I108" s="181"/>
      <c r="J108" s="182">
        <f>J222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107</v>
      </c>
      <c r="E109" s="181"/>
      <c r="F109" s="181"/>
      <c r="G109" s="181"/>
      <c r="H109" s="181"/>
      <c r="I109" s="181"/>
      <c r="J109" s="182">
        <f>J226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108</v>
      </c>
      <c r="E110" s="181"/>
      <c r="F110" s="181"/>
      <c r="G110" s="181"/>
      <c r="H110" s="181"/>
      <c r="I110" s="181"/>
      <c r="J110" s="182">
        <f>J231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109</v>
      </c>
      <c r="E111" s="181"/>
      <c r="F111" s="181"/>
      <c r="G111" s="181"/>
      <c r="H111" s="181"/>
      <c r="I111" s="181"/>
      <c r="J111" s="182">
        <f>J233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0" t="s">
        <v>110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16</v>
      </c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167" t="str">
        <f>E7</f>
        <v>Bezdružice, ulice Úterská, chodník podél silnice III/20161</v>
      </c>
      <c r="F121" s="29"/>
      <c r="G121" s="29"/>
      <c r="H121" s="29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88</v>
      </c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73" t="str">
        <f>E9</f>
        <v>SO01 - Veřejné osvětlení</v>
      </c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29" t="s">
        <v>20</v>
      </c>
      <c r="D125" s="37"/>
      <c r="E125" s="37"/>
      <c r="F125" s="24" t="str">
        <f>F12</f>
        <v>Bezdružice</v>
      </c>
      <c r="G125" s="37"/>
      <c r="H125" s="37"/>
      <c r="I125" s="29" t="s">
        <v>22</v>
      </c>
      <c r="J125" s="76" t="str">
        <f>IF(J12="","",J12)</f>
        <v>15. 2. 2021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29" t="s">
        <v>24</v>
      </c>
      <c r="D127" s="37"/>
      <c r="E127" s="37"/>
      <c r="F127" s="24" t="str">
        <f>E15</f>
        <v>Město Bezdružice, ČSA 196, 349 53 Bezdružice</v>
      </c>
      <c r="G127" s="37"/>
      <c r="H127" s="37"/>
      <c r="I127" s="29" t="s">
        <v>30</v>
      </c>
      <c r="J127" s="33" t="str">
        <f>E21</f>
        <v xml:space="preserve"> 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15" customHeight="1">
      <c r="A128" s="35"/>
      <c r="B128" s="36"/>
      <c r="C128" s="29" t="s">
        <v>28</v>
      </c>
      <c r="D128" s="37"/>
      <c r="E128" s="37"/>
      <c r="F128" s="24" t="str">
        <f>IF(E18="","",E18)</f>
        <v>Vyplň údaj</v>
      </c>
      <c r="G128" s="37"/>
      <c r="H128" s="37"/>
      <c r="I128" s="29" t="s">
        <v>33</v>
      </c>
      <c r="J128" s="33" t="str">
        <f>E24</f>
        <v>TRI-IN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84"/>
      <c r="B130" s="185"/>
      <c r="C130" s="186" t="s">
        <v>111</v>
      </c>
      <c r="D130" s="187" t="s">
        <v>61</v>
      </c>
      <c r="E130" s="187" t="s">
        <v>57</v>
      </c>
      <c r="F130" s="187" t="s">
        <v>58</v>
      </c>
      <c r="G130" s="187" t="s">
        <v>112</v>
      </c>
      <c r="H130" s="187" t="s">
        <v>113</v>
      </c>
      <c r="I130" s="187" t="s">
        <v>114</v>
      </c>
      <c r="J130" s="188" t="s">
        <v>92</v>
      </c>
      <c r="K130" s="189" t="s">
        <v>115</v>
      </c>
      <c r="L130" s="190"/>
      <c r="M130" s="97" t="s">
        <v>1</v>
      </c>
      <c r="N130" s="98" t="s">
        <v>40</v>
      </c>
      <c r="O130" s="98" t="s">
        <v>116</v>
      </c>
      <c r="P130" s="98" t="s">
        <v>117</v>
      </c>
      <c r="Q130" s="98" t="s">
        <v>118</v>
      </c>
      <c r="R130" s="98" t="s">
        <v>119</v>
      </c>
      <c r="S130" s="98" t="s">
        <v>120</v>
      </c>
      <c r="T130" s="99" t="s">
        <v>121</v>
      </c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</row>
    <row r="131" spans="1:63" s="2" customFormat="1" ht="22.8" customHeight="1">
      <c r="A131" s="35"/>
      <c r="B131" s="36"/>
      <c r="C131" s="104" t="s">
        <v>122</v>
      </c>
      <c r="D131" s="37"/>
      <c r="E131" s="37"/>
      <c r="F131" s="37"/>
      <c r="G131" s="37"/>
      <c r="H131" s="37"/>
      <c r="I131" s="37"/>
      <c r="J131" s="191">
        <f>BK131</f>
        <v>0</v>
      </c>
      <c r="K131" s="37"/>
      <c r="L131" s="41"/>
      <c r="M131" s="100"/>
      <c r="N131" s="192"/>
      <c r="O131" s="101"/>
      <c r="P131" s="193">
        <f>P132+P221</f>
        <v>0</v>
      </c>
      <c r="Q131" s="101"/>
      <c r="R131" s="193">
        <f>R132+R221</f>
        <v>162.49612707999998</v>
      </c>
      <c r="S131" s="101"/>
      <c r="T131" s="194">
        <f>T132+T221</f>
        <v>8.3095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75</v>
      </c>
      <c r="AU131" s="14" t="s">
        <v>94</v>
      </c>
      <c r="BK131" s="195">
        <f>BK132+BK221</f>
        <v>0</v>
      </c>
    </row>
    <row r="132" spans="1:63" s="12" customFormat="1" ht="25.9" customHeight="1">
      <c r="A132" s="12"/>
      <c r="B132" s="196"/>
      <c r="C132" s="197"/>
      <c r="D132" s="198" t="s">
        <v>75</v>
      </c>
      <c r="E132" s="199" t="s">
        <v>123</v>
      </c>
      <c r="F132" s="199" t="s">
        <v>123</v>
      </c>
      <c r="G132" s="197"/>
      <c r="H132" s="197"/>
      <c r="I132" s="200"/>
      <c r="J132" s="201">
        <f>BK132</f>
        <v>0</v>
      </c>
      <c r="K132" s="197"/>
      <c r="L132" s="202"/>
      <c r="M132" s="203"/>
      <c r="N132" s="204"/>
      <c r="O132" s="204"/>
      <c r="P132" s="205">
        <f>P133+P142+P149+P159+P166+P177+P189+P207+P216</f>
        <v>0</v>
      </c>
      <c r="Q132" s="204"/>
      <c r="R132" s="205">
        <f>R133+R142+R149+R159+R166+R177+R189+R207+R216</f>
        <v>162.49612707999998</v>
      </c>
      <c r="S132" s="204"/>
      <c r="T132" s="206">
        <f>T133+T142+T149+T159+T166+T177+T189+T207+T216</f>
        <v>8.3095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84</v>
      </c>
      <c r="AT132" s="208" t="s">
        <v>75</v>
      </c>
      <c r="AU132" s="208" t="s">
        <v>76</v>
      </c>
      <c r="AY132" s="207" t="s">
        <v>124</v>
      </c>
      <c r="BK132" s="209">
        <f>BK133+BK142+BK149+BK159+BK166+BK177+BK189+BK207+BK216</f>
        <v>0</v>
      </c>
    </row>
    <row r="133" spans="1:63" s="12" customFormat="1" ht="22.8" customHeight="1">
      <c r="A133" s="12"/>
      <c r="B133" s="196"/>
      <c r="C133" s="197"/>
      <c r="D133" s="198" t="s">
        <v>75</v>
      </c>
      <c r="E133" s="210" t="s">
        <v>125</v>
      </c>
      <c r="F133" s="210" t="s">
        <v>126</v>
      </c>
      <c r="G133" s="197"/>
      <c r="H133" s="197"/>
      <c r="I133" s="200"/>
      <c r="J133" s="211">
        <f>BK133</f>
        <v>0</v>
      </c>
      <c r="K133" s="197"/>
      <c r="L133" s="202"/>
      <c r="M133" s="203"/>
      <c r="N133" s="204"/>
      <c r="O133" s="204"/>
      <c r="P133" s="205">
        <f>SUM(P134:P141)</f>
        <v>0</v>
      </c>
      <c r="Q133" s="204"/>
      <c r="R133" s="205">
        <f>SUM(R134:R141)</f>
        <v>0</v>
      </c>
      <c r="S133" s="204"/>
      <c r="T133" s="206">
        <f>SUM(T134:T141)</f>
        <v>8.3095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7" t="s">
        <v>84</v>
      </c>
      <c r="AT133" s="208" t="s">
        <v>75</v>
      </c>
      <c r="AU133" s="208" t="s">
        <v>84</v>
      </c>
      <c r="AY133" s="207" t="s">
        <v>124</v>
      </c>
      <c r="BK133" s="209">
        <f>SUM(BK134:BK141)</f>
        <v>0</v>
      </c>
    </row>
    <row r="134" spans="1:65" s="2" customFormat="1" ht="21.75" customHeight="1">
      <c r="A134" s="35"/>
      <c r="B134" s="36"/>
      <c r="C134" s="212" t="s">
        <v>84</v>
      </c>
      <c r="D134" s="212" t="s">
        <v>127</v>
      </c>
      <c r="E134" s="213" t="s">
        <v>128</v>
      </c>
      <c r="F134" s="214" t="s">
        <v>129</v>
      </c>
      <c r="G134" s="215" t="s">
        <v>130</v>
      </c>
      <c r="H134" s="216">
        <v>30</v>
      </c>
      <c r="I134" s="217"/>
      <c r="J134" s="218">
        <f>ROUND(I134*H134,2)</f>
        <v>0</v>
      </c>
      <c r="K134" s="219"/>
      <c r="L134" s="41"/>
      <c r="M134" s="220" t="s">
        <v>1</v>
      </c>
      <c r="N134" s="221" t="s">
        <v>41</v>
      </c>
      <c r="O134" s="88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4" t="s">
        <v>131</v>
      </c>
      <c r="AT134" s="224" t="s">
        <v>127</v>
      </c>
      <c r="AU134" s="224" t="s">
        <v>86</v>
      </c>
      <c r="AY134" s="14" t="s">
        <v>124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4" t="s">
        <v>84</v>
      </c>
      <c r="BK134" s="225">
        <f>ROUND(I134*H134,2)</f>
        <v>0</v>
      </c>
      <c r="BL134" s="14" t="s">
        <v>131</v>
      </c>
      <c r="BM134" s="224" t="s">
        <v>132</v>
      </c>
    </row>
    <row r="135" spans="1:65" s="2" customFormat="1" ht="21.75" customHeight="1">
      <c r="A135" s="35"/>
      <c r="B135" s="36"/>
      <c r="C135" s="212" t="s">
        <v>86</v>
      </c>
      <c r="D135" s="212" t="s">
        <v>127</v>
      </c>
      <c r="E135" s="213" t="s">
        <v>133</v>
      </c>
      <c r="F135" s="214" t="s">
        <v>134</v>
      </c>
      <c r="G135" s="215" t="s">
        <v>130</v>
      </c>
      <c r="H135" s="216">
        <v>40</v>
      </c>
      <c r="I135" s="217"/>
      <c r="J135" s="218">
        <f>ROUND(I135*H135,2)</f>
        <v>0</v>
      </c>
      <c r="K135" s="219"/>
      <c r="L135" s="41"/>
      <c r="M135" s="220" t="s">
        <v>1</v>
      </c>
      <c r="N135" s="221" t="s">
        <v>41</v>
      </c>
      <c r="O135" s="88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4" t="s">
        <v>131</v>
      </c>
      <c r="AT135" s="224" t="s">
        <v>127</v>
      </c>
      <c r="AU135" s="224" t="s">
        <v>86</v>
      </c>
      <c r="AY135" s="14" t="s">
        <v>124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4" t="s">
        <v>84</v>
      </c>
      <c r="BK135" s="225">
        <f>ROUND(I135*H135,2)</f>
        <v>0</v>
      </c>
      <c r="BL135" s="14" t="s">
        <v>131</v>
      </c>
      <c r="BM135" s="224" t="s">
        <v>135</v>
      </c>
    </row>
    <row r="136" spans="1:65" s="2" customFormat="1" ht="33" customHeight="1">
      <c r="A136" s="35"/>
      <c r="B136" s="36"/>
      <c r="C136" s="212" t="s">
        <v>136</v>
      </c>
      <c r="D136" s="212" t="s">
        <v>127</v>
      </c>
      <c r="E136" s="213" t="s">
        <v>137</v>
      </c>
      <c r="F136" s="214" t="s">
        <v>138</v>
      </c>
      <c r="G136" s="215" t="s">
        <v>130</v>
      </c>
      <c r="H136" s="216">
        <v>5</v>
      </c>
      <c r="I136" s="217"/>
      <c r="J136" s="218">
        <f>ROUND(I136*H136,2)</f>
        <v>0</v>
      </c>
      <c r="K136" s="219"/>
      <c r="L136" s="41"/>
      <c r="M136" s="220" t="s">
        <v>1</v>
      </c>
      <c r="N136" s="221" t="s">
        <v>41</v>
      </c>
      <c r="O136" s="88"/>
      <c r="P136" s="222">
        <f>O136*H136</f>
        <v>0</v>
      </c>
      <c r="Q136" s="222">
        <v>0</v>
      </c>
      <c r="R136" s="222">
        <f>Q136*H136</f>
        <v>0</v>
      </c>
      <c r="S136" s="222">
        <v>0.0075</v>
      </c>
      <c r="T136" s="223">
        <f>S136*H136</f>
        <v>0.0375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4" t="s">
        <v>131</v>
      </c>
      <c r="AT136" s="224" t="s">
        <v>127</v>
      </c>
      <c r="AU136" s="224" t="s">
        <v>86</v>
      </c>
      <c r="AY136" s="14" t="s">
        <v>124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4" t="s">
        <v>84</v>
      </c>
      <c r="BK136" s="225">
        <f>ROUND(I136*H136,2)</f>
        <v>0</v>
      </c>
      <c r="BL136" s="14" t="s">
        <v>131</v>
      </c>
      <c r="BM136" s="224" t="s">
        <v>139</v>
      </c>
    </row>
    <row r="137" spans="1:65" s="2" customFormat="1" ht="21.75" customHeight="1">
      <c r="A137" s="35"/>
      <c r="B137" s="36"/>
      <c r="C137" s="212" t="s">
        <v>140</v>
      </c>
      <c r="D137" s="212" t="s">
        <v>127</v>
      </c>
      <c r="E137" s="213" t="s">
        <v>141</v>
      </c>
      <c r="F137" s="214" t="s">
        <v>142</v>
      </c>
      <c r="G137" s="215" t="s">
        <v>130</v>
      </c>
      <c r="H137" s="216">
        <v>5</v>
      </c>
      <c r="I137" s="217"/>
      <c r="J137" s="218">
        <f>ROUND(I137*H137,2)</f>
        <v>0</v>
      </c>
      <c r="K137" s="219"/>
      <c r="L137" s="41"/>
      <c r="M137" s="220" t="s">
        <v>1</v>
      </c>
      <c r="N137" s="221" t="s">
        <v>41</v>
      </c>
      <c r="O137" s="88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4" t="s">
        <v>143</v>
      </c>
      <c r="AT137" s="224" t="s">
        <v>127</v>
      </c>
      <c r="AU137" s="224" t="s">
        <v>86</v>
      </c>
      <c r="AY137" s="14" t="s">
        <v>124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4" t="s">
        <v>84</v>
      </c>
      <c r="BK137" s="225">
        <f>ROUND(I137*H137,2)</f>
        <v>0</v>
      </c>
      <c r="BL137" s="14" t="s">
        <v>143</v>
      </c>
      <c r="BM137" s="224" t="s">
        <v>144</v>
      </c>
    </row>
    <row r="138" spans="1:65" s="2" customFormat="1" ht="16.5" customHeight="1">
      <c r="A138" s="35"/>
      <c r="B138" s="36"/>
      <c r="C138" s="212" t="s">
        <v>145</v>
      </c>
      <c r="D138" s="212" t="s">
        <v>127</v>
      </c>
      <c r="E138" s="213" t="s">
        <v>146</v>
      </c>
      <c r="F138" s="214" t="s">
        <v>147</v>
      </c>
      <c r="G138" s="215" t="s">
        <v>148</v>
      </c>
      <c r="H138" s="216">
        <v>3.76</v>
      </c>
      <c r="I138" s="217"/>
      <c r="J138" s="218">
        <f>ROUND(I138*H138,2)</f>
        <v>0</v>
      </c>
      <c r="K138" s="219"/>
      <c r="L138" s="41"/>
      <c r="M138" s="220" t="s">
        <v>1</v>
      </c>
      <c r="N138" s="221" t="s">
        <v>41</v>
      </c>
      <c r="O138" s="88"/>
      <c r="P138" s="222">
        <f>O138*H138</f>
        <v>0</v>
      </c>
      <c r="Q138" s="222">
        <v>0</v>
      </c>
      <c r="R138" s="222">
        <f>Q138*H138</f>
        <v>0</v>
      </c>
      <c r="S138" s="222">
        <v>2.2</v>
      </c>
      <c r="T138" s="223">
        <f>S138*H138</f>
        <v>8.272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4" t="s">
        <v>143</v>
      </c>
      <c r="AT138" s="224" t="s">
        <v>127</v>
      </c>
      <c r="AU138" s="224" t="s">
        <v>86</v>
      </c>
      <c r="AY138" s="14" t="s">
        <v>124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4" t="s">
        <v>84</v>
      </c>
      <c r="BK138" s="225">
        <f>ROUND(I138*H138,2)</f>
        <v>0</v>
      </c>
      <c r="BL138" s="14" t="s">
        <v>143</v>
      </c>
      <c r="BM138" s="224" t="s">
        <v>149</v>
      </c>
    </row>
    <row r="139" spans="1:65" s="2" customFormat="1" ht="21.75" customHeight="1">
      <c r="A139" s="35"/>
      <c r="B139" s="36"/>
      <c r="C139" s="212" t="s">
        <v>150</v>
      </c>
      <c r="D139" s="212" t="s">
        <v>127</v>
      </c>
      <c r="E139" s="213" t="s">
        <v>151</v>
      </c>
      <c r="F139" s="214" t="s">
        <v>152</v>
      </c>
      <c r="G139" s="215" t="s">
        <v>148</v>
      </c>
      <c r="H139" s="216">
        <v>4.25</v>
      </c>
      <c r="I139" s="217"/>
      <c r="J139" s="218">
        <f>ROUND(I139*H139,2)</f>
        <v>0</v>
      </c>
      <c r="K139" s="219"/>
      <c r="L139" s="41"/>
      <c r="M139" s="220" t="s">
        <v>1</v>
      </c>
      <c r="N139" s="221" t="s">
        <v>41</v>
      </c>
      <c r="O139" s="88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4" t="s">
        <v>143</v>
      </c>
      <c r="AT139" s="224" t="s">
        <v>127</v>
      </c>
      <c r="AU139" s="224" t="s">
        <v>86</v>
      </c>
      <c r="AY139" s="14" t="s">
        <v>124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4" t="s">
        <v>84</v>
      </c>
      <c r="BK139" s="225">
        <f>ROUND(I139*H139,2)</f>
        <v>0</v>
      </c>
      <c r="BL139" s="14" t="s">
        <v>143</v>
      </c>
      <c r="BM139" s="224" t="s">
        <v>153</v>
      </c>
    </row>
    <row r="140" spans="1:65" s="2" customFormat="1" ht="21.75" customHeight="1">
      <c r="A140" s="35"/>
      <c r="B140" s="36"/>
      <c r="C140" s="212" t="s">
        <v>154</v>
      </c>
      <c r="D140" s="212" t="s">
        <v>127</v>
      </c>
      <c r="E140" s="213" t="s">
        <v>155</v>
      </c>
      <c r="F140" s="214" t="s">
        <v>156</v>
      </c>
      <c r="G140" s="215" t="s">
        <v>148</v>
      </c>
      <c r="H140" s="216">
        <v>4.25</v>
      </c>
      <c r="I140" s="217"/>
      <c r="J140" s="218">
        <f>ROUND(I140*H140,2)</f>
        <v>0</v>
      </c>
      <c r="K140" s="219"/>
      <c r="L140" s="41"/>
      <c r="M140" s="220" t="s">
        <v>1</v>
      </c>
      <c r="N140" s="221" t="s">
        <v>41</v>
      </c>
      <c r="O140" s="88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4" t="s">
        <v>143</v>
      </c>
      <c r="AT140" s="224" t="s">
        <v>127</v>
      </c>
      <c r="AU140" s="224" t="s">
        <v>86</v>
      </c>
      <c r="AY140" s="14" t="s">
        <v>124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4" t="s">
        <v>84</v>
      </c>
      <c r="BK140" s="225">
        <f>ROUND(I140*H140,2)</f>
        <v>0</v>
      </c>
      <c r="BL140" s="14" t="s">
        <v>143</v>
      </c>
      <c r="BM140" s="224" t="s">
        <v>157</v>
      </c>
    </row>
    <row r="141" spans="1:65" s="2" customFormat="1" ht="21.75" customHeight="1">
      <c r="A141" s="35"/>
      <c r="B141" s="36"/>
      <c r="C141" s="212" t="s">
        <v>158</v>
      </c>
      <c r="D141" s="212" t="s">
        <v>127</v>
      </c>
      <c r="E141" s="213" t="s">
        <v>159</v>
      </c>
      <c r="F141" s="214" t="s">
        <v>160</v>
      </c>
      <c r="G141" s="215" t="s">
        <v>161</v>
      </c>
      <c r="H141" s="216">
        <v>7.92</v>
      </c>
      <c r="I141" s="217"/>
      <c r="J141" s="218">
        <f>ROUND(I141*H141,2)</f>
        <v>0</v>
      </c>
      <c r="K141" s="219"/>
      <c r="L141" s="41"/>
      <c r="M141" s="220" t="s">
        <v>1</v>
      </c>
      <c r="N141" s="221" t="s">
        <v>41</v>
      </c>
      <c r="O141" s="88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4" t="s">
        <v>143</v>
      </c>
      <c r="AT141" s="224" t="s">
        <v>127</v>
      </c>
      <c r="AU141" s="224" t="s">
        <v>86</v>
      </c>
      <c r="AY141" s="14" t="s">
        <v>124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4" t="s">
        <v>84</v>
      </c>
      <c r="BK141" s="225">
        <f>ROUND(I141*H141,2)</f>
        <v>0</v>
      </c>
      <c r="BL141" s="14" t="s">
        <v>143</v>
      </c>
      <c r="BM141" s="224" t="s">
        <v>162</v>
      </c>
    </row>
    <row r="142" spans="1:63" s="12" customFormat="1" ht="22.8" customHeight="1">
      <c r="A142" s="12"/>
      <c r="B142" s="196"/>
      <c r="C142" s="197"/>
      <c r="D142" s="198" t="s">
        <v>75</v>
      </c>
      <c r="E142" s="210" t="s">
        <v>163</v>
      </c>
      <c r="F142" s="210" t="s">
        <v>164</v>
      </c>
      <c r="G142" s="197"/>
      <c r="H142" s="197"/>
      <c r="I142" s="200"/>
      <c r="J142" s="211">
        <f>BK142</f>
        <v>0</v>
      </c>
      <c r="K142" s="197"/>
      <c r="L142" s="202"/>
      <c r="M142" s="203"/>
      <c r="N142" s="204"/>
      <c r="O142" s="204"/>
      <c r="P142" s="205">
        <f>SUM(P143:P148)</f>
        <v>0</v>
      </c>
      <c r="Q142" s="204"/>
      <c r="R142" s="205">
        <f>SUM(R143:R148)</f>
        <v>94.72227000000001</v>
      </c>
      <c r="S142" s="204"/>
      <c r="T142" s="206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84</v>
      </c>
      <c r="AT142" s="208" t="s">
        <v>75</v>
      </c>
      <c r="AU142" s="208" t="s">
        <v>84</v>
      </c>
      <c r="AY142" s="207" t="s">
        <v>124</v>
      </c>
      <c r="BK142" s="209">
        <f>SUM(BK143:BK148)</f>
        <v>0</v>
      </c>
    </row>
    <row r="143" spans="1:65" s="2" customFormat="1" ht="33" customHeight="1">
      <c r="A143" s="35"/>
      <c r="B143" s="36"/>
      <c r="C143" s="212" t="s">
        <v>165</v>
      </c>
      <c r="D143" s="212" t="s">
        <v>127</v>
      </c>
      <c r="E143" s="213" t="s">
        <v>166</v>
      </c>
      <c r="F143" s="214" t="s">
        <v>167</v>
      </c>
      <c r="G143" s="215" t="s">
        <v>161</v>
      </c>
      <c r="H143" s="216">
        <v>83.412</v>
      </c>
      <c r="I143" s="217"/>
      <c r="J143" s="218">
        <f>ROUND(I143*H143,2)</f>
        <v>0</v>
      </c>
      <c r="K143" s="219"/>
      <c r="L143" s="41"/>
      <c r="M143" s="220" t="s">
        <v>1</v>
      </c>
      <c r="N143" s="221" t="s">
        <v>41</v>
      </c>
      <c r="O143" s="88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4" t="s">
        <v>140</v>
      </c>
      <c r="AT143" s="224" t="s">
        <v>127</v>
      </c>
      <c r="AU143" s="224" t="s">
        <v>86</v>
      </c>
      <c r="AY143" s="14" t="s">
        <v>124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4" t="s">
        <v>84</v>
      </c>
      <c r="BK143" s="225">
        <f>ROUND(I143*H143,2)</f>
        <v>0</v>
      </c>
      <c r="BL143" s="14" t="s">
        <v>140</v>
      </c>
      <c r="BM143" s="224" t="s">
        <v>168</v>
      </c>
    </row>
    <row r="144" spans="1:65" s="2" customFormat="1" ht="33" customHeight="1">
      <c r="A144" s="35"/>
      <c r="B144" s="36"/>
      <c r="C144" s="212" t="s">
        <v>169</v>
      </c>
      <c r="D144" s="212" t="s">
        <v>127</v>
      </c>
      <c r="E144" s="213" t="s">
        <v>170</v>
      </c>
      <c r="F144" s="214" t="s">
        <v>171</v>
      </c>
      <c r="G144" s="215" t="s">
        <v>161</v>
      </c>
      <c r="H144" s="216">
        <v>83.412</v>
      </c>
      <c r="I144" s="217"/>
      <c r="J144" s="218">
        <f>ROUND(I144*H144,2)</f>
        <v>0</v>
      </c>
      <c r="K144" s="219"/>
      <c r="L144" s="41"/>
      <c r="M144" s="220" t="s">
        <v>1</v>
      </c>
      <c r="N144" s="221" t="s">
        <v>41</v>
      </c>
      <c r="O144" s="88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4" t="s">
        <v>140</v>
      </c>
      <c r="AT144" s="224" t="s">
        <v>127</v>
      </c>
      <c r="AU144" s="224" t="s">
        <v>86</v>
      </c>
      <c r="AY144" s="14" t="s">
        <v>124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4" t="s">
        <v>84</v>
      </c>
      <c r="BK144" s="225">
        <f>ROUND(I144*H144,2)</f>
        <v>0</v>
      </c>
      <c r="BL144" s="14" t="s">
        <v>140</v>
      </c>
      <c r="BM144" s="224" t="s">
        <v>172</v>
      </c>
    </row>
    <row r="145" spans="1:65" s="2" customFormat="1" ht="21.75" customHeight="1">
      <c r="A145" s="35"/>
      <c r="B145" s="36"/>
      <c r="C145" s="212" t="s">
        <v>173</v>
      </c>
      <c r="D145" s="212" t="s">
        <v>127</v>
      </c>
      <c r="E145" s="213" t="s">
        <v>174</v>
      </c>
      <c r="F145" s="214" t="s">
        <v>175</v>
      </c>
      <c r="G145" s="215" t="s">
        <v>176</v>
      </c>
      <c r="H145" s="216">
        <v>331</v>
      </c>
      <c r="I145" s="217"/>
      <c r="J145" s="218">
        <f>ROUND(I145*H145,2)</f>
        <v>0</v>
      </c>
      <c r="K145" s="219"/>
      <c r="L145" s="41"/>
      <c r="M145" s="220" t="s">
        <v>1</v>
      </c>
      <c r="N145" s="221" t="s">
        <v>41</v>
      </c>
      <c r="O145" s="88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4" t="s">
        <v>143</v>
      </c>
      <c r="AT145" s="224" t="s">
        <v>127</v>
      </c>
      <c r="AU145" s="224" t="s">
        <v>86</v>
      </c>
      <c r="AY145" s="14" t="s">
        <v>124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4" t="s">
        <v>84</v>
      </c>
      <c r="BK145" s="225">
        <f>ROUND(I145*H145,2)</f>
        <v>0</v>
      </c>
      <c r="BL145" s="14" t="s">
        <v>143</v>
      </c>
      <c r="BM145" s="224" t="s">
        <v>177</v>
      </c>
    </row>
    <row r="146" spans="1:65" s="2" customFormat="1" ht="21.75" customHeight="1">
      <c r="A146" s="35"/>
      <c r="B146" s="36"/>
      <c r="C146" s="212" t="s">
        <v>178</v>
      </c>
      <c r="D146" s="212" t="s">
        <v>127</v>
      </c>
      <c r="E146" s="213" t="s">
        <v>179</v>
      </c>
      <c r="F146" s="214" t="s">
        <v>180</v>
      </c>
      <c r="G146" s="215" t="s">
        <v>176</v>
      </c>
      <c r="H146" s="216">
        <v>331</v>
      </c>
      <c r="I146" s="217"/>
      <c r="J146" s="218">
        <f>ROUND(I146*H146,2)</f>
        <v>0</v>
      </c>
      <c r="K146" s="219"/>
      <c r="L146" s="41"/>
      <c r="M146" s="220" t="s">
        <v>1</v>
      </c>
      <c r="N146" s="221" t="s">
        <v>41</v>
      </c>
      <c r="O146" s="88"/>
      <c r="P146" s="222">
        <f>O146*H146</f>
        <v>0</v>
      </c>
      <c r="Q146" s="222">
        <v>0.20015</v>
      </c>
      <c r="R146" s="222">
        <f>Q146*H146</f>
        <v>66.24965</v>
      </c>
      <c r="S146" s="222">
        <v>0</v>
      </c>
      <c r="T146" s="22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4" t="s">
        <v>143</v>
      </c>
      <c r="AT146" s="224" t="s">
        <v>127</v>
      </c>
      <c r="AU146" s="224" t="s">
        <v>86</v>
      </c>
      <c r="AY146" s="14" t="s">
        <v>124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4" t="s">
        <v>84</v>
      </c>
      <c r="BK146" s="225">
        <f>ROUND(I146*H146,2)</f>
        <v>0</v>
      </c>
      <c r="BL146" s="14" t="s">
        <v>143</v>
      </c>
      <c r="BM146" s="224" t="s">
        <v>181</v>
      </c>
    </row>
    <row r="147" spans="1:65" s="2" customFormat="1" ht="21.75" customHeight="1">
      <c r="A147" s="35"/>
      <c r="B147" s="36"/>
      <c r="C147" s="212" t="s">
        <v>182</v>
      </c>
      <c r="D147" s="212" t="s">
        <v>127</v>
      </c>
      <c r="E147" s="213" t="s">
        <v>183</v>
      </c>
      <c r="F147" s="214" t="s">
        <v>184</v>
      </c>
      <c r="G147" s="215" t="s">
        <v>176</v>
      </c>
      <c r="H147" s="216">
        <v>330.989</v>
      </c>
      <c r="I147" s="217"/>
      <c r="J147" s="218">
        <f>ROUND(I147*H147,2)</f>
        <v>0</v>
      </c>
      <c r="K147" s="219"/>
      <c r="L147" s="41"/>
      <c r="M147" s="220" t="s">
        <v>1</v>
      </c>
      <c r="N147" s="221" t="s">
        <v>41</v>
      </c>
      <c r="O147" s="88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4" t="s">
        <v>143</v>
      </c>
      <c r="AT147" s="224" t="s">
        <v>127</v>
      </c>
      <c r="AU147" s="224" t="s">
        <v>86</v>
      </c>
      <c r="AY147" s="14" t="s">
        <v>124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4" t="s">
        <v>84</v>
      </c>
      <c r="BK147" s="225">
        <f>ROUND(I147*H147,2)</f>
        <v>0</v>
      </c>
      <c r="BL147" s="14" t="s">
        <v>143</v>
      </c>
      <c r="BM147" s="224" t="s">
        <v>185</v>
      </c>
    </row>
    <row r="148" spans="1:65" s="2" customFormat="1" ht="21.75" customHeight="1">
      <c r="A148" s="35"/>
      <c r="B148" s="36"/>
      <c r="C148" s="212" t="s">
        <v>186</v>
      </c>
      <c r="D148" s="212" t="s">
        <v>127</v>
      </c>
      <c r="E148" s="213" t="s">
        <v>187</v>
      </c>
      <c r="F148" s="214" t="s">
        <v>188</v>
      </c>
      <c r="G148" s="215" t="s">
        <v>189</v>
      </c>
      <c r="H148" s="216">
        <v>281.35</v>
      </c>
      <c r="I148" s="217"/>
      <c r="J148" s="218">
        <f>ROUND(I148*H148,2)</f>
        <v>0</v>
      </c>
      <c r="K148" s="219"/>
      <c r="L148" s="41"/>
      <c r="M148" s="220" t="s">
        <v>1</v>
      </c>
      <c r="N148" s="221" t="s">
        <v>41</v>
      </c>
      <c r="O148" s="88"/>
      <c r="P148" s="222">
        <f>O148*H148</f>
        <v>0</v>
      </c>
      <c r="Q148" s="222">
        <v>0.1012</v>
      </c>
      <c r="R148" s="222">
        <f>Q148*H148</f>
        <v>28.472620000000003</v>
      </c>
      <c r="S148" s="222">
        <v>0</v>
      </c>
      <c r="T148" s="22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4" t="s">
        <v>143</v>
      </c>
      <c r="AT148" s="224" t="s">
        <v>127</v>
      </c>
      <c r="AU148" s="224" t="s">
        <v>86</v>
      </c>
      <c r="AY148" s="14" t="s">
        <v>124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4" t="s">
        <v>84</v>
      </c>
      <c r="BK148" s="225">
        <f>ROUND(I148*H148,2)</f>
        <v>0</v>
      </c>
      <c r="BL148" s="14" t="s">
        <v>143</v>
      </c>
      <c r="BM148" s="224" t="s">
        <v>190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191</v>
      </c>
      <c r="F149" s="210" t="s">
        <v>192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SUM(P150:P158)</f>
        <v>0</v>
      </c>
      <c r="Q149" s="204"/>
      <c r="R149" s="205">
        <f>SUM(R150:R158)</f>
        <v>9.9441135</v>
      </c>
      <c r="S149" s="204"/>
      <c r="T149" s="206">
        <f>SUM(T150:T158)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84</v>
      </c>
      <c r="AT149" s="208" t="s">
        <v>75</v>
      </c>
      <c r="AU149" s="208" t="s">
        <v>84</v>
      </c>
      <c r="AY149" s="207" t="s">
        <v>124</v>
      </c>
      <c r="BK149" s="209">
        <f>SUM(BK150:BK158)</f>
        <v>0</v>
      </c>
    </row>
    <row r="150" spans="1:65" s="2" customFormat="1" ht="33" customHeight="1">
      <c r="A150" s="35"/>
      <c r="B150" s="36"/>
      <c r="C150" s="212" t="s">
        <v>8</v>
      </c>
      <c r="D150" s="212" t="s">
        <v>127</v>
      </c>
      <c r="E150" s="213" t="s">
        <v>166</v>
      </c>
      <c r="F150" s="214" t="s">
        <v>167</v>
      </c>
      <c r="G150" s="215" t="s">
        <v>161</v>
      </c>
      <c r="H150" s="216">
        <v>6.804</v>
      </c>
      <c r="I150" s="217"/>
      <c r="J150" s="218">
        <f>ROUND(I150*H150,2)</f>
        <v>0</v>
      </c>
      <c r="K150" s="219"/>
      <c r="L150" s="41"/>
      <c r="M150" s="220" t="s">
        <v>1</v>
      </c>
      <c r="N150" s="221" t="s">
        <v>41</v>
      </c>
      <c r="O150" s="88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4" t="s">
        <v>140</v>
      </c>
      <c r="AT150" s="224" t="s">
        <v>127</v>
      </c>
      <c r="AU150" s="224" t="s">
        <v>86</v>
      </c>
      <c r="AY150" s="14" t="s">
        <v>124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4" t="s">
        <v>84</v>
      </c>
      <c r="BK150" s="225">
        <f>ROUND(I150*H150,2)</f>
        <v>0</v>
      </c>
      <c r="BL150" s="14" t="s">
        <v>140</v>
      </c>
      <c r="BM150" s="224" t="s">
        <v>193</v>
      </c>
    </row>
    <row r="151" spans="1:65" s="2" customFormat="1" ht="33" customHeight="1">
      <c r="A151" s="35"/>
      <c r="B151" s="36"/>
      <c r="C151" s="212" t="s">
        <v>131</v>
      </c>
      <c r="D151" s="212" t="s">
        <v>127</v>
      </c>
      <c r="E151" s="213" t="s">
        <v>170</v>
      </c>
      <c r="F151" s="214" t="s">
        <v>171</v>
      </c>
      <c r="G151" s="215" t="s">
        <v>161</v>
      </c>
      <c r="H151" s="216">
        <v>6.804</v>
      </c>
      <c r="I151" s="217"/>
      <c r="J151" s="218">
        <f>ROUND(I151*H151,2)</f>
        <v>0</v>
      </c>
      <c r="K151" s="219"/>
      <c r="L151" s="41"/>
      <c r="M151" s="220" t="s">
        <v>1</v>
      </c>
      <c r="N151" s="221" t="s">
        <v>41</v>
      </c>
      <c r="O151" s="88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4" t="s">
        <v>140</v>
      </c>
      <c r="AT151" s="224" t="s">
        <v>127</v>
      </c>
      <c r="AU151" s="224" t="s">
        <v>86</v>
      </c>
      <c r="AY151" s="14" t="s">
        <v>124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4" t="s">
        <v>84</v>
      </c>
      <c r="BK151" s="225">
        <f>ROUND(I151*H151,2)</f>
        <v>0</v>
      </c>
      <c r="BL151" s="14" t="s">
        <v>140</v>
      </c>
      <c r="BM151" s="224" t="s">
        <v>194</v>
      </c>
    </row>
    <row r="152" spans="1:65" s="2" customFormat="1" ht="21.75" customHeight="1">
      <c r="A152" s="35"/>
      <c r="B152" s="36"/>
      <c r="C152" s="212" t="s">
        <v>195</v>
      </c>
      <c r="D152" s="212" t="s">
        <v>127</v>
      </c>
      <c r="E152" s="213" t="s">
        <v>174</v>
      </c>
      <c r="F152" s="214" t="s">
        <v>175</v>
      </c>
      <c r="G152" s="215" t="s">
        <v>176</v>
      </c>
      <c r="H152" s="216">
        <v>27</v>
      </c>
      <c r="I152" s="217"/>
      <c r="J152" s="218">
        <f>ROUND(I152*H152,2)</f>
        <v>0</v>
      </c>
      <c r="K152" s="219"/>
      <c r="L152" s="41"/>
      <c r="M152" s="220" t="s">
        <v>1</v>
      </c>
      <c r="N152" s="221" t="s">
        <v>41</v>
      </c>
      <c r="O152" s="88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4" t="s">
        <v>143</v>
      </c>
      <c r="AT152" s="224" t="s">
        <v>127</v>
      </c>
      <c r="AU152" s="224" t="s">
        <v>86</v>
      </c>
      <c r="AY152" s="14" t="s">
        <v>124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4" t="s">
        <v>84</v>
      </c>
      <c r="BK152" s="225">
        <f>ROUND(I152*H152,2)</f>
        <v>0</v>
      </c>
      <c r="BL152" s="14" t="s">
        <v>143</v>
      </c>
      <c r="BM152" s="224" t="s">
        <v>196</v>
      </c>
    </row>
    <row r="153" spans="1:65" s="2" customFormat="1" ht="21.75" customHeight="1">
      <c r="A153" s="35"/>
      <c r="B153" s="36"/>
      <c r="C153" s="212" t="s">
        <v>197</v>
      </c>
      <c r="D153" s="212" t="s">
        <v>127</v>
      </c>
      <c r="E153" s="213" t="s">
        <v>179</v>
      </c>
      <c r="F153" s="214" t="s">
        <v>180</v>
      </c>
      <c r="G153" s="215" t="s">
        <v>176</v>
      </c>
      <c r="H153" s="216">
        <v>27</v>
      </c>
      <c r="I153" s="217"/>
      <c r="J153" s="218">
        <f>ROUND(I153*H153,2)</f>
        <v>0</v>
      </c>
      <c r="K153" s="219"/>
      <c r="L153" s="41"/>
      <c r="M153" s="220" t="s">
        <v>1</v>
      </c>
      <c r="N153" s="221" t="s">
        <v>41</v>
      </c>
      <c r="O153" s="88"/>
      <c r="P153" s="222">
        <f>O153*H153</f>
        <v>0</v>
      </c>
      <c r="Q153" s="222">
        <v>0.20015</v>
      </c>
      <c r="R153" s="222">
        <f>Q153*H153</f>
        <v>5.40405</v>
      </c>
      <c r="S153" s="222">
        <v>0</v>
      </c>
      <c r="T153" s="22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4" t="s">
        <v>143</v>
      </c>
      <c r="AT153" s="224" t="s">
        <v>127</v>
      </c>
      <c r="AU153" s="224" t="s">
        <v>86</v>
      </c>
      <c r="AY153" s="14" t="s">
        <v>124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4" t="s">
        <v>84</v>
      </c>
      <c r="BK153" s="225">
        <f>ROUND(I153*H153,2)</f>
        <v>0</v>
      </c>
      <c r="BL153" s="14" t="s">
        <v>143</v>
      </c>
      <c r="BM153" s="224" t="s">
        <v>198</v>
      </c>
    </row>
    <row r="154" spans="1:65" s="2" customFormat="1" ht="21.75" customHeight="1">
      <c r="A154" s="35"/>
      <c r="B154" s="36"/>
      <c r="C154" s="212" t="s">
        <v>199</v>
      </c>
      <c r="D154" s="212" t="s">
        <v>127</v>
      </c>
      <c r="E154" s="213" t="s">
        <v>183</v>
      </c>
      <c r="F154" s="214" t="s">
        <v>184</v>
      </c>
      <c r="G154" s="215" t="s">
        <v>176</v>
      </c>
      <c r="H154" s="216">
        <v>26.999</v>
      </c>
      <c r="I154" s="217"/>
      <c r="J154" s="218">
        <f>ROUND(I154*H154,2)</f>
        <v>0</v>
      </c>
      <c r="K154" s="219"/>
      <c r="L154" s="41"/>
      <c r="M154" s="220" t="s">
        <v>1</v>
      </c>
      <c r="N154" s="221" t="s">
        <v>41</v>
      </c>
      <c r="O154" s="88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4" t="s">
        <v>143</v>
      </c>
      <c r="AT154" s="224" t="s">
        <v>127</v>
      </c>
      <c r="AU154" s="224" t="s">
        <v>86</v>
      </c>
      <c r="AY154" s="14" t="s">
        <v>124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4" t="s">
        <v>84</v>
      </c>
      <c r="BK154" s="225">
        <f>ROUND(I154*H154,2)</f>
        <v>0</v>
      </c>
      <c r="BL154" s="14" t="s">
        <v>143</v>
      </c>
      <c r="BM154" s="224" t="s">
        <v>200</v>
      </c>
    </row>
    <row r="155" spans="1:65" s="2" customFormat="1" ht="21.75" customHeight="1">
      <c r="A155" s="35"/>
      <c r="B155" s="36"/>
      <c r="C155" s="212" t="s">
        <v>201</v>
      </c>
      <c r="D155" s="212" t="s">
        <v>127</v>
      </c>
      <c r="E155" s="213" t="s">
        <v>202</v>
      </c>
      <c r="F155" s="214" t="s">
        <v>203</v>
      </c>
      <c r="G155" s="215" t="s">
        <v>176</v>
      </c>
      <c r="H155" s="216">
        <v>54</v>
      </c>
      <c r="I155" s="217"/>
      <c r="J155" s="218">
        <f>ROUND(I155*H155,2)</f>
        <v>0</v>
      </c>
      <c r="K155" s="219"/>
      <c r="L155" s="41"/>
      <c r="M155" s="220" t="s">
        <v>1</v>
      </c>
      <c r="N155" s="221" t="s">
        <v>41</v>
      </c>
      <c r="O155" s="88"/>
      <c r="P155" s="222">
        <f>O155*H155</f>
        <v>0</v>
      </c>
      <c r="Q155" s="222">
        <v>0.00276</v>
      </c>
      <c r="R155" s="222">
        <f>Q155*H155</f>
        <v>0.14904</v>
      </c>
      <c r="S155" s="222">
        <v>0</v>
      </c>
      <c r="T155" s="22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4" t="s">
        <v>140</v>
      </c>
      <c r="AT155" s="224" t="s">
        <v>127</v>
      </c>
      <c r="AU155" s="224" t="s">
        <v>86</v>
      </c>
      <c r="AY155" s="14" t="s">
        <v>124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4" t="s">
        <v>84</v>
      </c>
      <c r="BK155" s="225">
        <f>ROUND(I155*H155,2)</f>
        <v>0</v>
      </c>
      <c r="BL155" s="14" t="s">
        <v>140</v>
      </c>
      <c r="BM155" s="224" t="s">
        <v>204</v>
      </c>
    </row>
    <row r="156" spans="1:65" s="2" customFormat="1" ht="16.5" customHeight="1">
      <c r="A156" s="35"/>
      <c r="B156" s="36"/>
      <c r="C156" s="212" t="s">
        <v>7</v>
      </c>
      <c r="D156" s="212" t="s">
        <v>127</v>
      </c>
      <c r="E156" s="213" t="s">
        <v>205</v>
      </c>
      <c r="F156" s="214" t="s">
        <v>206</v>
      </c>
      <c r="G156" s="215" t="s">
        <v>176</v>
      </c>
      <c r="H156" s="216">
        <v>54</v>
      </c>
      <c r="I156" s="217"/>
      <c r="J156" s="218">
        <f>ROUND(I156*H156,2)</f>
        <v>0</v>
      </c>
      <c r="K156" s="219"/>
      <c r="L156" s="41"/>
      <c r="M156" s="220" t="s">
        <v>1</v>
      </c>
      <c r="N156" s="221" t="s">
        <v>41</v>
      </c>
      <c r="O156" s="88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4" t="s">
        <v>140</v>
      </c>
      <c r="AT156" s="224" t="s">
        <v>127</v>
      </c>
      <c r="AU156" s="224" t="s">
        <v>86</v>
      </c>
      <c r="AY156" s="14" t="s">
        <v>124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4" t="s">
        <v>84</v>
      </c>
      <c r="BK156" s="225">
        <f>ROUND(I156*H156,2)</f>
        <v>0</v>
      </c>
      <c r="BL156" s="14" t="s">
        <v>140</v>
      </c>
      <c r="BM156" s="224" t="s">
        <v>207</v>
      </c>
    </row>
    <row r="157" spans="1:65" s="2" customFormat="1" ht="21.75" customHeight="1">
      <c r="A157" s="35"/>
      <c r="B157" s="36"/>
      <c r="C157" s="212" t="s">
        <v>208</v>
      </c>
      <c r="D157" s="212" t="s">
        <v>127</v>
      </c>
      <c r="E157" s="213" t="s">
        <v>187</v>
      </c>
      <c r="F157" s="214" t="s">
        <v>188</v>
      </c>
      <c r="G157" s="215" t="s">
        <v>189</v>
      </c>
      <c r="H157" s="216">
        <v>22.95</v>
      </c>
      <c r="I157" s="217"/>
      <c r="J157" s="218">
        <f>ROUND(I157*H157,2)</f>
        <v>0</v>
      </c>
      <c r="K157" s="219"/>
      <c r="L157" s="41"/>
      <c r="M157" s="220" t="s">
        <v>1</v>
      </c>
      <c r="N157" s="221" t="s">
        <v>41</v>
      </c>
      <c r="O157" s="88"/>
      <c r="P157" s="222">
        <f>O157*H157</f>
        <v>0</v>
      </c>
      <c r="Q157" s="222">
        <v>0.1012</v>
      </c>
      <c r="R157" s="222">
        <f>Q157*H157</f>
        <v>2.32254</v>
      </c>
      <c r="S157" s="222">
        <v>0</v>
      </c>
      <c r="T157" s="22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4" t="s">
        <v>143</v>
      </c>
      <c r="AT157" s="224" t="s">
        <v>127</v>
      </c>
      <c r="AU157" s="224" t="s">
        <v>86</v>
      </c>
      <c r="AY157" s="14" t="s">
        <v>124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4" t="s">
        <v>84</v>
      </c>
      <c r="BK157" s="225">
        <f>ROUND(I157*H157,2)</f>
        <v>0</v>
      </c>
      <c r="BL157" s="14" t="s">
        <v>143</v>
      </c>
      <c r="BM157" s="224" t="s">
        <v>209</v>
      </c>
    </row>
    <row r="158" spans="1:65" s="2" customFormat="1" ht="21.75" customHeight="1">
      <c r="A158" s="35"/>
      <c r="B158" s="36"/>
      <c r="C158" s="212" t="s">
        <v>210</v>
      </c>
      <c r="D158" s="212" t="s">
        <v>127</v>
      </c>
      <c r="E158" s="213" t="s">
        <v>211</v>
      </c>
      <c r="F158" s="214" t="s">
        <v>212</v>
      </c>
      <c r="G158" s="215" t="s">
        <v>189</v>
      </c>
      <c r="H158" s="216">
        <v>22.95</v>
      </c>
      <c r="I158" s="217"/>
      <c r="J158" s="218">
        <f>ROUND(I158*H158,2)</f>
        <v>0</v>
      </c>
      <c r="K158" s="219"/>
      <c r="L158" s="41"/>
      <c r="M158" s="220" t="s">
        <v>1</v>
      </c>
      <c r="N158" s="221" t="s">
        <v>41</v>
      </c>
      <c r="O158" s="88"/>
      <c r="P158" s="222">
        <f>O158*H158</f>
        <v>0</v>
      </c>
      <c r="Q158" s="222">
        <v>0.09013</v>
      </c>
      <c r="R158" s="222">
        <f>Q158*H158</f>
        <v>2.0684835</v>
      </c>
      <c r="S158" s="222">
        <v>0</v>
      </c>
      <c r="T158" s="22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4" t="s">
        <v>143</v>
      </c>
      <c r="AT158" s="224" t="s">
        <v>127</v>
      </c>
      <c r="AU158" s="224" t="s">
        <v>86</v>
      </c>
      <c r="AY158" s="14" t="s">
        <v>124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4" t="s">
        <v>84</v>
      </c>
      <c r="BK158" s="225">
        <f>ROUND(I158*H158,2)</f>
        <v>0</v>
      </c>
      <c r="BL158" s="14" t="s">
        <v>143</v>
      </c>
      <c r="BM158" s="224" t="s">
        <v>213</v>
      </c>
    </row>
    <row r="159" spans="1:63" s="12" customFormat="1" ht="22.8" customHeight="1">
      <c r="A159" s="12"/>
      <c r="B159" s="196"/>
      <c r="C159" s="197"/>
      <c r="D159" s="198" t="s">
        <v>75</v>
      </c>
      <c r="E159" s="210" t="s">
        <v>214</v>
      </c>
      <c r="F159" s="210" t="s">
        <v>215</v>
      </c>
      <c r="G159" s="197"/>
      <c r="H159" s="197"/>
      <c r="I159" s="200"/>
      <c r="J159" s="211">
        <f>BK159</f>
        <v>0</v>
      </c>
      <c r="K159" s="197"/>
      <c r="L159" s="202"/>
      <c r="M159" s="203"/>
      <c r="N159" s="204"/>
      <c r="O159" s="204"/>
      <c r="P159" s="205">
        <f>SUM(P160:P165)</f>
        <v>0</v>
      </c>
      <c r="Q159" s="204"/>
      <c r="R159" s="205">
        <f>SUM(R160:R165)</f>
        <v>4.05536</v>
      </c>
      <c r="S159" s="204"/>
      <c r="T159" s="206">
        <f>SUM(T160:T165)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7" t="s">
        <v>84</v>
      </c>
      <c r="AT159" s="208" t="s">
        <v>75</v>
      </c>
      <c r="AU159" s="208" t="s">
        <v>84</v>
      </c>
      <c r="AY159" s="207" t="s">
        <v>124</v>
      </c>
      <c r="BK159" s="209">
        <f>SUM(BK160:BK165)</f>
        <v>0</v>
      </c>
    </row>
    <row r="160" spans="1:65" s="2" customFormat="1" ht="33" customHeight="1">
      <c r="A160" s="35"/>
      <c r="B160" s="36"/>
      <c r="C160" s="212" t="s">
        <v>216</v>
      </c>
      <c r="D160" s="212" t="s">
        <v>127</v>
      </c>
      <c r="E160" s="213" t="s">
        <v>166</v>
      </c>
      <c r="F160" s="214" t="s">
        <v>167</v>
      </c>
      <c r="G160" s="215" t="s">
        <v>161</v>
      </c>
      <c r="H160" s="216">
        <v>34.2</v>
      </c>
      <c r="I160" s="217"/>
      <c r="J160" s="218">
        <f>ROUND(I160*H160,2)</f>
        <v>0</v>
      </c>
      <c r="K160" s="219"/>
      <c r="L160" s="41"/>
      <c r="M160" s="220" t="s">
        <v>1</v>
      </c>
      <c r="N160" s="221" t="s">
        <v>41</v>
      </c>
      <c r="O160" s="88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4" t="s">
        <v>140</v>
      </c>
      <c r="AT160" s="224" t="s">
        <v>127</v>
      </c>
      <c r="AU160" s="224" t="s">
        <v>86</v>
      </c>
      <c r="AY160" s="14" t="s">
        <v>124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4" t="s">
        <v>84</v>
      </c>
      <c r="BK160" s="225">
        <f>ROUND(I160*H160,2)</f>
        <v>0</v>
      </c>
      <c r="BL160" s="14" t="s">
        <v>140</v>
      </c>
      <c r="BM160" s="224" t="s">
        <v>217</v>
      </c>
    </row>
    <row r="161" spans="1:65" s="2" customFormat="1" ht="33" customHeight="1">
      <c r="A161" s="35"/>
      <c r="B161" s="36"/>
      <c r="C161" s="212" t="s">
        <v>218</v>
      </c>
      <c r="D161" s="212" t="s">
        <v>127</v>
      </c>
      <c r="E161" s="213" t="s">
        <v>170</v>
      </c>
      <c r="F161" s="214" t="s">
        <v>171</v>
      </c>
      <c r="G161" s="215" t="s">
        <v>161</v>
      </c>
      <c r="H161" s="216">
        <v>34.2</v>
      </c>
      <c r="I161" s="217"/>
      <c r="J161" s="218">
        <f>ROUND(I161*H161,2)</f>
        <v>0</v>
      </c>
      <c r="K161" s="219"/>
      <c r="L161" s="41"/>
      <c r="M161" s="220" t="s">
        <v>1</v>
      </c>
      <c r="N161" s="221" t="s">
        <v>41</v>
      </c>
      <c r="O161" s="88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4" t="s">
        <v>140</v>
      </c>
      <c r="AT161" s="224" t="s">
        <v>127</v>
      </c>
      <c r="AU161" s="224" t="s">
        <v>86</v>
      </c>
      <c r="AY161" s="14" t="s">
        <v>124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4" t="s">
        <v>84</v>
      </c>
      <c r="BK161" s="225">
        <f>ROUND(I161*H161,2)</f>
        <v>0</v>
      </c>
      <c r="BL161" s="14" t="s">
        <v>140</v>
      </c>
      <c r="BM161" s="224" t="s">
        <v>219</v>
      </c>
    </row>
    <row r="162" spans="1:65" s="2" customFormat="1" ht="21.75" customHeight="1">
      <c r="A162" s="35"/>
      <c r="B162" s="36"/>
      <c r="C162" s="212" t="s">
        <v>220</v>
      </c>
      <c r="D162" s="212" t="s">
        <v>127</v>
      </c>
      <c r="E162" s="213" t="s">
        <v>221</v>
      </c>
      <c r="F162" s="214" t="s">
        <v>222</v>
      </c>
      <c r="G162" s="215" t="s">
        <v>176</v>
      </c>
      <c r="H162" s="216">
        <v>38</v>
      </c>
      <c r="I162" s="217"/>
      <c r="J162" s="218">
        <f>ROUND(I162*H162,2)</f>
        <v>0</v>
      </c>
      <c r="K162" s="219"/>
      <c r="L162" s="41"/>
      <c r="M162" s="220" t="s">
        <v>1</v>
      </c>
      <c r="N162" s="221" t="s">
        <v>41</v>
      </c>
      <c r="O162" s="88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4" t="s">
        <v>143</v>
      </c>
      <c r="AT162" s="224" t="s">
        <v>127</v>
      </c>
      <c r="AU162" s="224" t="s">
        <v>86</v>
      </c>
      <c r="AY162" s="14" t="s">
        <v>124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4" t="s">
        <v>84</v>
      </c>
      <c r="BK162" s="225">
        <f>ROUND(I162*H162,2)</f>
        <v>0</v>
      </c>
      <c r="BL162" s="14" t="s">
        <v>143</v>
      </c>
      <c r="BM162" s="224" t="s">
        <v>223</v>
      </c>
    </row>
    <row r="163" spans="1:65" s="2" customFormat="1" ht="21.75" customHeight="1">
      <c r="A163" s="35"/>
      <c r="B163" s="36"/>
      <c r="C163" s="212" t="s">
        <v>224</v>
      </c>
      <c r="D163" s="212" t="s">
        <v>127</v>
      </c>
      <c r="E163" s="213" t="s">
        <v>225</v>
      </c>
      <c r="F163" s="214" t="s">
        <v>226</v>
      </c>
      <c r="G163" s="215" t="s">
        <v>176</v>
      </c>
      <c r="H163" s="216">
        <v>38</v>
      </c>
      <c r="I163" s="217"/>
      <c r="J163" s="218">
        <f>ROUND(I163*H163,2)</f>
        <v>0</v>
      </c>
      <c r="K163" s="219"/>
      <c r="L163" s="41"/>
      <c r="M163" s="220" t="s">
        <v>1</v>
      </c>
      <c r="N163" s="221" t="s">
        <v>41</v>
      </c>
      <c r="O163" s="88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4" t="s">
        <v>143</v>
      </c>
      <c r="AT163" s="224" t="s">
        <v>127</v>
      </c>
      <c r="AU163" s="224" t="s">
        <v>86</v>
      </c>
      <c r="AY163" s="14" t="s">
        <v>124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4" t="s">
        <v>84</v>
      </c>
      <c r="BK163" s="225">
        <f>ROUND(I163*H163,2)</f>
        <v>0</v>
      </c>
      <c r="BL163" s="14" t="s">
        <v>143</v>
      </c>
      <c r="BM163" s="224" t="s">
        <v>227</v>
      </c>
    </row>
    <row r="164" spans="1:65" s="2" customFormat="1" ht="21.75" customHeight="1">
      <c r="A164" s="35"/>
      <c r="B164" s="36"/>
      <c r="C164" s="212" t="s">
        <v>228</v>
      </c>
      <c r="D164" s="212" t="s">
        <v>127</v>
      </c>
      <c r="E164" s="213" t="s">
        <v>202</v>
      </c>
      <c r="F164" s="214" t="s">
        <v>203</v>
      </c>
      <c r="G164" s="215" t="s">
        <v>176</v>
      </c>
      <c r="H164" s="216">
        <v>76</v>
      </c>
      <c r="I164" s="217"/>
      <c r="J164" s="218">
        <f>ROUND(I164*H164,2)</f>
        <v>0</v>
      </c>
      <c r="K164" s="219"/>
      <c r="L164" s="41"/>
      <c r="M164" s="220" t="s">
        <v>1</v>
      </c>
      <c r="N164" s="221" t="s">
        <v>41</v>
      </c>
      <c r="O164" s="88"/>
      <c r="P164" s="222">
        <f>O164*H164</f>
        <v>0</v>
      </c>
      <c r="Q164" s="222">
        <v>0.00276</v>
      </c>
      <c r="R164" s="222">
        <f>Q164*H164</f>
        <v>0.20976</v>
      </c>
      <c r="S164" s="222">
        <v>0</v>
      </c>
      <c r="T164" s="22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4" t="s">
        <v>140</v>
      </c>
      <c r="AT164" s="224" t="s">
        <v>127</v>
      </c>
      <c r="AU164" s="224" t="s">
        <v>86</v>
      </c>
      <c r="AY164" s="14" t="s">
        <v>124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4" t="s">
        <v>84</v>
      </c>
      <c r="BK164" s="225">
        <f>ROUND(I164*H164,2)</f>
        <v>0</v>
      </c>
      <c r="BL164" s="14" t="s">
        <v>140</v>
      </c>
      <c r="BM164" s="224" t="s">
        <v>229</v>
      </c>
    </row>
    <row r="165" spans="1:65" s="2" customFormat="1" ht="21.75" customHeight="1">
      <c r="A165" s="35"/>
      <c r="B165" s="36"/>
      <c r="C165" s="212" t="s">
        <v>230</v>
      </c>
      <c r="D165" s="212" t="s">
        <v>127</v>
      </c>
      <c r="E165" s="213" t="s">
        <v>187</v>
      </c>
      <c r="F165" s="214" t="s">
        <v>188</v>
      </c>
      <c r="G165" s="215" t="s">
        <v>189</v>
      </c>
      <c r="H165" s="216">
        <v>38</v>
      </c>
      <c r="I165" s="217"/>
      <c r="J165" s="218">
        <f>ROUND(I165*H165,2)</f>
        <v>0</v>
      </c>
      <c r="K165" s="219"/>
      <c r="L165" s="41"/>
      <c r="M165" s="220" t="s">
        <v>1</v>
      </c>
      <c r="N165" s="221" t="s">
        <v>41</v>
      </c>
      <c r="O165" s="88"/>
      <c r="P165" s="222">
        <f>O165*H165</f>
        <v>0</v>
      </c>
      <c r="Q165" s="222">
        <v>0.1012</v>
      </c>
      <c r="R165" s="222">
        <f>Q165*H165</f>
        <v>3.8456</v>
      </c>
      <c r="S165" s="222">
        <v>0</v>
      </c>
      <c r="T165" s="22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4" t="s">
        <v>143</v>
      </c>
      <c r="AT165" s="224" t="s">
        <v>127</v>
      </c>
      <c r="AU165" s="224" t="s">
        <v>86</v>
      </c>
      <c r="AY165" s="14" t="s">
        <v>124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4" t="s">
        <v>84</v>
      </c>
      <c r="BK165" s="225">
        <f>ROUND(I165*H165,2)</f>
        <v>0</v>
      </c>
      <c r="BL165" s="14" t="s">
        <v>143</v>
      </c>
      <c r="BM165" s="224" t="s">
        <v>231</v>
      </c>
    </row>
    <row r="166" spans="1:63" s="12" customFormat="1" ht="22.8" customHeight="1">
      <c r="A166" s="12"/>
      <c r="B166" s="196"/>
      <c r="C166" s="197"/>
      <c r="D166" s="198" t="s">
        <v>75</v>
      </c>
      <c r="E166" s="210" t="s">
        <v>232</v>
      </c>
      <c r="F166" s="210" t="s">
        <v>233</v>
      </c>
      <c r="G166" s="197"/>
      <c r="H166" s="197"/>
      <c r="I166" s="200"/>
      <c r="J166" s="211">
        <f>BK166</f>
        <v>0</v>
      </c>
      <c r="K166" s="197"/>
      <c r="L166" s="202"/>
      <c r="M166" s="203"/>
      <c r="N166" s="204"/>
      <c r="O166" s="204"/>
      <c r="P166" s="205">
        <f>SUM(P167:P176)</f>
        <v>0</v>
      </c>
      <c r="Q166" s="204"/>
      <c r="R166" s="205">
        <f>SUM(R167:R176)</f>
        <v>19.419157499999997</v>
      </c>
      <c r="S166" s="204"/>
      <c r="T166" s="206">
        <f>SUM(T167:T176)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7" t="s">
        <v>84</v>
      </c>
      <c r="AT166" s="208" t="s">
        <v>75</v>
      </c>
      <c r="AU166" s="208" t="s">
        <v>84</v>
      </c>
      <c r="AY166" s="207" t="s">
        <v>124</v>
      </c>
      <c r="BK166" s="209">
        <f>SUM(BK167:BK176)</f>
        <v>0</v>
      </c>
    </row>
    <row r="167" spans="1:65" s="2" customFormat="1" ht="33" customHeight="1">
      <c r="A167" s="35"/>
      <c r="B167" s="36"/>
      <c r="C167" s="212" t="s">
        <v>234</v>
      </c>
      <c r="D167" s="212" t="s">
        <v>127</v>
      </c>
      <c r="E167" s="213" t="s">
        <v>166</v>
      </c>
      <c r="F167" s="214" t="s">
        <v>167</v>
      </c>
      <c r="G167" s="215" t="s">
        <v>161</v>
      </c>
      <c r="H167" s="216">
        <v>17.46</v>
      </c>
      <c r="I167" s="217"/>
      <c r="J167" s="218">
        <f>ROUND(I167*H167,2)</f>
        <v>0</v>
      </c>
      <c r="K167" s="219"/>
      <c r="L167" s="41"/>
      <c r="M167" s="220" t="s">
        <v>1</v>
      </c>
      <c r="N167" s="221" t="s">
        <v>41</v>
      </c>
      <c r="O167" s="88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4" t="s">
        <v>140</v>
      </c>
      <c r="AT167" s="224" t="s">
        <v>127</v>
      </c>
      <c r="AU167" s="224" t="s">
        <v>86</v>
      </c>
      <c r="AY167" s="14" t="s">
        <v>124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4" t="s">
        <v>84</v>
      </c>
      <c r="BK167" s="225">
        <f>ROUND(I167*H167,2)</f>
        <v>0</v>
      </c>
      <c r="BL167" s="14" t="s">
        <v>140</v>
      </c>
      <c r="BM167" s="224" t="s">
        <v>235</v>
      </c>
    </row>
    <row r="168" spans="1:65" s="2" customFormat="1" ht="33" customHeight="1">
      <c r="A168" s="35"/>
      <c r="B168" s="36"/>
      <c r="C168" s="212" t="s">
        <v>236</v>
      </c>
      <c r="D168" s="212" t="s">
        <v>127</v>
      </c>
      <c r="E168" s="213" t="s">
        <v>170</v>
      </c>
      <c r="F168" s="214" t="s">
        <v>171</v>
      </c>
      <c r="G168" s="215" t="s">
        <v>161</v>
      </c>
      <c r="H168" s="216">
        <v>17.46</v>
      </c>
      <c r="I168" s="217"/>
      <c r="J168" s="218">
        <f>ROUND(I168*H168,2)</f>
        <v>0</v>
      </c>
      <c r="K168" s="219"/>
      <c r="L168" s="41"/>
      <c r="M168" s="220" t="s">
        <v>1</v>
      </c>
      <c r="N168" s="221" t="s">
        <v>41</v>
      </c>
      <c r="O168" s="88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4" t="s">
        <v>140</v>
      </c>
      <c r="AT168" s="224" t="s">
        <v>127</v>
      </c>
      <c r="AU168" s="224" t="s">
        <v>86</v>
      </c>
      <c r="AY168" s="14" t="s">
        <v>124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4" t="s">
        <v>84</v>
      </c>
      <c r="BK168" s="225">
        <f>ROUND(I168*H168,2)</f>
        <v>0</v>
      </c>
      <c r="BL168" s="14" t="s">
        <v>140</v>
      </c>
      <c r="BM168" s="224" t="s">
        <v>237</v>
      </c>
    </row>
    <row r="169" spans="1:65" s="2" customFormat="1" ht="21.75" customHeight="1">
      <c r="A169" s="35"/>
      <c r="B169" s="36"/>
      <c r="C169" s="212" t="s">
        <v>238</v>
      </c>
      <c r="D169" s="212" t="s">
        <v>127</v>
      </c>
      <c r="E169" s="213" t="s">
        <v>179</v>
      </c>
      <c r="F169" s="214" t="s">
        <v>180</v>
      </c>
      <c r="G169" s="215" t="s">
        <v>176</v>
      </c>
      <c r="H169" s="216">
        <v>97</v>
      </c>
      <c r="I169" s="217"/>
      <c r="J169" s="218">
        <f>ROUND(I169*H169,2)</f>
        <v>0</v>
      </c>
      <c r="K169" s="219"/>
      <c r="L169" s="41"/>
      <c r="M169" s="220" t="s">
        <v>1</v>
      </c>
      <c r="N169" s="221" t="s">
        <v>41</v>
      </c>
      <c r="O169" s="88"/>
      <c r="P169" s="222">
        <f>O169*H169</f>
        <v>0</v>
      </c>
      <c r="Q169" s="222">
        <v>0.20015</v>
      </c>
      <c r="R169" s="222">
        <f>Q169*H169</f>
        <v>19.41455</v>
      </c>
      <c r="S169" s="222">
        <v>0</v>
      </c>
      <c r="T169" s="22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4" t="s">
        <v>143</v>
      </c>
      <c r="AT169" s="224" t="s">
        <v>127</v>
      </c>
      <c r="AU169" s="224" t="s">
        <v>86</v>
      </c>
      <c r="AY169" s="14" t="s">
        <v>124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4" t="s">
        <v>84</v>
      </c>
      <c r="BK169" s="225">
        <f>ROUND(I169*H169,2)</f>
        <v>0</v>
      </c>
      <c r="BL169" s="14" t="s">
        <v>143</v>
      </c>
      <c r="BM169" s="224" t="s">
        <v>239</v>
      </c>
    </row>
    <row r="170" spans="1:65" s="2" customFormat="1" ht="21.75" customHeight="1">
      <c r="A170" s="35"/>
      <c r="B170" s="36"/>
      <c r="C170" s="212" t="s">
        <v>240</v>
      </c>
      <c r="D170" s="212" t="s">
        <v>127</v>
      </c>
      <c r="E170" s="213" t="s">
        <v>241</v>
      </c>
      <c r="F170" s="214" t="s">
        <v>242</v>
      </c>
      <c r="G170" s="215" t="s">
        <v>189</v>
      </c>
      <c r="H170" s="216">
        <v>72.75</v>
      </c>
      <c r="I170" s="217"/>
      <c r="J170" s="218">
        <f>ROUND(I170*H170,2)</f>
        <v>0</v>
      </c>
      <c r="K170" s="219"/>
      <c r="L170" s="41"/>
      <c r="M170" s="220" t="s">
        <v>1</v>
      </c>
      <c r="N170" s="221" t="s">
        <v>41</v>
      </c>
      <c r="O170" s="88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4" t="s">
        <v>143</v>
      </c>
      <c r="AT170" s="224" t="s">
        <v>127</v>
      </c>
      <c r="AU170" s="224" t="s">
        <v>86</v>
      </c>
      <c r="AY170" s="14" t="s">
        <v>124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4" t="s">
        <v>84</v>
      </c>
      <c r="BK170" s="225">
        <f>ROUND(I170*H170,2)</f>
        <v>0</v>
      </c>
      <c r="BL170" s="14" t="s">
        <v>143</v>
      </c>
      <c r="BM170" s="224" t="s">
        <v>243</v>
      </c>
    </row>
    <row r="171" spans="1:65" s="2" customFormat="1" ht="21.75" customHeight="1">
      <c r="A171" s="35"/>
      <c r="B171" s="36"/>
      <c r="C171" s="212" t="s">
        <v>244</v>
      </c>
      <c r="D171" s="212" t="s">
        <v>127</v>
      </c>
      <c r="E171" s="213" t="s">
        <v>245</v>
      </c>
      <c r="F171" s="214" t="s">
        <v>246</v>
      </c>
      <c r="G171" s="215" t="s">
        <v>189</v>
      </c>
      <c r="H171" s="216">
        <v>72.75</v>
      </c>
      <c r="I171" s="217"/>
      <c r="J171" s="218">
        <f>ROUND(I171*H171,2)</f>
        <v>0</v>
      </c>
      <c r="K171" s="219"/>
      <c r="L171" s="41"/>
      <c r="M171" s="220" t="s">
        <v>1</v>
      </c>
      <c r="N171" s="221" t="s">
        <v>41</v>
      </c>
      <c r="O171" s="88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4" t="s">
        <v>143</v>
      </c>
      <c r="AT171" s="224" t="s">
        <v>127</v>
      </c>
      <c r="AU171" s="224" t="s">
        <v>86</v>
      </c>
      <c r="AY171" s="14" t="s">
        <v>124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4" t="s">
        <v>84</v>
      </c>
      <c r="BK171" s="225">
        <f>ROUND(I171*H171,2)</f>
        <v>0</v>
      </c>
      <c r="BL171" s="14" t="s">
        <v>143</v>
      </c>
      <c r="BM171" s="224" t="s">
        <v>247</v>
      </c>
    </row>
    <row r="172" spans="1:65" s="2" customFormat="1" ht="21.75" customHeight="1">
      <c r="A172" s="35"/>
      <c r="B172" s="36"/>
      <c r="C172" s="212" t="s">
        <v>248</v>
      </c>
      <c r="D172" s="212" t="s">
        <v>127</v>
      </c>
      <c r="E172" s="213" t="s">
        <v>249</v>
      </c>
      <c r="F172" s="214" t="s">
        <v>250</v>
      </c>
      <c r="G172" s="215" t="s">
        <v>176</v>
      </c>
      <c r="H172" s="216">
        <v>97</v>
      </c>
      <c r="I172" s="217"/>
      <c r="J172" s="218">
        <f>ROUND(I172*H172,2)</f>
        <v>0</v>
      </c>
      <c r="K172" s="219"/>
      <c r="L172" s="41"/>
      <c r="M172" s="220" t="s">
        <v>1</v>
      </c>
      <c r="N172" s="221" t="s">
        <v>41</v>
      </c>
      <c r="O172" s="88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4" t="s">
        <v>143</v>
      </c>
      <c r="AT172" s="224" t="s">
        <v>127</v>
      </c>
      <c r="AU172" s="224" t="s">
        <v>86</v>
      </c>
      <c r="AY172" s="14" t="s">
        <v>124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4" t="s">
        <v>84</v>
      </c>
      <c r="BK172" s="225">
        <f>ROUND(I172*H172,2)</f>
        <v>0</v>
      </c>
      <c r="BL172" s="14" t="s">
        <v>143</v>
      </c>
      <c r="BM172" s="224" t="s">
        <v>251</v>
      </c>
    </row>
    <row r="173" spans="1:65" s="2" customFormat="1" ht="21.75" customHeight="1">
      <c r="A173" s="35"/>
      <c r="B173" s="36"/>
      <c r="C173" s="212" t="s">
        <v>252</v>
      </c>
      <c r="D173" s="212" t="s">
        <v>127</v>
      </c>
      <c r="E173" s="213" t="s">
        <v>253</v>
      </c>
      <c r="F173" s="214" t="s">
        <v>254</v>
      </c>
      <c r="G173" s="215" t="s">
        <v>176</v>
      </c>
      <c r="H173" s="216">
        <v>97</v>
      </c>
      <c r="I173" s="217"/>
      <c r="J173" s="218">
        <f>ROUND(I173*H173,2)</f>
        <v>0</v>
      </c>
      <c r="K173" s="219"/>
      <c r="L173" s="41"/>
      <c r="M173" s="220" t="s">
        <v>1</v>
      </c>
      <c r="N173" s="221" t="s">
        <v>41</v>
      </c>
      <c r="O173" s="88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4" t="s">
        <v>143</v>
      </c>
      <c r="AT173" s="224" t="s">
        <v>127</v>
      </c>
      <c r="AU173" s="224" t="s">
        <v>86</v>
      </c>
      <c r="AY173" s="14" t="s">
        <v>124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4" t="s">
        <v>84</v>
      </c>
      <c r="BK173" s="225">
        <f>ROUND(I173*H173,2)</f>
        <v>0</v>
      </c>
      <c r="BL173" s="14" t="s">
        <v>143</v>
      </c>
      <c r="BM173" s="224" t="s">
        <v>255</v>
      </c>
    </row>
    <row r="174" spans="1:65" s="2" customFormat="1" ht="16.5" customHeight="1">
      <c r="A174" s="35"/>
      <c r="B174" s="36"/>
      <c r="C174" s="212" t="s">
        <v>256</v>
      </c>
      <c r="D174" s="212" t="s">
        <v>127</v>
      </c>
      <c r="E174" s="213" t="s">
        <v>257</v>
      </c>
      <c r="F174" s="214" t="s">
        <v>258</v>
      </c>
      <c r="G174" s="215" t="s">
        <v>189</v>
      </c>
      <c r="H174" s="216">
        <v>72.75</v>
      </c>
      <c r="I174" s="217"/>
      <c r="J174" s="218">
        <f>ROUND(I174*H174,2)</f>
        <v>0</v>
      </c>
      <c r="K174" s="219"/>
      <c r="L174" s="41"/>
      <c r="M174" s="220" t="s">
        <v>1</v>
      </c>
      <c r="N174" s="221" t="s">
        <v>41</v>
      </c>
      <c r="O174" s="88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4" t="s">
        <v>143</v>
      </c>
      <c r="AT174" s="224" t="s">
        <v>127</v>
      </c>
      <c r="AU174" s="224" t="s">
        <v>86</v>
      </c>
      <c r="AY174" s="14" t="s">
        <v>124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4" t="s">
        <v>84</v>
      </c>
      <c r="BK174" s="225">
        <f>ROUND(I174*H174,2)</f>
        <v>0</v>
      </c>
      <c r="BL174" s="14" t="s">
        <v>143</v>
      </c>
      <c r="BM174" s="224" t="s">
        <v>259</v>
      </c>
    </row>
    <row r="175" spans="1:65" s="2" customFormat="1" ht="16.5" customHeight="1">
      <c r="A175" s="35"/>
      <c r="B175" s="36"/>
      <c r="C175" s="212" t="s">
        <v>260</v>
      </c>
      <c r="D175" s="212" t="s">
        <v>127</v>
      </c>
      <c r="E175" s="213" t="s">
        <v>261</v>
      </c>
      <c r="F175" s="214" t="s">
        <v>262</v>
      </c>
      <c r="G175" s="215" t="s">
        <v>189</v>
      </c>
      <c r="H175" s="216">
        <v>72.75</v>
      </c>
      <c r="I175" s="217"/>
      <c r="J175" s="218">
        <f>ROUND(I175*H175,2)</f>
        <v>0</v>
      </c>
      <c r="K175" s="219"/>
      <c r="L175" s="41"/>
      <c r="M175" s="220" t="s">
        <v>1</v>
      </c>
      <c r="N175" s="221" t="s">
        <v>41</v>
      </c>
      <c r="O175" s="88"/>
      <c r="P175" s="222">
        <f>O175*H175</f>
        <v>0</v>
      </c>
      <c r="Q175" s="222">
        <v>3E-05</v>
      </c>
      <c r="R175" s="222">
        <f>Q175*H175</f>
        <v>0.0021825</v>
      </c>
      <c r="S175" s="222">
        <v>0</v>
      </c>
      <c r="T175" s="22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4" t="s">
        <v>143</v>
      </c>
      <c r="AT175" s="224" t="s">
        <v>127</v>
      </c>
      <c r="AU175" s="224" t="s">
        <v>86</v>
      </c>
      <c r="AY175" s="14" t="s">
        <v>124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4" t="s">
        <v>84</v>
      </c>
      <c r="BK175" s="225">
        <f>ROUND(I175*H175,2)</f>
        <v>0</v>
      </c>
      <c r="BL175" s="14" t="s">
        <v>143</v>
      </c>
      <c r="BM175" s="224" t="s">
        <v>263</v>
      </c>
    </row>
    <row r="176" spans="1:65" s="2" customFormat="1" ht="16.5" customHeight="1">
      <c r="A176" s="35"/>
      <c r="B176" s="36"/>
      <c r="C176" s="226" t="s">
        <v>264</v>
      </c>
      <c r="D176" s="226" t="s">
        <v>265</v>
      </c>
      <c r="E176" s="227" t="s">
        <v>266</v>
      </c>
      <c r="F176" s="228" t="s">
        <v>267</v>
      </c>
      <c r="G176" s="229" t="s">
        <v>268</v>
      </c>
      <c r="H176" s="230">
        <v>2.425</v>
      </c>
      <c r="I176" s="231"/>
      <c r="J176" s="232">
        <f>ROUND(I176*H176,2)</f>
        <v>0</v>
      </c>
      <c r="K176" s="233"/>
      <c r="L176" s="234"/>
      <c r="M176" s="235" t="s">
        <v>1</v>
      </c>
      <c r="N176" s="236" t="s">
        <v>41</v>
      </c>
      <c r="O176" s="88"/>
      <c r="P176" s="222">
        <f>O176*H176</f>
        <v>0</v>
      </c>
      <c r="Q176" s="222">
        <v>0.001</v>
      </c>
      <c r="R176" s="222">
        <f>Q176*H176</f>
        <v>0.002425</v>
      </c>
      <c r="S176" s="222">
        <v>0</v>
      </c>
      <c r="T176" s="22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4" t="s">
        <v>269</v>
      </c>
      <c r="AT176" s="224" t="s">
        <v>265</v>
      </c>
      <c r="AU176" s="224" t="s">
        <v>86</v>
      </c>
      <c r="AY176" s="14" t="s">
        <v>124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4" t="s">
        <v>84</v>
      </c>
      <c r="BK176" s="225">
        <f>ROUND(I176*H176,2)</f>
        <v>0</v>
      </c>
      <c r="BL176" s="14" t="s">
        <v>269</v>
      </c>
      <c r="BM176" s="224" t="s">
        <v>270</v>
      </c>
    </row>
    <row r="177" spans="1:63" s="12" customFormat="1" ht="22.8" customHeight="1">
      <c r="A177" s="12"/>
      <c r="B177" s="196"/>
      <c r="C177" s="197"/>
      <c r="D177" s="198" t="s">
        <v>75</v>
      </c>
      <c r="E177" s="210" t="s">
        <v>271</v>
      </c>
      <c r="F177" s="210" t="s">
        <v>272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SUM(P178:P188)</f>
        <v>0</v>
      </c>
      <c r="Q177" s="204"/>
      <c r="R177" s="205">
        <f>SUM(R178:R188)</f>
        <v>0.9363000000000001</v>
      </c>
      <c r="S177" s="204"/>
      <c r="T177" s="206">
        <f>SUM(T178:T188)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84</v>
      </c>
      <c r="AT177" s="208" t="s">
        <v>75</v>
      </c>
      <c r="AU177" s="208" t="s">
        <v>84</v>
      </c>
      <c r="AY177" s="207" t="s">
        <v>124</v>
      </c>
      <c r="BK177" s="209">
        <f>SUM(BK178:BK188)</f>
        <v>0</v>
      </c>
    </row>
    <row r="178" spans="1:65" s="2" customFormat="1" ht="33" customHeight="1">
      <c r="A178" s="35"/>
      <c r="B178" s="36"/>
      <c r="C178" s="212" t="s">
        <v>273</v>
      </c>
      <c r="D178" s="212" t="s">
        <v>127</v>
      </c>
      <c r="E178" s="213" t="s">
        <v>274</v>
      </c>
      <c r="F178" s="214" t="s">
        <v>275</v>
      </c>
      <c r="G178" s="215" t="s">
        <v>176</v>
      </c>
      <c r="H178" s="216">
        <v>550</v>
      </c>
      <c r="I178" s="217"/>
      <c r="J178" s="218">
        <f>ROUND(I178*H178,2)</f>
        <v>0</v>
      </c>
      <c r="K178" s="219"/>
      <c r="L178" s="41"/>
      <c r="M178" s="220" t="s">
        <v>1</v>
      </c>
      <c r="N178" s="221" t="s">
        <v>41</v>
      </c>
      <c r="O178" s="88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4" t="s">
        <v>143</v>
      </c>
      <c r="AT178" s="224" t="s">
        <v>127</v>
      </c>
      <c r="AU178" s="224" t="s">
        <v>86</v>
      </c>
      <c r="AY178" s="14" t="s">
        <v>124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4" t="s">
        <v>84</v>
      </c>
      <c r="BK178" s="225">
        <f>ROUND(I178*H178,2)</f>
        <v>0</v>
      </c>
      <c r="BL178" s="14" t="s">
        <v>143</v>
      </c>
      <c r="BM178" s="224" t="s">
        <v>276</v>
      </c>
    </row>
    <row r="179" spans="1:65" s="2" customFormat="1" ht="16.5" customHeight="1">
      <c r="A179" s="35"/>
      <c r="B179" s="36"/>
      <c r="C179" s="226" t="s">
        <v>277</v>
      </c>
      <c r="D179" s="226" t="s">
        <v>265</v>
      </c>
      <c r="E179" s="227" t="s">
        <v>278</v>
      </c>
      <c r="F179" s="228" t="s">
        <v>279</v>
      </c>
      <c r="G179" s="229" t="s">
        <v>268</v>
      </c>
      <c r="H179" s="230">
        <v>522.5</v>
      </c>
      <c r="I179" s="231"/>
      <c r="J179" s="232">
        <f>ROUND(I179*H179,2)</f>
        <v>0</v>
      </c>
      <c r="K179" s="233"/>
      <c r="L179" s="234"/>
      <c r="M179" s="235" t="s">
        <v>1</v>
      </c>
      <c r="N179" s="236" t="s">
        <v>41</v>
      </c>
      <c r="O179" s="88"/>
      <c r="P179" s="222">
        <f>O179*H179</f>
        <v>0</v>
      </c>
      <c r="Q179" s="222">
        <v>0.001</v>
      </c>
      <c r="R179" s="222">
        <f>Q179*H179</f>
        <v>0.5225</v>
      </c>
      <c r="S179" s="222">
        <v>0</v>
      </c>
      <c r="T179" s="22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4" t="s">
        <v>269</v>
      </c>
      <c r="AT179" s="224" t="s">
        <v>265</v>
      </c>
      <c r="AU179" s="224" t="s">
        <v>86</v>
      </c>
      <c r="AY179" s="14" t="s">
        <v>124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4" t="s">
        <v>84</v>
      </c>
      <c r="BK179" s="225">
        <f>ROUND(I179*H179,2)</f>
        <v>0</v>
      </c>
      <c r="BL179" s="14" t="s">
        <v>269</v>
      </c>
      <c r="BM179" s="224" t="s">
        <v>280</v>
      </c>
    </row>
    <row r="180" spans="1:65" s="2" customFormat="1" ht="16.5" customHeight="1">
      <c r="A180" s="35"/>
      <c r="B180" s="36"/>
      <c r="C180" s="226" t="s">
        <v>281</v>
      </c>
      <c r="D180" s="226" t="s">
        <v>265</v>
      </c>
      <c r="E180" s="227" t="s">
        <v>282</v>
      </c>
      <c r="F180" s="228" t="s">
        <v>283</v>
      </c>
      <c r="G180" s="229" t="s">
        <v>130</v>
      </c>
      <c r="H180" s="230">
        <v>38</v>
      </c>
      <c r="I180" s="231"/>
      <c r="J180" s="232">
        <f>ROUND(I180*H180,2)</f>
        <v>0</v>
      </c>
      <c r="K180" s="233"/>
      <c r="L180" s="234"/>
      <c r="M180" s="235" t="s">
        <v>1</v>
      </c>
      <c r="N180" s="236" t="s">
        <v>41</v>
      </c>
      <c r="O180" s="88"/>
      <c r="P180" s="222">
        <f>O180*H180</f>
        <v>0</v>
      </c>
      <c r="Q180" s="222">
        <v>0.00022</v>
      </c>
      <c r="R180" s="222">
        <f>Q180*H180</f>
        <v>0.008360000000000001</v>
      </c>
      <c r="S180" s="222">
        <v>0</v>
      </c>
      <c r="T180" s="22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4" t="s">
        <v>269</v>
      </c>
      <c r="AT180" s="224" t="s">
        <v>265</v>
      </c>
      <c r="AU180" s="224" t="s">
        <v>86</v>
      </c>
      <c r="AY180" s="14" t="s">
        <v>124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4" t="s">
        <v>84</v>
      </c>
      <c r="BK180" s="225">
        <f>ROUND(I180*H180,2)</f>
        <v>0</v>
      </c>
      <c r="BL180" s="14" t="s">
        <v>269</v>
      </c>
      <c r="BM180" s="224" t="s">
        <v>284</v>
      </c>
    </row>
    <row r="181" spans="1:65" s="2" customFormat="1" ht="21.75" customHeight="1">
      <c r="A181" s="35"/>
      <c r="B181" s="36"/>
      <c r="C181" s="226" t="s">
        <v>285</v>
      </c>
      <c r="D181" s="226" t="s">
        <v>265</v>
      </c>
      <c r="E181" s="227" t="s">
        <v>286</v>
      </c>
      <c r="F181" s="228" t="s">
        <v>287</v>
      </c>
      <c r="G181" s="229" t="s">
        <v>161</v>
      </c>
      <c r="H181" s="230">
        <v>0.019</v>
      </c>
      <c r="I181" s="231"/>
      <c r="J181" s="232">
        <f>ROUND(I181*H181,2)</f>
        <v>0</v>
      </c>
      <c r="K181" s="233"/>
      <c r="L181" s="234"/>
      <c r="M181" s="235" t="s">
        <v>1</v>
      </c>
      <c r="N181" s="236" t="s">
        <v>41</v>
      </c>
      <c r="O181" s="88"/>
      <c r="P181" s="222">
        <f>O181*H181</f>
        <v>0</v>
      </c>
      <c r="Q181" s="222">
        <v>1</v>
      </c>
      <c r="R181" s="222">
        <f>Q181*H181</f>
        <v>0.019</v>
      </c>
      <c r="S181" s="222">
        <v>0</v>
      </c>
      <c r="T181" s="22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4" t="s">
        <v>269</v>
      </c>
      <c r="AT181" s="224" t="s">
        <v>265</v>
      </c>
      <c r="AU181" s="224" t="s">
        <v>86</v>
      </c>
      <c r="AY181" s="14" t="s">
        <v>124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4" t="s">
        <v>84</v>
      </c>
      <c r="BK181" s="225">
        <f>ROUND(I181*H181,2)</f>
        <v>0</v>
      </c>
      <c r="BL181" s="14" t="s">
        <v>269</v>
      </c>
      <c r="BM181" s="224" t="s">
        <v>288</v>
      </c>
    </row>
    <row r="182" spans="1:65" s="2" customFormat="1" ht="21.75" customHeight="1">
      <c r="A182" s="35"/>
      <c r="B182" s="36"/>
      <c r="C182" s="212" t="s">
        <v>289</v>
      </c>
      <c r="D182" s="212" t="s">
        <v>127</v>
      </c>
      <c r="E182" s="213" t="s">
        <v>290</v>
      </c>
      <c r="F182" s="214" t="s">
        <v>291</v>
      </c>
      <c r="G182" s="215" t="s">
        <v>176</v>
      </c>
      <c r="H182" s="216">
        <v>5</v>
      </c>
      <c r="I182" s="217"/>
      <c r="J182" s="218">
        <f>ROUND(I182*H182,2)</f>
        <v>0</v>
      </c>
      <c r="K182" s="219"/>
      <c r="L182" s="41"/>
      <c r="M182" s="220" t="s">
        <v>1</v>
      </c>
      <c r="N182" s="221" t="s">
        <v>41</v>
      </c>
      <c r="O182" s="88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4" t="s">
        <v>292</v>
      </c>
      <c r="AT182" s="224" t="s">
        <v>127</v>
      </c>
      <c r="AU182" s="224" t="s">
        <v>86</v>
      </c>
      <c r="AY182" s="14" t="s">
        <v>124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4" t="s">
        <v>84</v>
      </c>
      <c r="BK182" s="225">
        <f>ROUND(I182*H182,2)</f>
        <v>0</v>
      </c>
      <c r="BL182" s="14" t="s">
        <v>292</v>
      </c>
      <c r="BM182" s="224" t="s">
        <v>293</v>
      </c>
    </row>
    <row r="183" spans="1:65" s="2" customFormat="1" ht="21.75" customHeight="1">
      <c r="A183" s="35"/>
      <c r="B183" s="36"/>
      <c r="C183" s="226" t="s">
        <v>294</v>
      </c>
      <c r="D183" s="226" t="s">
        <v>265</v>
      </c>
      <c r="E183" s="227" t="s">
        <v>295</v>
      </c>
      <c r="F183" s="228" t="s">
        <v>296</v>
      </c>
      <c r="G183" s="229" t="s">
        <v>176</v>
      </c>
      <c r="H183" s="230">
        <v>5</v>
      </c>
      <c r="I183" s="231"/>
      <c r="J183" s="232">
        <f>ROUND(I183*H183,2)</f>
        <v>0</v>
      </c>
      <c r="K183" s="233"/>
      <c r="L183" s="234"/>
      <c r="M183" s="235" t="s">
        <v>1</v>
      </c>
      <c r="N183" s="236" t="s">
        <v>41</v>
      </c>
      <c r="O183" s="88"/>
      <c r="P183" s="222">
        <f>O183*H183</f>
        <v>0</v>
      </c>
      <c r="Q183" s="222">
        <v>0.00061</v>
      </c>
      <c r="R183" s="222">
        <f>Q183*H183</f>
        <v>0.0030499999999999998</v>
      </c>
      <c r="S183" s="222">
        <v>0</v>
      </c>
      <c r="T183" s="22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4" t="s">
        <v>292</v>
      </c>
      <c r="AT183" s="224" t="s">
        <v>265</v>
      </c>
      <c r="AU183" s="224" t="s">
        <v>86</v>
      </c>
      <c r="AY183" s="14" t="s">
        <v>124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4" t="s">
        <v>84</v>
      </c>
      <c r="BK183" s="225">
        <f>ROUND(I183*H183,2)</f>
        <v>0</v>
      </c>
      <c r="BL183" s="14" t="s">
        <v>292</v>
      </c>
      <c r="BM183" s="224" t="s">
        <v>297</v>
      </c>
    </row>
    <row r="184" spans="1:65" s="2" customFormat="1" ht="21.75" customHeight="1">
      <c r="A184" s="35"/>
      <c r="B184" s="36"/>
      <c r="C184" s="212" t="s">
        <v>298</v>
      </c>
      <c r="D184" s="212" t="s">
        <v>127</v>
      </c>
      <c r="E184" s="213" t="s">
        <v>299</v>
      </c>
      <c r="F184" s="214" t="s">
        <v>300</v>
      </c>
      <c r="G184" s="215" t="s">
        <v>176</v>
      </c>
      <c r="H184" s="216">
        <v>573</v>
      </c>
      <c r="I184" s="217"/>
      <c r="J184" s="218">
        <f>ROUND(I184*H184,2)</f>
        <v>0</v>
      </c>
      <c r="K184" s="219"/>
      <c r="L184" s="41"/>
      <c r="M184" s="220" t="s">
        <v>1</v>
      </c>
      <c r="N184" s="221" t="s">
        <v>41</v>
      </c>
      <c r="O184" s="88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4" t="s">
        <v>292</v>
      </c>
      <c r="AT184" s="224" t="s">
        <v>127</v>
      </c>
      <c r="AU184" s="224" t="s">
        <v>86</v>
      </c>
      <c r="AY184" s="14" t="s">
        <v>124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4" t="s">
        <v>84</v>
      </c>
      <c r="BK184" s="225">
        <f>ROUND(I184*H184,2)</f>
        <v>0</v>
      </c>
      <c r="BL184" s="14" t="s">
        <v>292</v>
      </c>
      <c r="BM184" s="224" t="s">
        <v>301</v>
      </c>
    </row>
    <row r="185" spans="1:65" s="2" customFormat="1" ht="16.5" customHeight="1">
      <c r="A185" s="35"/>
      <c r="B185" s="36"/>
      <c r="C185" s="226" t="s">
        <v>302</v>
      </c>
      <c r="D185" s="226" t="s">
        <v>265</v>
      </c>
      <c r="E185" s="227" t="s">
        <v>303</v>
      </c>
      <c r="F185" s="228" t="s">
        <v>304</v>
      </c>
      <c r="G185" s="229" t="s">
        <v>176</v>
      </c>
      <c r="H185" s="230">
        <v>573</v>
      </c>
      <c r="I185" s="231"/>
      <c r="J185" s="232">
        <f>ROUND(I185*H185,2)</f>
        <v>0</v>
      </c>
      <c r="K185" s="233"/>
      <c r="L185" s="234"/>
      <c r="M185" s="235" t="s">
        <v>1</v>
      </c>
      <c r="N185" s="236" t="s">
        <v>41</v>
      </c>
      <c r="O185" s="88"/>
      <c r="P185" s="222">
        <f>O185*H185</f>
        <v>0</v>
      </c>
      <c r="Q185" s="222">
        <v>0.00063</v>
      </c>
      <c r="R185" s="222">
        <f>Q185*H185</f>
        <v>0.36099000000000003</v>
      </c>
      <c r="S185" s="222">
        <v>0</v>
      </c>
      <c r="T185" s="22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4" t="s">
        <v>292</v>
      </c>
      <c r="AT185" s="224" t="s">
        <v>265</v>
      </c>
      <c r="AU185" s="224" t="s">
        <v>86</v>
      </c>
      <c r="AY185" s="14" t="s">
        <v>124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4" t="s">
        <v>84</v>
      </c>
      <c r="BK185" s="225">
        <f>ROUND(I185*H185,2)</f>
        <v>0</v>
      </c>
      <c r="BL185" s="14" t="s">
        <v>292</v>
      </c>
      <c r="BM185" s="224" t="s">
        <v>305</v>
      </c>
    </row>
    <row r="186" spans="1:65" s="2" customFormat="1" ht="21.75" customHeight="1">
      <c r="A186" s="35"/>
      <c r="B186" s="36"/>
      <c r="C186" s="212" t="s">
        <v>306</v>
      </c>
      <c r="D186" s="212" t="s">
        <v>127</v>
      </c>
      <c r="E186" s="213" t="s">
        <v>307</v>
      </c>
      <c r="F186" s="214" t="s">
        <v>308</v>
      </c>
      <c r="G186" s="215" t="s">
        <v>176</v>
      </c>
      <c r="H186" s="216">
        <v>64</v>
      </c>
      <c r="I186" s="217"/>
      <c r="J186" s="218">
        <f>ROUND(I186*H186,2)</f>
        <v>0</v>
      </c>
      <c r="K186" s="219"/>
      <c r="L186" s="41"/>
      <c r="M186" s="220" t="s">
        <v>1</v>
      </c>
      <c r="N186" s="221" t="s">
        <v>41</v>
      </c>
      <c r="O186" s="88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4" t="s">
        <v>131</v>
      </c>
      <c r="AT186" s="224" t="s">
        <v>127</v>
      </c>
      <c r="AU186" s="224" t="s">
        <v>86</v>
      </c>
      <c r="AY186" s="14" t="s">
        <v>124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4" t="s">
        <v>84</v>
      </c>
      <c r="BK186" s="225">
        <f>ROUND(I186*H186,2)</f>
        <v>0</v>
      </c>
      <c r="BL186" s="14" t="s">
        <v>131</v>
      </c>
      <c r="BM186" s="224" t="s">
        <v>309</v>
      </c>
    </row>
    <row r="187" spans="1:65" s="2" customFormat="1" ht="21.75" customHeight="1">
      <c r="A187" s="35"/>
      <c r="B187" s="36"/>
      <c r="C187" s="226" t="s">
        <v>310</v>
      </c>
      <c r="D187" s="226" t="s">
        <v>265</v>
      </c>
      <c r="E187" s="227" t="s">
        <v>311</v>
      </c>
      <c r="F187" s="228" t="s">
        <v>312</v>
      </c>
      <c r="G187" s="229" t="s">
        <v>176</v>
      </c>
      <c r="H187" s="230">
        <v>64.0000000000001</v>
      </c>
      <c r="I187" s="231"/>
      <c r="J187" s="232">
        <f>ROUND(I187*H187,2)</f>
        <v>0</v>
      </c>
      <c r="K187" s="233"/>
      <c r="L187" s="234"/>
      <c r="M187" s="235" t="s">
        <v>1</v>
      </c>
      <c r="N187" s="236" t="s">
        <v>41</v>
      </c>
      <c r="O187" s="88"/>
      <c r="P187" s="222">
        <f>O187*H187</f>
        <v>0</v>
      </c>
      <c r="Q187" s="222">
        <v>0.00035</v>
      </c>
      <c r="R187" s="222">
        <f>Q187*H187</f>
        <v>0.022400000000000034</v>
      </c>
      <c r="S187" s="222">
        <v>0</v>
      </c>
      <c r="T187" s="22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4" t="s">
        <v>238</v>
      </c>
      <c r="AT187" s="224" t="s">
        <v>265</v>
      </c>
      <c r="AU187" s="224" t="s">
        <v>86</v>
      </c>
      <c r="AY187" s="14" t="s">
        <v>124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4" t="s">
        <v>84</v>
      </c>
      <c r="BK187" s="225">
        <f>ROUND(I187*H187,2)</f>
        <v>0</v>
      </c>
      <c r="BL187" s="14" t="s">
        <v>131</v>
      </c>
      <c r="BM187" s="224" t="s">
        <v>313</v>
      </c>
    </row>
    <row r="188" spans="1:65" s="2" customFormat="1" ht="21.75" customHeight="1">
      <c r="A188" s="35"/>
      <c r="B188" s="36"/>
      <c r="C188" s="212" t="s">
        <v>314</v>
      </c>
      <c r="D188" s="212" t="s">
        <v>127</v>
      </c>
      <c r="E188" s="213" t="s">
        <v>315</v>
      </c>
      <c r="F188" s="214" t="s">
        <v>316</v>
      </c>
      <c r="G188" s="215" t="s">
        <v>176</v>
      </c>
      <c r="H188" s="216">
        <v>64</v>
      </c>
      <c r="I188" s="217"/>
      <c r="J188" s="218">
        <f>ROUND(I188*H188,2)</f>
        <v>0</v>
      </c>
      <c r="K188" s="219"/>
      <c r="L188" s="41"/>
      <c r="M188" s="220" t="s">
        <v>1</v>
      </c>
      <c r="N188" s="221" t="s">
        <v>41</v>
      </c>
      <c r="O188" s="88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4" t="s">
        <v>131</v>
      </c>
      <c r="AT188" s="224" t="s">
        <v>127</v>
      </c>
      <c r="AU188" s="224" t="s">
        <v>86</v>
      </c>
      <c r="AY188" s="14" t="s">
        <v>124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4" t="s">
        <v>84</v>
      </c>
      <c r="BK188" s="225">
        <f>ROUND(I188*H188,2)</f>
        <v>0</v>
      </c>
      <c r="BL188" s="14" t="s">
        <v>131</v>
      </c>
      <c r="BM188" s="224" t="s">
        <v>317</v>
      </c>
    </row>
    <row r="189" spans="1:63" s="12" customFormat="1" ht="22.8" customHeight="1">
      <c r="A189" s="12"/>
      <c r="B189" s="196"/>
      <c r="C189" s="197"/>
      <c r="D189" s="198" t="s">
        <v>75</v>
      </c>
      <c r="E189" s="210" t="s">
        <v>318</v>
      </c>
      <c r="F189" s="210" t="s">
        <v>319</v>
      </c>
      <c r="G189" s="197"/>
      <c r="H189" s="197"/>
      <c r="I189" s="200"/>
      <c r="J189" s="211">
        <f>BK189</f>
        <v>0</v>
      </c>
      <c r="K189" s="197"/>
      <c r="L189" s="202"/>
      <c r="M189" s="203"/>
      <c r="N189" s="204"/>
      <c r="O189" s="204"/>
      <c r="P189" s="205">
        <f>SUM(P190:P206)</f>
        <v>0</v>
      </c>
      <c r="Q189" s="204"/>
      <c r="R189" s="205">
        <f>SUM(R190:R206)</f>
        <v>32.811566080000006</v>
      </c>
      <c r="S189" s="204"/>
      <c r="T189" s="206">
        <f>SUM(T190:T206)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7" t="s">
        <v>84</v>
      </c>
      <c r="AT189" s="208" t="s">
        <v>75</v>
      </c>
      <c r="AU189" s="208" t="s">
        <v>84</v>
      </c>
      <c r="AY189" s="207" t="s">
        <v>124</v>
      </c>
      <c r="BK189" s="209">
        <f>SUM(BK190:BK206)</f>
        <v>0</v>
      </c>
    </row>
    <row r="190" spans="1:65" s="2" customFormat="1" ht="21.75" customHeight="1">
      <c r="A190" s="35"/>
      <c r="B190" s="36"/>
      <c r="C190" s="226" t="s">
        <v>320</v>
      </c>
      <c r="D190" s="226" t="s">
        <v>265</v>
      </c>
      <c r="E190" s="227" t="s">
        <v>321</v>
      </c>
      <c r="F190" s="228" t="s">
        <v>322</v>
      </c>
      <c r="G190" s="229" t="s">
        <v>176</v>
      </c>
      <c r="H190" s="230">
        <v>128</v>
      </c>
      <c r="I190" s="231"/>
      <c r="J190" s="232">
        <f>ROUND(I190*H190,2)</f>
        <v>0</v>
      </c>
      <c r="K190" s="233"/>
      <c r="L190" s="234"/>
      <c r="M190" s="235" t="s">
        <v>1</v>
      </c>
      <c r="N190" s="236" t="s">
        <v>41</v>
      </c>
      <c r="O190" s="88"/>
      <c r="P190" s="222">
        <f>O190*H190</f>
        <v>0</v>
      </c>
      <c r="Q190" s="222">
        <v>0.00016</v>
      </c>
      <c r="R190" s="222">
        <f>Q190*H190</f>
        <v>0.02048</v>
      </c>
      <c r="S190" s="222">
        <v>0</v>
      </c>
      <c r="T190" s="22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4" t="s">
        <v>238</v>
      </c>
      <c r="AT190" s="224" t="s">
        <v>265</v>
      </c>
      <c r="AU190" s="224" t="s">
        <v>86</v>
      </c>
      <c r="AY190" s="14" t="s">
        <v>124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4" t="s">
        <v>84</v>
      </c>
      <c r="BK190" s="225">
        <f>ROUND(I190*H190,2)</f>
        <v>0</v>
      </c>
      <c r="BL190" s="14" t="s">
        <v>131</v>
      </c>
      <c r="BM190" s="224" t="s">
        <v>323</v>
      </c>
    </row>
    <row r="191" spans="1:65" s="2" customFormat="1" ht="21.75" customHeight="1">
      <c r="A191" s="35"/>
      <c r="B191" s="36"/>
      <c r="C191" s="212" t="s">
        <v>143</v>
      </c>
      <c r="D191" s="212" t="s">
        <v>127</v>
      </c>
      <c r="E191" s="213" t="s">
        <v>324</v>
      </c>
      <c r="F191" s="214" t="s">
        <v>325</v>
      </c>
      <c r="G191" s="215" t="s">
        <v>176</v>
      </c>
      <c r="H191" s="216">
        <v>128</v>
      </c>
      <c r="I191" s="217"/>
      <c r="J191" s="218">
        <f>ROUND(I191*H191,2)</f>
        <v>0</v>
      </c>
      <c r="K191" s="219"/>
      <c r="L191" s="41"/>
      <c r="M191" s="220" t="s">
        <v>1</v>
      </c>
      <c r="N191" s="221" t="s">
        <v>41</v>
      </c>
      <c r="O191" s="88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4" t="s">
        <v>131</v>
      </c>
      <c r="AT191" s="224" t="s">
        <v>127</v>
      </c>
      <c r="AU191" s="224" t="s">
        <v>86</v>
      </c>
      <c r="AY191" s="14" t="s">
        <v>124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4" t="s">
        <v>84</v>
      </c>
      <c r="BK191" s="225">
        <f>ROUND(I191*H191,2)</f>
        <v>0</v>
      </c>
      <c r="BL191" s="14" t="s">
        <v>131</v>
      </c>
      <c r="BM191" s="224" t="s">
        <v>326</v>
      </c>
    </row>
    <row r="192" spans="1:65" s="2" customFormat="1" ht="21.75" customHeight="1">
      <c r="A192" s="35"/>
      <c r="B192" s="36"/>
      <c r="C192" s="212" t="s">
        <v>327</v>
      </c>
      <c r="D192" s="212" t="s">
        <v>127</v>
      </c>
      <c r="E192" s="213" t="s">
        <v>128</v>
      </c>
      <c r="F192" s="214" t="s">
        <v>129</v>
      </c>
      <c r="G192" s="215" t="s">
        <v>130</v>
      </c>
      <c r="H192" s="216">
        <v>160</v>
      </c>
      <c r="I192" s="217"/>
      <c r="J192" s="218">
        <f>ROUND(I192*H192,2)</f>
        <v>0</v>
      </c>
      <c r="K192" s="219"/>
      <c r="L192" s="41"/>
      <c r="M192" s="220" t="s">
        <v>1</v>
      </c>
      <c r="N192" s="221" t="s">
        <v>41</v>
      </c>
      <c r="O192" s="88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4" t="s">
        <v>131</v>
      </c>
      <c r="AT192" s="224" t="s">
        <v>127</v>
      </c>
      <c r="AU192" s="224" t="s">
        <v>86</v>
      </c>
      <c r="AY192" s="14" t="s">
        <v>124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4" t="s">
        <v>84</v>
      </c>
      <c r="BK192" s="225">
        <f>ROUND(I192*H192,2)</f>
        <v>0</v>
      </c>
      <c r="BL192" s="14" t="s">
        <v>131</v>
      </c>
      <c r="BM192" s="224" t="s">
        <v>328</v>
      </c>
    </row>
    <row r="193" spans="1:65" s="2" customFormat="1" ht="21.75" customHeight="1">
      <c r="A193" s="35"/>
      <c r="B193" s="36"/>
      <c r="C193" s="212" t="s">
        <v>329</v>
      </c>
      <c r="D193" s="212" t="s">
        <v>127</v>
      </c>
      <c r="E193" s="213" t="s">
        <v>133</v>
      </c>
      <c r="F193" s="214" t="s">
        <v>134</v>
      </c>
      <c r="G193" s="215" t="s">
        <v>130</v>
      </c>
      <c r="H193" s="216">
        <v>128</v>
      </c>
      <c r="I193" s="217"/>
      <c r="J193" s="218">
        <f>ROUND(I193*H193,2)</f>
        <v>0</v>
      </c>
      <c r="K193" s="219"/>
      <c r="L193" s="41"/>
      <c r="M193" s="220" t="s">
        <v>1</v>
      </c>
      <c r="N193" s="221" t="s">
        <v>41</v>
      </c>
      <c r="O193" s="88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4" t="s">
        <v>131</v>
      </c>
      <c r="AT193" s="224" t="s">
        <v>127</v>
      </c>
      <c r="AU193" s="224" t="s">
        <v>86</v>
      </c>
      <c r="AY193" s="14" t="s">
        <v>124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4" t="s">
        <v>84</v>
      </c>
      <c r="BK193" s="225">
        <f>ROUND(I193*H193,2)</f>
        <v>0</v>
      </c>
      <c r="BL193" s="14" t="s">
        <v>131</v>
      </c>
      <c r="BM193" s="224" t="s">
        <v>330</v>
      </c>
    </row>
    <row r="194" spans="1:65" s="2" customFormat="1" ht="16.5" customHeight="1">
      <c r="A194" s="35"/>
      <c r="B194" s="36"/>
      <c r="C194" s="212" t="s">
        <v>331</v>
      </c>
      <c r="D194" s="212" t="s">
        <v>127</v>
      </c>
      <c r="E194" s="213" t="s">
        <v>332</v>
      </c>
      <c r="F194" s="214" t="s">
        <v>333</v>
      </c>
      <c r="G194" s="215" t="s">
        <v>130</v>
      </c>
      <c r="H194" s="216">
        <v>16</v>
      </c>
      <c r="I194" s="217"/>
      <c r="J194" s="218">
        <f>ROUND(I194*H194,2)</f>
        <v>0</v>
      </c>
      <c r="K194" s="219"/>
      <c r="L194" s="41"/>
      <c r="M194" s="220" t="s">
        <v>1</v>
      </c>
      <c r="N194" s="221" t="s">
        <v>41</v>
      </c>
      <c r="O194" s="88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4" t="s">
        <v>131</v>
      </c>
      <c r="AT194" s="224" t="s">
        <v>127</v>
      </c>
      <c r="AU194" s="224" t="s">
        <v>86</v>
      </c>
      <c r="AY194" s="14" t="s">
        <v>124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4" t="s">
        <v>84</v>
      </c>
      <c r="BK194" s="225">
        <f>ROUND(I194*H194,2)</f>
        <v>0</v>
      </c>
      <c r="BL194" s="14" t="s">
        <v>131</v>
      </c>
      <c r="BM194" s="224" t="s">
        <v>334</v>
      </c>
    </row>
    <row r="195" spans="1:65" s="2" customFormat="1" ht="33" customHeight="1">
      <c r="A195" s="35"/>
      <c r="B195" s="36"/>
      <c r="C195" s="212" t="s">
        <v>335</v>
      </c>
      <c r="D195" s="212" t="s">
        <v>127</v>
      </c>
      <c r="E195" s="213" t="s">
        <v>336</v>
      </c>
      <c r="F195" s="214" t="s">
        <v>275</v>
      </c>
      <c r="G195" s="215" t="s">
        <v>176</v>
      </c>
      <c r="H195" s="216">
        <v>32</v>
      </c>
      <c r="I195" s="217"/>
      <c r="J195" s="218">
        <f>ROUND(I195*H195,2)</f>
        <v>0</v>
      </c>
      <c r="K195" s="219"/>
      <c r="L195" s="41"/>
      <c r="M195" s="220" t="s">
        <v>1</v>
      </c>
      <c r="N195" s="221" t="s">
        <v>41</v>
      </c>
      <c r="O195" s="88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4" t="s">
        <v>143</v>
      </c>
      <c r="AT195" s="224" t="s">
        <v>127</v>
      </c>
      <c r="AU195" s="224" t="s">
        <v>86</v>
      </c>
      <c r="AY195" s="14" t="s">
        <v>124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4" t="s">
        <v>84</v>
      </c>
      <c r="BK195" s="225">
        <f>ROUND(I195*H195,2)</f>
        <v>0</v>
      </c>
      <c r="BL195" s="14" t="s">
        <v>143</v>
      </c>
      <c r="BM195" s="224" t="s">
        <v>337</v>
      </c>
    </row>
    <row r="196" spans="1:65" s="2" customFormat="1" ht="16.5" customHeight="1">
      <c r="A196" s="35"/>
      <c r="B196" s="36"/>
      <c r="C196" s="226" t="s">
        <v>338</v>
      </c>
      <c r="D196" s="226" t="s">
        <v>265</v>
      </c>
      <c r="E196" s="227" t="s">
        <v>339</v>
      </c>
      <c r="F196" s="228" t="s">
        <v>279</v>
      </c>
      <c r="G196" s="229" t="s">
        <v>268</v>
      </c>
      <c r="H196" s="230">
        <v>30.4</v>
      </c>
      <c r="I196" s="231"/>
      <c r="J196" s="232">
        <f>ROUND(I196*H196,2)</f>
        <v>0</v>
      </c>
      <c r="K196" s="233"/>
      <c r="L196" s="234"/>
      <c r="M196" s="235" t="s">
        <v>1</v>
      </c>
      <c r="N196" s="236" t="s">
        <v>41</v>
      </c>
      <c r="O196" s="88"/>
      <c r="P196" s="222">
        <f>O196*H196</f>
        <v>0</v>
      </c>
      <c r="Q196" s="222">
        <v>0.001</v>
      </c>
      <c r="R196" s="222">
        <f>Q196*H196</f>
        <v>0.0304</v>
      </c>
      <c r="S196" s="222">
        <v>0</v>
      </c>
      <c r="T196" s="22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4" t="s">
        <v>269</v>
      </c>
      <c r="AT196" s="224" t="s">
        <v>265</v>
      </c>
      <c r="AU196" s="224" t="s">
        <v>86</v>
      </c>
      <c r="AY196" s="14" t="s">
        <v>124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4" t="s">
        <v>84</v>
      </c>
      <c r="BK196" s="225">
        <f>ROUND(I196*H196,2)</f>
        <v>0</v>
      </c>
      <c r="BL196" s="14" t="s">
        <v>269</v>
      </c>
      <c r="BM196" s="224" t="s">
        <v>340</v>
      </c>
    </row>
    <row r="197" spans="1:65" s="2" customFormat="1" ht="16.5" customHeight="1">
      <c r="A197" s="35"/>
      <c r="B197" s="36"/>
      <c r="C197" s="226" t="s">
        <v>341</v>
      </c>
      <c r="D197" s="226" t="s">
        <v>265</v>
      </c>
      <c r="E197" s="227" t="s">
        <v>342</v>
      </c>
      <c r="F197" s="228" t="s">
        <v>343</v>
      </c>
      <c r="G197" s="229" t="s">
        <v>130</v>
      </c>
      <c r="H197" s="230">
        <v>16</v>
      </c>
      <c r="I197" s="231"/>
      <c r="J197" s="232">
        <f>ROUND(I197*H197,2)</f>
        <v>0</v>
      </c>
      <c r="K197" s="233"/>
      <c r="L197" s="234"/>
      <c r="M197" s="235" t="s">
        <v>1</v>
      </c>
      <c r="N197" s="236" t="s">
        <v>41</v>
      </c>
      <c r="O197" s="88"/>
      <c r="P197" s="222">
        <f>O197*H197</f>
        <v>0</v>
      </c>
      <c r="Q197" s="222">
        <v>0.00014</v>
      </c>
      <c r="R197" s="222">
        <f>Q197*H197</f>
        <v>0.00224</v>
      </c>
      <c r="S197" s="222">
        <v>0</v>
      </c>
      <c r="T197" s="22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4" t="s">
        <v>269</v>
      </c>
      <c r="AT197" s="224" t="s">
        <v>265</v>
      </c>
      <c r="AU197" s="224" t="s">
        <v>86</v>
      </c>
      <c r="AY197" s="14" t="s">
        <v>124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4" t="s">
        <v>84</v>
      </c>
      <c r="BK197" s="225">
        <f>ROUND(I197*H197,2)</f>
        <v>0</v>
      </c>
      <c r="BL197" s="14" t="s">
        <v>269</v>
      </c>
      <c r="BM197" s="224" t="s">
        <v>344</v>
      </c>
    </row>
    <row r="198" spans="1:65" s="2" customFormat="1" ht="16.5" customHeight="1">
      <c r="A198" s="35"/>
      <c r="B198" s="36"/>
      <c r="C198" s="226" t="s">
        <v>345</v>
      </c>
      <c r="D198" s="226" t="s">
        <v>265</v>
      </c>
      <c r="E198" s="227" t="s">
        <v>346</v>
      </c>
      <c r="F198" s="228" t="s">
        <v>347</v>
      </c>
      <c r="G198" s="229" t="s">
        <v>130</v>
      </c>
      <c r="H198" s="230">
        <v>32</v>
      </c>
      <c r="I198" s="231"/>
      <c r="J198" s="232">
        <f>ROUND(I198*H198,2)</f>
        <v>0</v>
      </c>
      <c r="K198" s="233"/>
      <c r="L198" s="234"/>
      <c r="M198" s="235" t="s">
        <v>1</v>
      </c>
      <c r="N198" s="236" t="s">
        <v>41</v>
      </c>
      <c r="O198" s="88"/>
      <c r="P198" s="222">
        <f>O198*H198</f>
        <v>0</v>
      </c>
      <c r="Q198" s="222">
        <v>0.00022</v>
      </c>
      <c r="R198" s="222">
        <f>Q198*H198</f>
        <v>0.00704</v>
      </c>
      <c r="S198" s="222">
        <v>0</v>
      </c>
      <c r="T198" s="22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4" t="s">
        <v>269</v>
      </c>
      <c r="AT198" s="224" t="s">
        <v>265</v>
      </c>
      <c r="AU198" s="224" t="s">
        <v>86</v>
      </c>
      <c r="AY198" s="14" t="s">
        <v>124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4" t="s">
        <v>84</v>
      </c>
      <c r="BK198" s="225">
        <f>ROUND(I198*H198,2)</f>
        <v>0</v>
      </c>
      <c r="BL198" s="14" t="s">
        <v>269</v>
      </c>
      <c r="BM198" s="224" t="s">
        <v>348</v>
      </c>
    </row>
    <row r="199" spans="1:65" s="2" customFormat="1" ht="16.5" customHeight="1">
      <c r="A199" s="35"/>
      <c r="B199" s="36"/>
      <c r="C199" s="226" t="s">
        <v>349</v>
      </c>
      <c r="D199" s="226" t="s">
        <v>265</v>
      </c>
      <c r="E199" s="227" t="s">
        <v>350</v>
      </c>
      <c r="F199" s="228" t="s">
        <v>351</v>
      </c>
      <c r="G199" s="229" t="s">
        <v>161</v>
      </c>
      <c r="H199" s="230">
        <v>0.016</v>
      </c>
      <c r="I199" s="231"/>
      <c r="J199" s="232">
        <f>ROUND(I199*H199,2)</f>
        <v>0</v>
      </c>
      <c r="K199" s="233"/>
      <c r="L199" s="234"/>
      <c r="M199" s="235" t="s">
        <v>1</v>
      </c>
      <c r="N199" s="236" t="s">
        <v>41</v>
      </c>
      <c r="O199" s="88"/>
      <c r="P199" s="222">
        <f>O199*H199</f>
        <v>0</v>
      </c>
      <c r="Q199" s="222">
        <v>1</v>
      </c>
      <c r="R199" s="222">
        <f>Q199*H199</f>
        <v>0.016</v>
      </c>
      <c r="S199" s="222">
        <v>0</v>
      </c>
      <c r="T199" s="22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4" t="s">
        <v>269</v>
      </c>
      <c r="AT199" s="224" t="s">
        <v>265</v>
      </c>
      <c r="AU199" s="224" t="s">
        <v>86</v>
      </c>
      <c r="AY199" s="14" t="s">
        <v>124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4" t="s">
        <v>84</v>
      </c>
      <c r="BK199" s="225">
        <f>ROUND(I199*H199,2)</f>
        <v>0</v>
      </c>
      <c r="BL199" s="14" t="s">
        <v>269</v>
      </c>
      <c r="BM199" s="224" t="s">
        <v>352</v>
      </c>
    </row>
    <row r="200" spans="1:65" s="2" customFormat="1" ht="21.75" customHeight="1">
      <c r="A200" s="35"/>
      <c r="B200" s="36"/>
      <c r="C200" s="212" t="s">
        <v>353</v>
      </c>
      <c r="D200" s="212" t="s">
        <v>127</v>
      </c>
      <c r="E200" s="213" t="s">
        <v>354</v>
      </c>
      <c r="F200" s="214" t="s">
        <v>355</v>
      </c>
      <c r="G200" s="215" t="s">
        <v>130</v>
      </c>
      <c r="H200" s="216">
        <v>16</v>
      </c>
      <c r="I200" s="217"/>
      <c r="J200" s="218">
        <f>ROUND(I200*H200,2)</f>
        <v>0</v>
      </c>
      <c r="K200" s="219"/>
      <c r="L200" s="41"/>
      <c r="M200" s="220" t="s">
        <v>1</v>
      </c>
      <c r="N200" s="221" t="s">
        <v>41</v>
      </c>
      <c r="O200" s="88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4" t="s">
        <v>143</v>
      </c>
      <c r="AT200" s="224" t="s">
        <v>127</v>
      </c>
      <c r="AU200" s="224" t="s">
        <v>86</v>
      </c>
      <c r="AY200" s="14" t="s">
        <v>124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4" t="s">
        <v>84</v>
      </c>
      <c r="BK200" s="225">
        <f>ROUND(I200*H200,2)</f>
        <v>0</v>
      </c>
      <c r="BL200" s="14" t="s">
        <v>143</v>
      </c>
      <c r="BM200" s="224" t="s">
        <v>356</v>
      </c>
    </row>
    <row r="201" spans="1:65" s="2" customFormat="1" ht="21.75" customHeight="1">
      <c r="A201" s="35"/>
      <c r="B201" s="36"/>
      <c r="C201" s="212" t="s">
        <v>357</v>
      </c>
      <c r="D201" s="212" t="s">
        <v>127</v>
      </c>
      <c r="E201" s="213" t="s">
        <v>358</v>
      </c>
      <c r="F201" s="214" t="s">
        <v>359</v>
      </c>
      <c r="G201" s="215" t="s">
        <v>148</v>
      </c>
      <c r="H201" s="216">
        <v>13.312</v>
      </c>
      <c r="I201" s="217"/>
      <c r="J201" s="218">
        <f>ROUND(I201*H201,2)</f>
        <v>0</v>
      </c>
      <c r="K201" s="219"/>
      <c r="L201" s="41"/>
      <c r="M201" s="220" t="s">
        <v>1</v>
      </c>
      <c r="N201" s="221" t="s">
        <v>41</v>
      </c>
      <c r="O201" s="88"/>
      <c r="P201" s="222">
        <f>O201*H201</f>
        <v>0</v>
      </c>
      <c r="Q201" s="222">
        <v>2.45329</v>
      </c>
      <c r="R201" s="222">
        <f>Q201*H201</f>
        <v>32.65819648</v>
      </c>
      <c r="S201" s="222">
        <v>0</v>
      </c>
      <c r="T201" s="22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4" t="s">
        <v>143</v>
      </c>
      <c r="AT201" s="224" t="s">
        <v>127</v>
      </c>
      <c r="AU201" s="224" t="s">
        <v>86</v>
      </c>
      <c r="AY201" s="14" t="s">
        <v>124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4" t="s">
        <v>84</v>
      </c>
      <c r="BK201" s="225">
        <f>ROUND(I201*H201,2)</f>
        <v>0</v>
      </c>
      <c r="BL201" s="14" t="s">
        <v>143</v>
      </c>
      <c r="BM201" s="224" t="s">
        <v>360</v>
      </c>
    </row>
    <row r="202" spans="1:65" s="2" customFormat="1" ht="21.75" customHeight="1">
      <c r="A202" s="35"/>
      <c r="B202" s="36"/>
      <c r="C202" s="212" t="s">
        <v>361</v>
      </c>
      <c r="D202" s="212" t="s">
        <v>127</v>
      </c>
      <c r="E202" s="213" t="s">
        <v>362</v>
      </c>
      <c r="F202" s="214" t="s">
        <v>363</v>
      </c>
      <c r="G202" s="215" t="s">
        <v>189</v>
      </c>
      <c r="H202" s="216">
        <v>66.56</v>
      </c>
      <c r="I202" s="217"/>
      <c r="J202" s="218">
        <f>ROUND(I202*H202,2)</f>
        <v>0</v>
      </c>
      <c r="K202" s="219"/>
      <c r="L202" s="41"/>
      <c r="M202" s="220" t="s">
        <v>1</v>
      </c>
      <c r="N202" s="221" t="s">
        <v>41</v>
      </c>
      <c r="O202" s="88"/>
      <c r="P202" s="222">
        <f>O202*H202</f>
        <v>0</v>
      </c>
      <c r="Q202" s="222">
        <v>0.00116</v>
      </c>
      <c r="R202" s="222">
        <f>Q202*H202</f>
        <v>0.0772096</v>
      </c>
      <c r="S202" s="222">
        <v>0</v>
      </c>
      <c r="T202" s="22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4" t="s">
        <v>143</v>
      </c>
      <c r="AT202" s="224" t="s">
        <v>127</v>
      </c>
      <c r="AU202" s="224" t="s">
        <v>86</v>
      </c>
      <c r="AY202" s="14" t="s">
        <v>124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4" t="s">
        <v>84</v>
      </c>
      <c r="BK202" s="225">
        <f>ROUND(I202*H202,2)</f>
        <v>0</v>
      </c>
      <c r="BL202" s="14" t="s">
        <v>143</v>
      </c>
      <c r="BM202" s="224" t="s">
        <v>364</v>
      </c>
    </row>
    <row r="203" spans="1:65" s="2" customFormat="1" ht="21.75" customHeight="1">
      <c r="A203" s="35"/>
      <c r="B203" s="36"/>
      <c r="C203" s="212" t="s">
        <v>365</v>
      </c>
      <c r="D203" s="212" t="s">
        <v>127</v>
      </c>
      <c r="E203" s="213" t="s">
        <v>366</v>
      </c>
      <c r="F203" s="214" t="s">
        <v>367</v>
      </c>
      <c r="G203" s="215" t="s">
        <v>189</v>
      </c>
      <c r="H203" s="216">
        <v>66.56</v>
      </c>
      <c r="I203" s="217"/>
      <c r="J203" s="218">
        <f>ROUND(I203*H203,2)</f>
        <v>0</v>
      </c>
      <c r="K203" s="219"/>
      <c r="L203" s="41"/>
      <c r="M203" s="220" t="s">
        <v>1</v>
      </c>
      <c r="N203" s="221" t="s">
        <v>41</v>
      </c>
      <c r="O203" s="88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4" t="s">
        <v>143</v>
      </c>
      <c r="AT203" s="224" t="s">
        <v>127</v>
      </c>
      <c r="AU203" s="224" t="s">
        <v>86</v>
      </c>
      <c r="AY203" s="14" t="s">
        <v>124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4" t="s">
        <v>84</v>
      </c>
      <c r="BK203" s="225">
        <f>ROUND(I203*H203,2)</f>
        <v>0</v>
      </c>
      <c r="BL203" s="14" t="s">
        <v>143</v>
      </c>
      <c r="BM203" s="224" t="s">
        <v>368</v>
      </c>
    </row>
    <row r="204" spans="1:65" s="2" customFormat="1" ht="21.75" customHeight="1">
      <c r="A204" s="35"/>
      <c r="B204" s="36"/>
      <c r="C204" s="212" t="s">
        <v>369</v>
      </c>
      <c r="D204" s="212" t="s">
        <v>127</v>
      </c>
      <c r="E204" s="213" t="s">
        <v>370</v>
      </c>
      <c r="F204" s="214" t="s">
        <v>371</v>
      </c>
      <c r="G204" s="215" t="s">
        <v>130</v>
      </c>
      <c r="H204" s="216">
        <v>16</v>
      </c>
      <c r="I204" s="217"/>
      <c r="J204" s="218">
        <f>ROUND(I204*H204,2)</f>
        <v>0</v>
      </c>
      <c r="K204" s="219"/>
      <c r="L204" s="41"/>
      <c r="M204" s="220" t="s">
        <v>1</v>
      </c>
      <c r="N204" s="221" t="s">
        <v>41</v>
      </c>
      <c r="O204" s="88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4" t="s">
        <v>143</v>
      </c>
      <c r="AT204" s="224" t="s">
        <v>127</v>
      </c>
      <c r="AU204" s="224" t="s">
        <v>86</v>
      </c>
      <c r="AY204" s="14" t="s">
        <v>124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4" t="s">
        <v>84</v>
      </c>
      <c r="BK204" s="225">
        <f>ROUND(I204*H204,2)</f>
        <v>0</v>
      </c>
      <c r="BL204" s="14" t="s">
        <v>143</v>
      </c>
      <c r="BM204" s="224" t="s">
        <v>372</v>
      </c>
    </row>
    <row r="205" spans="1:65" s="2" customFormat="1" ht="16.5" customHeight="1">
      <c r="A205" s="35"/>
      <c r="B205" s="36"/>
      <c r="C205" s="212" t="s">
        <v>373</v>
      </c>
      <c r="D205" s="212" t="s">
        <v>127</v>
      </c>
      <c r="E205" s="213" t="s">
        <v>374</v>
      </c>
      <c r="F205" s="214" t="s">
        <v>375</v>
      </c>
      <c r="G205" s="215" t="s">
        <v>130</v>
      </c>
      <c r="H205" s="216">
        <v>16</v>
      </c>
      <c r="I205" s="217"/>
      <c r="J205" s="218">
        <f>ROUND(I205*H205,2)</f>
        <v>0</v>
      </c>
      <c r="K205" s="219"/>
      <c r="L205" s="41"/>
      <c r="M205" s="220" t="s">
        <v>1</v>
      </c>
      <c r="N205" s="221" t="s">
        <v>41</v>
      </c>
      <c r="O205" s="88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4" t="s">
        <v>131</v>
      </c>
      <c r="AT205" s="224" t="s">
        <v>127</v>
      </c>
      <c r="AU205" s="224" t="s">
        <v>86</v>
      </c>
      <c r="AY205" s="14" t="s">
        <v>124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4" t="s">
        <v>84</v>
      </c>
      <c r="BK205" s="225">
        <f>ROUND(I205*H205,2)</f>
        <v>0</v>
      </c>
      <c r="BL205" s="14" t="s">
        <v>131</v>
      </c>
      <c r="BM205" s="224" t="s">
        <v>376</v>
      </c>
    </row>
    <row r="206" spans="1:65" s="2" customFormat="1" ht="33" customHeight="1">
      <c r="A206" s="35"/>
      <c r="B206" s="36"/>
      <c r="C206" s="226" t="s">
        <v>377</v>
      </c>
      <c r="D206" s="226" t="s">
        <v>265</v>
      </c>
      <c r="E206" s="227" t="s">
        <v>378</v>
      </c>
      <c r="F206" s="228" t="s">
        <v>379</v>
      </c>
      <c r="G206" s="229" t="s">
        <v>380</v>
      </c>
      <c r="H206" s="230">
        <v>16</v>
      </c>
      <c r="I206" s="231"/>
      <c r="J206" s="232">
        <f>ROUND(I206*H206,2)</f>
        <v>0</v>
      </c>
      <c r="K206" s="233"/>
      <c r="L206" s="234"/>
      <c r="M206" s="235" t="s">
        <v>1</v>
      </c>
      <c r="N206" s="236" t="s">
        <v>41</v>
      </c>
      <c r="O206" s="88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4" t="s">
        <v>238</v>
      </c>
      <c r="AT206" s="224" t="s">
        <v>265</v>
      </c>
      <c r="AU206" s="224" t="s">
        <v>86</v>
      </c>
      <c r="AY206" s="14" t="s">
        <v>124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4" t="s">
        <v>84</v>
      </c>
      <c r="BK206" s="225">
        <f>ROUND(I206*H206,2)</f>
        <v>0</v>
      </c>
      <c r="BL206" s="14" t="s">
        <v>131</v>
      </c>
      <c r="BM206" s="224" t="s">
        <v>381</v>
      </c>
    </row>
    <row r="207" spans="1:63" s="12" customFormat="1" ht="22.8" customHeight="1">
      <c r="A207" s="12"/>
      <c r="B207" s="196"/>
      <c r="C207" s="197"/>
      <c r="D207" s="198" t="s">
        <v>75</v>
      </c>
      <c r="E207" s="210" t="s">
        <v>382</v>
      </c>
      <c r="F207" s="210" t="s">
        <v>383</v>
      </c>
      <c r="G207" s="197"/>
      <c r="H207" s="197"/>
      <c r="I207" s="200"/>
      <c r="J207" s="211">
        <f>BK207</f>
        <v>0</v>
      </c>
      <c r="K207" s="197"/>
      <c r="L207" s="202"/>
      <c r="M207" s="203"/>
      <c r="N207" s="204"/>
      <c r="O207" s="204"/>
      <c r="P207" s="205">
        <f>SUM(P208:P215)</f>
        <v>0</v>
      </c>
      <c r="Q207" s="204"/>
      <c r="R207" s="205">
        <f>SUM(R208:R215)</f>
        <v>0.5514</v>
      </c>
      <c r="S207" s="204"/>
      <c r="T207" s="206">
        <f>SUM(T208:T215)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7" t="s">
        <v>84</v>
      </c>
      <c r="AT207" s="208" t="s">
        <v>75</v>
      </c>
      <c r="AU207" s="208" t="s">
        <v>84</v>
      </c>
      <c r="AY207" s="207" t="s">
        <v>124</v>
      </c>
      <c r="BK207" s="209">
        <f>SUM(BK208:BK215)</f>
        <v>0</v>
      </c>
    </row>
    <row r="208" spans="1:65" s="2" customFormat="1" ht="21.75" customHeight="1">
      <c r="A208" s="35"/>
      <c r="B208" s="36"/>
      <c r="C208" s="212" t="s">
        <v>384</v>
      </c>
      <c r="D208" s="212" t="s">
        <v>127</v>
      </c>
      <c r="E208" s="213" t="s">
        <v>385</v>
      </c>
      <c r="F208" s="214" t="s">
        <v>386</v>
      </c>
      <c r="G208" s="215" t="s">
        <v>148</v>
      </c>
      <c r="H208" s="216">
        <v>0.8</v>
      </c>
      <c r="I208" s="217"/>
      <c r="J208" s="218">
        <f>ROUND(I208*H208,2)</f>
        <v>0</v>
      </c>
      <c r="K208" s="219"/>
      <c r="L208" s="41"/>
      <c r="M208" s="220" t="s">
        <v>1</v>
      </c>
      <c r="N208" s="221" t="s">
        <v>41</v>
      </c>
      <c r="O208" s="88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4" t="s">
        <v>143</v>
      </c>
      <c r="AT208" s="224" t="s">
        <v>127</v>
      </c>
      <c r="AU208" s="224" t="s">
        <v>86</v>
      </c>
      <c r="AY208" s="14" t="s">
        <v>124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4" t="s">
        <v>84</v>
      </c>
      <c r="BK208" s="225">
        <f>ROUND(I208*H208,2)</f>
        <v>0</v>
      </c>
      <c r="BL208" s="14" t="s">
        <v>143</v>
      </c>
      <c r="BM208" s="224" t="s">
        <v>387</v>
      </c>
    </row>
    <row r="209" spans="1:65" s="2" customFormat="1" ht="16.5" customHeight="1">
      <c r="A209" s="35"/>
      <c r="B209" s="36"/>
      <c r="C209" s="226" t="s">
        <v>388</v>
      </c>
      <c r="D209" s="226" t="s">
        <v>265</v>
      </c>
      <c r="E209" s="227" t="s">
        <v>389</v>
      </c>
      <c r="F209" s="228" t="s">
        <v>390</v>
      </c>
      <c r="G209" s="229" t="s">
        <v>130</v>
      </c>
      <c r="H209" s="230">
        <v>1</v>
      </c>
      <c r="I209" s="231"/>
      <c r="J209" s="232">
        <f>ROUND(I209*H209,2)</f>
        <v>0</v>
      </c>
      <c r="K209" s="233"/>
      <c r="L209" s="234"/>
      <c r="M209" s="235" t="s">
        <v>1</v>
      </c>
      <c r="N209" s="236" t="s">
        <v>41</v>
      </c>
      <c r="O209" s="88"/>
      <c r="P209" s="222">
        <f>O209*H209</f>
        <v>0</v>
      </c>
      <c r="Q209" s="222">
        <v>0.019</v>
      </c>
      <c r="R209" s="222">
        <f>Q209*H209</f>
        <v>0.019</v>
      </c>
      <c r="S209" s="222">
        <v>0</v>
      </c>
      <c r="T209" s="22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4" t="s">
        <v>269</v>
      </c>
      <c r="AT209" s="224" t="s">
        <v>265</v>
      </c>
      <c r="AU209" s="224" t="s">
        <v>86</v>
      </c>
      <c r="AY209" s="14" t="s">
        <v>124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4" t="s">
        <v>84</v>
      </c>
      <c r="BK209" s="225">
        <f>ROUND(I209*H209,2)</f>
        <v>0</v>
      </c>
      <c r="BL209" s="14" t="s">
        <v>269</v>
      </c>
      <c r="BM209" s="224" t="s">
        <v>391</v>
      </c>
    </row>
    <row r="210" spans="1:65" s="2" customFormat="1" ht="21.75" customHeight="1">
      <c r="A210" s="35"/>
      <c r="B210" s="36"/>
      <c r="C210" s="212" t="s">
        <v>392</v>
      </c>
      <c r="D210" s="212" t="s">
        <v>127</v>
      </c>
      <c r="E210" s="213" t="s">
        <v>393</v>
      </c>
      <c r="F210" s="214" t="s">
        <v>394</v>
      </c>
      <c r="G210" s="215" t="s">
        <v>148</v>
      </c>
      <c r="H210" s="216">
        <v>0.8</v>
      </c>
      <c r="I210" s="217"/>
      <c r="J210" s="218">
        <f>ROUND(I210*H210,2)</f>
        <v>0</v>
      </c>
      <c r="K210" s="219"/>
      <c r="L210" s="41"/>
      <c r="M210" s="220" t="s">
        <v>1</v>
      </c>
      <c r="N210" s="221" t="s">
        <v>41</v>
      </c>
      <c r="O210" s="88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4" t="s">
        <v>143</v>
      </c>
      <c r="AT210" s="224" t="s">
        <v>127</v>
      </c>
      <c r="AU210" s="224" t="s">
        <v>86</v>
      </c>
      <c r="AY210" s="14" t="s">
        <v>124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4" t="s">
        <v>84</v>
      </c>
      <c r="BK210" s="225">
        <f>ROUND(I210*H210,2)</f>
        <v>0</v>
      </c>
      <c r="BL210" s="14" t="s">
        <v>143</v>
      </c>
      <c r="BM210" s="224" t="s">
        <v>395</v>
      </c>
    </row>
    <row r="211" spans="1:65" s="2" customFormat="1" ht="21.75" customHeight="1">
      <c r="A211" s="35"/>
      <c r="B211" s="36"/>
      <c r="C211" s="226" t="s">
        <v>396</v>
      </c>
      <c r="D211" s="226" t="s">
        <v>265</v>
      </c>
      <c r="E211" s="227" t="s">
        <v>397</v>
      </c>
      <c r="F211" s="228" t="s">
        <v>398</v>
      </c>
      <c r="G211" s="229" t="s">
        <v>380</v>
      </c>
      <c r="H211" s="230">
        <v>1</v>
      </c>
      <c r="I211" s="231"/>
      <c r="J211" s="232">
        <f>ROUND(I211*H211,2)</f>
        <v>0</v>
      </c>
      <c r="K211" s="233"/>
      <c r="L211" s="234"/>
      <c r="M211" s="235" t="s">
        <v>1</v>
      </c>
      <c r="N211" s="236" t="s">
        <v>41</v>
      </c>
      <c r="O211" s="88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4" t="s">
        <v>238</v>
      </c>
      <c r="AT211" s="224" t="s">
        <v>265</v>
      </c>
      <c r="AU211" s="224" t="s">
        <v>86</v>
      </c>
      <c r="AY211" s="14" t="s">
        <v>124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4" t="s">
        <v>84</v>
      </c>
      <c r="BK211" s="225">
        <f>ROUND(I211*H211,2)</f>
        <v>0</v>
      </c>
      <c r="BL211" s="14" t="s">
        <v>131</v>
      </c>
      <c r="BM211" s="224" t="s">
        <v>399</v>
      </c>
    </row>
    <row r="212" spans="1:65" s="2" customFormat="1" ht="16.5" customHeight="1">
      <c r="A212" s="35"/>
      <c r="B212" s="36"/>
      <c r="C212" s="226" t="s">
        <v>400</v>
      </c>
      <c r="D212" s="226" t="s">
        <v>265</v>
      </c>
      <c r="E212" s="227" t="s">
        <v>401</v>
      </c>
      <c r="F212" s="228" t="s">
        <v>402</v>
      </c>
      <c r="G212" s="229" t="s">
        <v>380</v>
      </c>
      <c r="H212" s="230">
        <v>4</v>
      </c>
      <c r="I212" s="231"/>
      <c r="J212" s="232">
        <f>ROUND(I212*H212,2)</f>
        <v>0</v>
      </c>
      <c r="K212" s="233"/>
      <c r="L212" s="234"/>
      <c r="M212" s="235" t="s">
        <v>1</v>
      </c>
      <c r="N212" s="236" t="s">
        <v>41</v>
      </c>
      <c r="O212" s="88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4" t="s">
        <v>238</v>
      </c>
      <c r="AT212" s="224" t="s">
        <v>265</v>
      </c>
      <c r="AU212" s="224" t="s">
        <v>86</v>
      </c>
      <c r="AY212" s="14" t="s">
        <v>124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4" t="s">
        <v>84</v>
      </c>
      <c r="BK212" s="225">
        <f>ROUND(I212*H212,2)</f>
        <v>0</v>
      </c>
      <c r="BL212" s="14" t="s">
        <v>131</v>
      </c>
      <c r="BM212" s="224" t="s">
        <v>403</v>
      </c>
    </row>
    <row r="213" spans="1:65" s="2" customFormat="1" ht="16.5" customHeight="1">
      <c r="A213" s="35"/>
      <c r="B213" s="36"/>
      <c r="C213" s="212" t="s">
        <v>404</v>
      </c>
      <c r="D213" s="212" t="s">
        <v>127</v>
      </c>
      <c r="E213" s="213" t="s">
        <v>405</v>
      </c>
      <c r="F213" s="214" t="s">
        <v>383</v>
      </c>
      <c r="G213" s="215" t="s">
        <v>380</v>
      </c>
      <c r="H213" s="216">
        <v>1</v>
      </c>
      <c r="I213" s="217"/>
      <c r="J213" s="218">
        <f>ROUND(I213*H213,2)</f>
        <v>0</v>
      </c>
      <c r="K213" s="219"/>
      <c r="L213" s="41"/>
      <c r="M213" s="220" t="s">
        <v>1</v>
      </c>
      <c r="N213" s="221" t="s">
        <v>41</v>
      </c>
      <c r="O213" s="88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4" t="s">
        <v>131</v>
      </c>
      <c r="AT213" s="224" t="s">
        <v>127</v>
      </c>
      <c r="AU213" s="224" t="s">
        <v>86</v>
      </c>
      <c r="AY213" s="14" t="s">
        <v>124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4" t="s">
        <v>84</v>
      </c>
      <c r="BK213" s="225">
        <f>ROUND(I213*H213,2)</f>
        <v>0</v>
      </c>
      <c r="BL213" s="14" t="s">
        <v>131</v>
      </c>
      <c r="BM213" s="224" t="s">
        <v>406</v>
      </c>
    </row>
    <row r="214" spans="1:65" s="2" customFormat="1" ht="33" customHeight="1">
      <c r="A214" s="35"/>
      <c r="B214" s="36"/>
      <c r="C214" s="212" t="s">
        <v>407</v>
      </c>
      <c r="D214" s="212" t="s">
        <v>127</v>
      </c>
      <c r="E214" s="213" t="s">
        <v>408</v>
      </c>
      <c r="F214" s="214" t="s">
        <v>409</v>
      </c>
      <c r="G214" s="215" t="s">
        <v>176</v>
      </c>
      <c r="H214" s="216">
        <v>1</v>
      </c>
      <c r="I214" s="217"/>
      <c r="J214" s="218">
        <f>ROUND(I214*H214,2)</f>
        <v>0</v>
      </c>
      <c r="K214" s="219"/>
      <c r="L214" s="41"/>
      <c r="M214" s="220" t="s">
        <v>1</v>
      </c>
      <c r="N214" s="221" t="s">
        <v>41</v>
      </c>
      <c r="O214" s="88"/>
      <c r="P214" s="222">
        <f>O214*H214</f>
        <v>0</v>
      </c>
      <c r="Q214" s="222">
        <v>0.156</v>
      </c>
      <c r="R214" s="222">
        <f>Q214*H214</f>
        <v>0.156</v>
      </c>
      <c r="S214" s="222">
        <v>0</v>
      </c>
      <c r="T214" s="22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4" t="s">
        <v>143</v>
      </c>
      <c r="AT214" s="224" t="s">
        <v>127</v>
      </c>
      <c r="AU214" s="224" t="s">
        <v>86</v>
      </c>
      <c r="AY214" s="14" t="s">
        <v>124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4" t="s">
        <v>84</v>
      </c>
      <c r="BK214" s="225">
        <f>ROUND(I214*H214,2)</f>
        <v>0</v>
      </c>
      <c r="BL214" s="14" t="s">
        <v>143</v>
      </c>
      <c r="BM214" s="224" t="s">
        <v>410</v>
      </c>
    </row>
    <row r="215" spans="1:65" s="2" customFormat="1" ht="21.75" customHeight="1">
      <c r="A215" s="35"/>
      <c r="B215" s="36"/>
      <c r="C215" s="212" t="s">
        <v>411</v>
      </c>
      <c r="D215" s="212" t="s">
        <v>127</v>
      </c>
      <c r="E215" s="213" t="s">
        <v>412</v>
      </c>
      <c r="F215" s="214" t="s">
        <v>413</v>
      </c>
      <c r="G215" s="215" t="s">
        <v>130</v>
      </c>
      <c r="H215" s="216">
        <v>1</v>
      </c>
      <c r="I215" s="217"/>
      <c r="J215" s="218">
        <f>ROUND(I215*H215,2)</f>
        <v>0</v>
      </c>
      <c r="K215" s="219"/>
      <c r="L215" s="41"/>
      <c r="M215" s="220" t="s">
        <v>1</v>
      </c>
      <c r="N215" s="221" t="s">
        <v>41</v>
      </c>
      <c r="O215" s="88"/>
      <c r="P215" s="222">
        <f>O215*H215</f>
        <v>0</v>
      </c>
      <c r="Q215" s="222">
        <v>0.3764</v>
      </c>
      <c r="R215" s="222">
        <f>Q215*H215</f>
        <v>0.3764</v>
      </c>
      <c r="S215" s="222">
        <v>0</v>
      </c>
      <c r="T215" s="22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4" t="s">
        <v>143</v>
      </c>
      <c r="AT215" s="224" t="s">
        <v>127</v>
      </c>
      <c r="AU215" s="224" t="s">
        <v>86</v>
      </c>
      <c r="AY215" s="14" t="s">
        <v>124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4" t="s">
        <v>84</v>
      </c>
      <c r="BK215" s="225">
        <f>ROUND(I215*H215,2)</f>
        <v>0</v>
      </c>
      <c r="BL215" s="14" t="s">
        <v>143</v>
      </c>
      <c r="BM215" s="224" t="s">
        <v>414</v>
      </c>
    </row>
    <row r="216" spans="1:63" s="12" customFormat="1" ht="22.8" customHeight="1">
      <c r="A216" s="12"/>
      <c r="B216" s="196"/>
      <c r="C216" s="197"/>
      <c r="D216" s="198" t="s">
        <v>75</v>
      </c>
      <c r="E216" s="210" t="s">
        <v>84</v>
      </c>
      <c r="F216" s="210" t="s">
        <v>415</v>
      </c>
      <c r="G216" s="197"/>
      <c r="H216" s="197"/>
      <c r="I216" s="200"/>
      <c r="J216" s="211">
        <f>BK216</f>
        <v>0</v>
      </c>
      <c r="K216" s="197"/>
      <c r="L216" s="202"/>
      <c r="M216" s="203"/>
      <c r="N216" s="204"/>
      <c r="O216" s="204"/>
      <c r="P216" s="205">
        <f>SUM(P217:P220)</f>
        <v>0</v>
      </c>
      <c r="Q216" s="204"/>
      <c r="R216" s="205">
        <f>SUM(R217:R220)</f>
        <v>0.055959999999999996</v>
      </c>
      <c r="S216" s="204"/>
      <c r="T216" s="206">
        <f>SUM(T217:T220)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7" t="s">
        <v>84</v>
      </c>
      <c r="AT216" s="208" t="s">
        <v>75</v>
      </c>
      <c r="AU216" s="208" t="s">
        <v>84</v>
      </c>
      <c r="AY216" s="207" t="s">
        <v>124</v>
      </c>
      <c r="BK216" s="209">
        <f>SUM(BK217:BK220)</f>
        <v>0</v>
      </c>
    </row>
    <row r="217" spans="1:65" s="2" customFormat="1" ht="21.75" customHeight="1">
      <c r="A217" s="35"/>
      <c r="B217" s="36"/>
      <c r="C217" s="212" t="s">
        <v>416</v>
      </c>
      <c r="D217" s="212" t="s">
        <v>127</v>
      </c>
      <c r="E217" s="213" t="s">
        <v>417</v>
      </c>
      <c r="F217" s="214" t="s">
        <v>418</v>
      </c>
      <c r="G217" s="215" t="s">
        <v>176</v>
      </c>
      <c r="H217" s="216">
        <v>4</v>
      </c>
      <c r="I217" s="217"/>
      <c r="J217" s="218">
        <f>ROUND(I217*H217,2)</f>
        <v>0</v>
      </c>
      <c r="K217" s="219"/>
      <c r="L217" s="41"/>
      <c r="M217" s="220" t="s">
        <v>1</v>
      </c>
      <c r="N217" s="221" t="s">
        <v>41</v>
      </c>
      <c r="O217" s="88"/>
      <c r="P217" s="222">
        <f>O217*H217</f>
        <v>0</v>
      </c>
      <c r="Q217" s="222">
        <v>0.01269</v>
      </c>
      <c r="R217" s="222">
        <f>Q217*H217</f>
        <v>0.05076</v>
      </c>
      <c r="S217" s="222">
        <v>0</v>
      </c>
      <c r="T217" s="22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4" t="s">
        <v>140</v>
      </c>
      <c r="AT217" s="224" t="s">
        <v>127</v>
      </c>
      <c r="AU217" s="224" t="s">
        <v>86</v>
      </c>
      <c r="AY217" s="14" t="s">
        <v>124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4" t="s">
        <v>84</v>
      </c>
      <c r="BK217" s="225">
        <f>ROUND(I217*H217,2)</f>
        <v>0</v>
      </c>
      <c r="BL217" s="14" t="s">
        <v>140</v>
      </c>
      <c r="BM217" s="224" t="s">
        <v>419</v>
      </c>
    </row>
    <row r="218" spans="1:65" s="2" customFormat="1" ht="21.75" customHeight="1">
      <c r="A218" s="35"/>
      <c r="B218" s="36"/>
      <c r="C218" s="212" t="s">
        <v>420</v>
      </c>
      <c r="D218" s="212" t="s">
        <v>127</v>
      </c>
      <c r="E218" s="213" t="s">
        <v>421</v>
      </c>
      <c r="F218" s="214" t="s">
        <v>422</v>
      </c>
      <c r="G218" s="215" t="s">
        <v>130</v>
      </c>
      <c r="H218" s="216">
        <v>8</v>
      </c>
      <c r="I218" s="217"/>
      <c r="J218" s="218">
        <f>ROUND(I218*H218,2)</f>
        <v>0</v>
      </c>
      <c r="K218" s="219"/>
      <c r="L218" s="41"/>
      <c r="M218" s="220" t="s">
        <v>1</v>
      </c>
      <c r="N218" s="221" t="s">
        <v>41</v>
      </c>
      <c r="O218" s="88"/>
      <c r="P218" s="222">
        <f>O218*H218</f>
        <v>0</v>
      </c>
      <c r="Q218" s="222">
        <v>0.00065</v>
      </c>
      <c r="R218" s="222">
        <f>Q218*H218</f>
        <v>0.0052</v>
      </c>
      <c r="S218" s="222">
        <v>0</v>
      </c>
      <c r="T218" s="22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4" t="s">
        <v>140</v>
      </c>
      <c r="AT218" s="224" t="s">
        <v>127</v>
      </c>
      <c r="AU218" s="224" t="s">
        <v>86</v>
      </c>
      <c r="AY218" s="14" t="s">
        <v>124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4" t="s">
        <v>84</v>
      </c>
      <c r="BK218" s="225">
        <f>ROUND(I218*H218,2)</f>
        <v>0</v>
      </c>
      <c r="BL218" s="14" t="s">
        <v>140</v>
      </c>
      <c r="BM218" s="224" t="s">
        <v>423</v>
      </c>
    </row>
    <row r="219" spans="1:65" s="2" customFormat="1" ht="21.75" customHeight="1">
      <c r="A219" s="35"/>
      <c r="B219" s="36"/>
      <c r="C219" s="212" t="s">
        <v>424</v>
      </c>
      <c r="D219" s="212" t="s">
        <v>127</v>
      </c>
      <c r="E219" s="213" t="s">
        <v>425</v>
      </c>
      <c r="F219" s="214" t="s">
        <v>426</v>
      </c>
      <c r="G219" s="215" t="s">
        <v>130</v>
      </c>
      <c r="H219" s="216">
        <v>8</v>
      </c>
      <c r="I219" s="217"/>
      <c r="J219" s="218">
        <f>ROUND(I219*H219,2)</f>
        <v>0</v>
      </c>
      <c r="K219" s="219"/>
      <c r="L219" s="41"/>
      <c r="M219" s="220" t="s">
        <v>1</v>
      </c>
      <c r="N219" s="221" t="s">
        <v>41</v>
      </c>
      <c r="O219" s="88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4" t="s">
        <v>140</v>
      </c>
      <c r="AT219" s="224" t="s">
        <v>127</v>
      </c>
      <c r="AU219" s="224" t="s">
        <v>86</v>
      </c>
      <c r="AY219" s="14" t="s">
        <v>124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4" t="s">
        <v>84</v>
      </c>
      <c r="BK219" s="225">
        <f>ROUND(I219*H219,2)</f>
        <v>0</v>
      </c>
      <c r="BL219" s="14" t="s">
        <v>140</v>
      </c>
      <c r="BM219" s="224" t="s">
        <v>427</v>
      </c>
    </row>
    <row r="220" spans="1:65" s="2" customFormat="1" ht="21.75" customHeight="1">
      <c r="A220" s="35"/>
      <c r="B220" s="36"/>
      <c r="C220" s="212" t="s">
        <v>428</v>
      </c>
      <c r="D220" s="212" t="s">
        <v>127</v>
      </c>
      <c r="E220" s="213" t="s">
        <v>429</v>
      </c>
      <c r="F220" s="214" t="s">
        <v>430</v>
      </c>
      <c r="G220" s="215" t="s">
        <v>161</v>
      </c>
      <c r="H220" s="216">
        <v>59.5</v>
      </c>
      <c r="I220" s="217"/>
      <c r="J220" s="218">
        <f>ROUND(I220*H220,2)</f>
        <v>0</v>
      </c>
      <c r="K220" s="219"/>
      <c r="L220" s="41"/>
      <c r="M220" s="220" t="s">
        <v>1</v>
      </c>
      <c r="N220" s="221" t="s">
        <v>41</v>
      </c>
      <c r="O220" s="88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4" t="s">
        <v>140</v>
      </c>
      <c r="AT220" s="224" t="s">
        <v>127</v>
      </c>
      <c r="AU220" s="224" t="s">
        <v>86</v>
      </c>
      <c r="AY220" s="14" t="s">
        <v>124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4" t="s">
        <v>84</v>
      </c>
      <c r="BK220" s="225">
        <f>ROUND(I220*H220,2)</f>
        <v>0</v>
      </c>
      <c r="BL220" s="14" t="s">
        <v>140</v>
      </c>
      <c r="BM220" s="224" t="s">
        <v>431</v>
      </c>
    </row>
    <row r="221" spans="1:63" s="12" customFormat="1" ht="25.9" customHeight="1">
      <c r="A221" s="12"/>
      <c r="B221" s="196"/>
      <c r="C221" s="197"/>
      <c r="D221" s="198" t="s">
        <v>75</v>
      </c>
      <c r="E221" s="199" t="s">
        <v>432</v>
      </c>
      <c r="F221" s="199" t="s">
        <v>433</v>
      </c>
      <c r="G221" s="197"/>
      <c r="H221" s="197"/>
      <c r="I221" s="200"/>
      <c r="J221" s="201">
        <f>BK221</f>
        <v>0</v>
      </c>
      <c r="K221" s="197"/>
      <c r="L221" s="202"/>
      <c r="M221" s="203"/>
      <c r="N221" s="204"/>
      <c r="O221" s="204"/>
      <c r="P221" s="205">
        <f>P222+P226+P231+P233</f>
        <v>0</v>
      </c>
      <c r="Q221" s="204"/>
      <c r="R221" s="205">
        <f>R222+R226+R231+R233</f>
        <v>0</v>
      </c>
      <c r="S221" s="204"/>
      <c r="T221" s="206">
        <f>T222+T226+T231+T233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7" t="s">
        <v>145</v>
      </c>
      <c r="AT221" s="208" t="s">
        <v>75</v>
      </c>
      <c r="AU221" s="208" t="s">
        <v>76</v>
      </c>
      <c r="AY221" s="207" t="s">
        <v>124</v>
      </c>
      <c r="BK221" s="209">
        <f>BK222+BK226+BK231+BK233</f>
        <v>0</v>
      </c>
    </row>
    <row r="222" spans="1:63" s="12" customFormat="1" ht="22.8" customHeight="1">
      <c r="A222" s="12"/>
      <c r="B222" s="196"/>
      <c r="C222" s="197"/>
      <c r="D222" s="198" t="s">
        <v>75</v>
      </c>
      <c r="E222" s="210" t="s">
        <v>434</v>
      </c>
      <c r="F222" s="210" t="s">
        <v>435</v>
      </c>
      <c r="G222" s="197"/>
      <c r="H222" s="197"/>
      <c r="I222" s="200"/>
      <c r="J222" s="211">
        <f>BK222</f>
        <v>0</v>
      </c>
      <c r="K222" s="197"/>
      <c r="L222" s="202"/>
      <c r="M222" s="203"/>
      <c r="N222" s="204"/>
      <c r="O222" s="204"/>
      <c r="P222" s="205">
        <f>SUM(P223:P225)</f>
        <v>0</v>
      </c>
      <c r="Q222" s="204"/>
      <c r="R222" s="205">
        <f>SUM(R223:R225)</f>
        <v>0</v>
      </c>
      <c r="S222" s="204"/>
      <c r="T222" s="206">
        <f>SUM(T223:T225)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145</v>
      </c>
      <c r="AT222" s="208" t="s">
        <v>75</v>
      </c>
      <c r="AU222" s="208" t="s">
        <v>84</v>
      </c>
      <c r="AY222" s="207" t="s">
        <v>124</v>
      </c>
      <c r="BK222" s="209">
        <f>SUM(BK223:BK225)</f>
        <v>0</v>
      </c>
    </row>
    <row r="223" spans="1:65" s="2" customFormat="1" ht="16.5" customHeight="1">
      <c r="A223" s="35"/>
      <c r="B223" s="36"/>
      <c r="C223" s="212" t="s">
        <v>436</v>
      </c>
      <c r="D223" s="212" t="s">
        <v>127</v>
      </c>
      <c r="E223" s="213" t="s">
        <v>437</v>
      </c>
      <c r="F223" s="214" t="s">
        <v>438</v>
      </c>
      <c r="G223" s="215" t="s">
        <v>439</v>
      </c>
      <c r="H223" s="216">
        <v>16</v>
      </c>
      <c r="I223" s="217"/>
      <c r="J223" s="218">
        <f>ROUND(I223*H223,2)</f>
        <v>0</v>
      </c>
      <c r="K223" s="219"/>
      <c r="L223" s="41"/>
      <c r="M223" s="220" t="s">
        <v>1</v>
      </c>
      <c r="N223" s="221" t="s">
        <v>41</v>
      </c>
      <c r="O223" s="88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4" t="s">
        <v>440</v>
      </c>
      <c r="AT223" s="224" t="s">
        <v>127</v>
      </c>
      <c r="AU223" s="224" t="s">
        <v>86</v>
      </c>
      <c r="AY223" s="14" t="s">
        <v>124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4" t="s">
        <v>84</v>
      </c>
      <c r="BK223" s="225">
        <f>ROUND(I223*H223,2)</f>
        <v>0</v>
      </c>
      <c r="BL223" s="14" t="s">
        <v>440</v>
      </c>
      <c r="BM223" s="224" t="s">
        <v>441</v>
      </c>
    </row>
    <row r="224" spans="1:65" s="2" customFormat="1" ht="16.5" customHeight="1">
      <c r="A224" s="35"/>
      <c r="B224" s="36"/>
      <c r="C224" s="212" t="s">
        <v>442</v>
      </c>
      <c r="D224" s="212" t="s">
        <v>127</v>
      </c>
      <c r="E224" s="213" t="s">
        <v>443</v>
      </c>
      <c r="F224" s="214" t="s">
        <v>444</v>
      </c>
      <c r="G224" s="215" t="s">
        <v>445</v>
      </c>
      <c r="H224" s="216">
        <v>0.5</v>
      </c>
      <c r="I224" s="217"/>
      <c r="J224" s="218">
        <f>ROUND(I224*H224,2)</f>
        <v>0</v>
      </c>
      <c r="K224" s="219"/>
      <c r="L224" s="41"/>
      <c r="M224" s="220" t="s">
        <v>1</v>
      </c>
      <c r="N224" s="221" t="s">
        <v>41</v>
      </c>
      <c r="O224" s="88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4" t="s">
        <v>440</v>
      </c>
      <c r="AT224" s="224" t="s">
        <v>127</v>
      </c>
      <c r="AU224" s="224" t="s">
        <v>86</v>
      </c>
      <c r="AY224" s="14" t="s">
        <v>124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4" t="s">
        <v>84</v>
      </c>
      <c r="BK224" s="225">
        <f>ROUND(I224*H224,2)</f>
        <v>0</v>
      </c>
      <c r="BL224" s="14" t="s">
        <v>440</v>
      </c>
      <c r="BM224" s="224" t="s">
        <v>446</v>
      </c>
    </row>
    <row r="225" spans="1:65" s="2" customFormat="1" ht="16.5" customHeight="1">
      <c r="A225" s="35"/>
      <c r="B225" s="36"/>
      <c r="C225" s="212" t="s">
        <v>447</v>
      </c>
      <c r="D225" s="212" t="s">
        <v>127</v>
      </c>
      <c r="E225" s="213" t="s">
        <v>448</v>
      </c>
      <c r="F225" s="214" t="s">
        <v>449</v>
      </c>
      <c r="G225" s="215" t="s">
        <v>445</v>
      </c>
      <c r="H225" s="216">
        <v>0.5</v>
      </c>
      <c r="I225" s="217"/>
      <c r="J225" s="218">
        <f>ROUND(I225*H225,2)</f>
        <v>0</v>
      </c>
      <c r="K225" s="219"/>
      <c r="L225" s="41"/>
      <c r="M225" s="220" t="s">
        <v>1</v>
      </c>
      <c r="N225" s="221" t="s">
        <v>41</v>
      </c>
      <c r="O225" s="88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4" t="s">
        <v>440</v>
      </c>
      <c r="AT225" s="224" t="s">
        <v>127</v>
      </c>
      <c r="AU225" s="224" t="s">
        <v>86</v>
      </c>
      <c r="AY225" s="14" t="s">
        <v>124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4" t="s">
        <v>84</v>
      </c>
      <c r="BK225" s="225">
        <f>ROUND(I225*H225,2)</f>
        <v>0</v>
      </c>
      <c r="BL225" s="14" t="s">
        <v>440</v>
      </c>
      <c r="BM225" s="224" t="s">
        <v>450</v>
      </c>
    </row>
    <row r="226" spans="1:63" s="12" customFormat="1" ht="22.8" customHeight="1">
      <c r="A226" s="12"/>
      <c r="B226" s="196"/>
      <c r="C226" s="197"/>
      <c r="D226" s="198" t="s">
        <v>75</v>
      </c>
      <c r="E226" s="210" t="s">
        <v>451</v>
      </c>
      <c r="F226" s="210" t="s">
        <v>452</v>
      </c>
      <c r="G226" s="197"/>
      <c r="H226" s="197"/>
      <c r="I226" s="200"/>
      <c r="J226" s="211">
        <f>BK226</f>
        <v>0</v>
      </c>
      <c r="K226" s="197"/>
      <c r="L226" s="202"/>
      <c r="M226" s="203"/>
      <c r="N226" s="204"/>
      <c r="O226" s="204"/>
      <c r="P226" s="205">
        <f>SUM(P227:P230)</f>
        <v>0</v>
      </c>
      <c r="Q226" s="204"/>
      <c r="R226" s="205">
        <f>SUM(R227:R230)</f>
        <v>0</v>
      </c>
      <c r="S226" s="204"/>
      <c r="T226" s="206">
        <f>SUM(T227:T230)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7" t="s">
        <v>145</v>
      </c>
      <c r="AT226" s="208" t="s">
        <v>75</v>
      </c>
      <c r="AU226" s="208" t="s">
        <v>84</v>
      </c>
      <c r="AY226" s="207" t="s">
        <v>124</v>
      </c>
      <c r="BK226" s="209">
        <f>SUM(BK227:BK230)</f>
        <v>0</v>
      </c>
    </row>
    <row r="227" spans="1:65" s="2" customFormat="1" ht="16.5" customHeight="1">
      <c r="A227" s="35"/>
      <c r="B227" s="36"/>
      <c r="C227" s="212" t="s">
        <v>453</v>
      </c>
      <c r="D227" s="212" t="s">
        <v>127</v>
      </c>
      <c r="E227" s="213" t="s">
        <v>454</v>
      </c>
      <c r="F227" s="214" t="s">
        <v>455</v>
      </c>
      <c r="G227" s="215" t="s">
        <v>445</v>
      </c>
      <c r="H227" s="216">
        <v>0.5</v>
      </c>
      <c r="I227" s="217"/>
      <c r="J227" s="218">
        <f>ROUND(I227*H227,2)</f>
        <v>0</v>
      </c>
      <c r="K227" s="219"/>
      <c r="L227" s="41"/>
      <c r="M227" s="220" t="s">
        <v>1</v>
      </c>
      <c r="N227" s="221" t="s">
        <v>41</v>
      </c>
      <c r="O227" s="88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4" t="s">
        <v>440</v>
      </c>
      <c r="AT227" s="224" t="s">
        <v>127</v>
      </c>
      <c r="AU227" s="224" t="s">
        <v>86</v>
      </c>
      <c r="AY227" s="14" t="s">
        <v>124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4" t="s">
        <v>84</v>
      </c>
      <c r="BK227" s="225">
        <f>ROUND(I227*H227,2)</f>
        <v>0</v>
      </c>
      <c r="BL227" s="14" t="s">
        <v>440</v>
      </c>
      <c r="BM227" s="224" t="s">
        <v>456</v>
      </c>
    </row>
    <row r="228" spans="1:65" s="2" customFormat="1" ht="16.5" customHeight="1">
      <c r="A228" s="35"/>
      <c r="B228" s="36"/>
      <c r="C228" s="212" t="s">
        <v>457</v>
      </c>
      <c r="D228" s="212" t="s">
        <v>127</v>
      </c>
      <c r="E228" s="213" t="s">
        <v>458</v>
      </c>
      <c r="F228" s="214" t="s">
        <v>459</v>
      </c>
      <c r="G228" s="215" t="s">
        <v>445</v>
      </c>
      <c r="H228" s="216">
        <v>0.5</v>
      </c>
      <c r="I228" s="217"/>
      <c r="J228" s="218">
        <f>ROUND(I228*H228,2)</f>
        <v>0</v>
      </c>
      <c r="K228" s="219"/>
      <c r="L228" s="41"/>
      <c r="M228" s="220" t="s">
        <v>1</v>
      </c>
      <c r="N228" s="221" t="s">
        <v>41</v>
      </c>
      <c r="O228" s="88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4" t="s">
        <v>440</v>
      </c>
      <c r="AT228" s="224" t="s">
        <v>127</v>
      </c>
      <c r="AU228" s="224" t="s">
        <v>86</v>
      </c>
      <c r="AY228" s="14" t="s">
        <v>124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4" t="s">
        <v>84</v>
      </c>
      <c r="BK228" s="225">
        <f>ROUND(I228*H228,2)</f>
        <v>0</v>
      </c>
      <c r="BL228" s="14" t="s">
        <v>440</v>
      </c>
      <c r="BM228" s="224" t="s">
        <v>460</v>
      </c>
    </row>
    <row r="229" spans="1:65" s="2" customFormat="1" ht="16.5" customHeight="1">
      <c r="A229" s="35"/>
      <c r="B229" s="36"/>
      <c r="C229" s="212" t="s">
        <v>461</v>
      </c>
      <c r="D229" s="212" t="s">
        <v>127</v>
      </c>
      <c r="E229" s="213" t="s">
        <v>462</v>
      </c>
      <c r="F229" s="214" t="s">
        <v>463</v>
      </c>
      <c r="G229" s="215" t="s">
        <v>445</v>
      </c>
      <c r="H229" s="216">
        <v>0.5</v>
      </c>
      <c r="I229" s="217"/>
      <c r="J229" s="218">
        <f>ROUND(I229*H229,2)</f>
        <v>0</v>
      </c>
      <c r="K229" s="219"/>
      <c r="L229" s="41"/>
      <c r="M229" s="220" t="s">
        <v>1</v>
      </c>
      <c r="N229" s="221" t="s">
        <v>41</v>
      </c>
      <c r="O229" s="88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4" t="s">
        <v>440</v>
      </c>
      <c r="AT229" s="224" t="s">
        <v>127</v>
      </c>
      <c r="AU229" s="224" t="s">
        <v>86</v>
      </c>
      <c r="AY229" s="14" t="s">
        <v>124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4" t="s">
        <v>84</v>
      </c>
      <c r="BK229" s="225">
        <f>ROUND(I229*H229,2)</f>
        <v>0</v>
      </c>
      <c r="BL229" s="14" t="s">
        <v>440</v>
      </c>
      <c r="BM229" s="224" t="s">
        <v>464</v>
      </c>
    </row>
    <row r="230" spans="1:65" s="2" customFormat="1" ht="16.5" customHeight="1">
      <c r="A230" s="35"/>
      <c r="B230" s="36"/>
      <c r="C230" s="212" t="s">
        <v>465</v>
      </c>
      <c r="D230" s="212" t="s">
        <v>127</v>
      </c>
      <c r="E230" s="213" t="s">
        <v>466</v>
      </c>
      <c r="F230" s="214" t="s">
        <v>467</v>
      </c>
      <c r="G230" s="215" t="s">
        <v>445</v>
      </c>
      <c r="H230" s="216">
        <v>0.5</v>
      </c>
      <c r="I230" s="217"/>
      <c r="J230" s="218">
        <f>ROUND(I230*H230,2)</f>
        <v>0</v>
      </c>
      <c r="K230" s="219"/>
      <c r="L230" s="41"/>
      <c r="M230" s="220" t="s">
        <v>1</v>
      </c>
      <c r="N230" s="221" t="s">
        <v>41</v>
      </c>
      <c r="O230" s="88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4" t="s">
        <v>440</v>
      </c>
      <c r="AT230" s="224" t="s">
        <v>127</v>
      </c>
      <c r="AU230" s="224" t="s">
        <v>86</v>
      </c>
      <c r="AY230" s="14" t="s">
        <v>124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4" t="s">
        <v>84</v>
      </c>
      <c r="BK230" s="225">
        <f>ROUND(I230*H230,2)</f>
        <v>0</v>
      </c>
      <c r="BL230" s="14" t="s">
        <v>440</v>
      </c>
      <c r="BM230" s="224" t="s">
        <v>468</v>
      </c>
    </row>
    <row r="231" spans="1:63" s="12" customFormat="1" ht="22.8" customHeight="1">
      <c r="A231" s="12"/>
      <c r="B231" s="196"/>
      <c r="C231" s="197"/>
      <c r="D231" s="198" t="s">
        <v>75</v>
      </c>
      <c r="E231" s="210" t="s">
        <v>469</v>
      </c>
      <c r="F231" s="210" t="s">
        <v>470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P232</f>
        <v>0</v>
      </c>
      <c r="Q231" s="204"/>
      <c r="R231" s="205">
        <f>R232</f>
        <v>0</v>
      </c>
      <c r="S231" s="204"/>
      <c r="T231" s="206">
        <f>T232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145</v>
      </c>
      <c r="AT231" s="208" t="s">
        <v>75</v>
      </c>
      <c r="AU231" s="208" t="s">
        <v>84</v>
      </c>
      <c r="AY231" s="207" t="s">
        <v>124</v>
      </c>
      <c r="BK231" s="209">
        <f>BK232</f>
        <v>0</v>
      </c>
    </row>
    <row r="232" spans="1:65" s="2" customFormat="1" ht="16.5" customHeight="1">
      <c r="A232" s="35"/>
      <c r="B232" s="36"/>
      <c r="C232" s="212" t="s">
        <v>471</v>
      </c>
      <c r="D232" s="212" t="s">
        <v>127</v>
      </c>
      <c r="E232" s="213" t="s">
        <v>472</v>
      </c>
      <c r="F232" s="214" t="s">
        <v>473</v>
      </c>
      <c r="G232" s="215" t="s">
        <v>445</v>
      </c>
      <c r="H232" s="216">
        <v>0.5</v>
      </c>
      <c r="I232" s="217"/>
      <c r="J232" s="218">
        <f>ROUND(I232*H232,2)</f>
        <v>0</v>
      </c>
      <c r="K232" s="219"/>
      <c r="L232" s="41"/>
      <c r="M232" s="220" t="s">
        <v>1</v>
      </c>
      <c r="N232" s="221" t="s">
        <v>41</v>
      </c>
      <c r="O232" s="88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4" t="s">
        <v>440</v>
      </c>
      <c r="AT232" s="224" t="s">
        <v>127</v>
      </c>
      <c r="AU232" s="224" t="s">
        <v>86</v>
      </c>
      <c r="AY232" s="14" t="s">
        <v>124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4" t="s">
        <v>84</v>
      </c>
      <c r="BK232" s="225">
        <f>ROUND(I232*H232,2)</f>
        <v>0</v>
      </c>
      <c r="BL232" s="14" t="s">
        <v>440</v>
      </c>
      <c r="BM232" s="224" t="s">
        <v>474</v>
      </c>
    </row>
    <row r="233" spans="1:63" s="12" customFormat="1" ht="22.8" customHeight="1">
      <c r="A233" s="12"/>
      <c r="B233" s="196"/>
      <c r="C233" s="197"/>
      <c r="D233" s="198" t="s">
        <v>75</v>
      </c>
      <c r="E233" s="210" t="s">
        <v>475</v>
      </c>
      <c r="F233" s="210" t="s">
        <v>476</v>
      </c>
      <c r="G233" s="197"/>
      <c r="H233" s="197"/>
      <c r="I233" s="200"/>
      <c r="J233" s="211">
        <f>BK233</f>
        <v>0</v>
      </c>
      <c r="K233" s="197"/>
      <c r="L233" s="202"/>
      <c r="M233" s="203"/>
      <c r="N233" s="204"/>
      <c r="O233" s="204"/>
      <c r="P233" s="205">
        <f>P234</f>
        <v>0</v>
      </c>
      <c r="Q233" s="204"/>
      <c r="R233" s="205">
        <f>R234</f>
        <v>0</v>
      </c>
      <c r="S233" s="204"/>
      <c r="T233" s="206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7" t="s">
        <v>145</v>
      </c>
      <c r="AT233" s="208" t="s">
        <v>75</v>
      </c>
      <c r="AU233" s="208" t="s">
        <v>84</v>
      </c>
      <c r="AY233" s="207" t="s">
        <v>124</v>
      </c>
      <c r="BK233" s="209">
        <f>BK234</f>
        <v>0</v>
      </c>
    </row>
    <row r="234" spans="1:65" s="2" customFormat="1" ht="16.5" customHeight="1">
      <c r="A234" s="35"/>
      <c r="B234" s="36"/>
      <c r="C234" s="212" t="s">
        <v>477</v>
      </c>
      <c r="D234" s="212" t="s">
        <v>127</v>
      </c>
      <c r="E234" s="213" t="s">
        <v>478</v>
      </c>
      <c r="F234" s="214" t="s">
        <v>479</v>
      </c>
      <c r="G234" s="215" t="s">
        <v>380</v>
      </c>
      <c r="H234" s="216">
        <v>1</v>
      </c>
      <c r="I234" s="217"/>
      <c r="J234" s="218">
        <f>ROUND(I234*H234,2)</f>
        <v>0</v>
      </c>
      <c r="K234" s="219"/>
      <c r="L234" s="41"/>
      <c r="M234" s="237" t="s">
        <v>1</v>
      </c>
      <c r="N234" s="238" t="s">
        <v>41</v>
      </c>
      <c r="O234" s="239"/>
      <c r="P234" s="240">
        <f>O234*H234</f>
        <v>0</v>
      </c>
      <c r="Q234" s="240">
        <v>0</v>
      </c>
      <c r="R234" s="240">
        <f>Q234*H234</f>
        <v>0</v>
      </c>
      <c r="S234" s="240">
        <v>0</v>
      </c>
      <c r="T234" s="241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4" t="s">
        <v>440</v>
      </c>
      <c r="AT234" s="224" t="s">
        <v>127</v>
      </c>
      <c r="AU234" s="224" t="s">
        <v>86</v>
      </c>
      <c r="AY234" s="14" t="s">
        <v>124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4" t="s">
        <v>84</v>
      </c>
      <c r="BK234" s="225">
        <f>ROUND(I234*H234,2)</f>
        <v>0</v>
      </c>
      <c r="BL234" s="14" t="s">
        <v>440</v>
      </c>
      <c r="BM234" s="224" t="s">
        <v>480</v>
      </c>
    </row>
    <row r="235" spans="1:31" s="2" customFormat="1" ht="6.95" customHeight="1">
      <c r="A235" s="35"/>
      <c r="B235" s="63"/>
      <c r="C235" s="64"/>
      <c r="D235" s="64"/>
      <c r="E235" s="64"/>
      <c r="F235" s="64"/>
      <c r="G235" s="64"/>
      <c r="H235" s="64"/>
      <c r="I235" s="64"/>
      <c r="J235" s="64"/>
      <c r="K235" s="64"/>
      <c r="L235" s="41"/>
      <c r="M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</row>
  </sheetData>
  <sheetProtection password="CC35" sheet="1" objects="1" scenarios="1" formatColumns="0" formatRows="0" autoFilter="0"/>
  <autoFilter ref="C130:K234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Khynych</dc:creator>
  <cp:keywords/>
  <dc:description/>
  <cp:lastModifiedBy>Khynych</cp:lastModifiedBy>
  <dcterms:created xsi:type="dcterms:W3CDTF">2021-03-09T11:57:31Z</dcterms:created>
  <dcterms:modified xsi:type="dcterms:W3CDTF">2021-03-09T11:57:35Z</dcterms:modified>
  <cp:category/>
  <cp:version/>
  <cp:contentType/>
  <cp:contentStatus/>
</cp:coreProperties>
</file>