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jcikova\Desktop\"/>
    </mc:Choice>
  </mc:AlternateContent>
  <bookViews>
    <workbookView xWindow="0" yWindow="0" windowWidth="0" windowHeight="0"/>
  </bookViews>
  <sheets>
    <sheet name="Rekapitulace stavby" sheetId="1" r:id="rId1"/>
    <sheet name="SO 101 - Komunikace 0,450..." sheetId="2" r:id="rId2"/>
    <sheet name="SO 201.A1 - TYP A - km 0,..." sheetId="3" r:id="rId3"/>
    <sheet name="SO 201.A2 - TYP A - km 0,..." sheetId="4" r:id="rId4"/>
    <sheet name="SO 201.C - TYP C - km 0,4..." sheetId="5" r:id="rId5"/>
    <sheet name="SO 401 - Veřejné osvětlení" sheetId="6" r:id="rId6"/>
    <sheet name="SO 501 - Přeložky STL ply..." sheetId="7" r:id="rId7"/>
    <sheet name="VON - Vedlejší a ostatní 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101 - Komunikace 0,450...'!$C$91:$K$352</definedName>
    <definedName name="_xlnm.Print_Area" localSheetId="1">'SO 101 - Komunikace 0,450...'!$C$4:$J$39,'SO 101 - Komunikace 0,450...'!$C$45:$J$73,'SO 101 - Komunikace 0,450...'!$C$79:$K$352</definedName>
    <definedName name="_xlnm.Print_Titles" localSheetId="1">'SO 101 - Komunikace 0,450...'!$91:$91</definedName>
    <definedName name="_xlnm._FilterDatabase" localSheetId="2" hidden="1">'SO 201.A1 - TYP A - km 0,...'!$C$88:$K$277</definedName>
    <definedName name="_xlnm.Print_Area" localSheetId="2">'SO 201.A1 - TYP A - km 0,...'!$C$4:$J$39,'SO 201.A1 - TYP A - km 0,...'!$C$45:$J$70,'SO 201.A1 - TYP A - km 0,...'!$C$76:$K$277</definedName>
    <definedName name="_xlnm.Print_Titles" localSheetId="2">'SO 201.A1 - TYP A - km 0,...'!$88:$88</definedName>
    <definedName name="_xlnm._FilterDatabase" localSheetId="3" hidden="1">'SO 201.A2 - TYP A - km 0,...'!$C$88:$K$277</definedName>
    <definedName name="_xlnm.Print_Area" localSheetId="3">'SO 201.A2 - TYP A - km 0,...'!$C$4:$J$39,'SO 201.A2 - TYP A - km 0,...'!$C$45:$J$70,'SO 201.A2 - TYP A - km 0,...'!$C$76:$K$277</definedName>
    <definedName name="_xlnm.Print_Titles" localSheetId="3">'SO 201.A2 - TYP A - km 0,...'!$88:$88</definedName>
    <definedName name="_xlnm._FilterDatabase" localSheetId="4" hidden="1">'SO 201.C - TYP C - km 0,4...'!$C$92:$K$310</definedName>
    <definedName name="_xlnm.Print_Area" localSheetId="4">'SO 201.C - TYP C - km 0,4...'!$C$4:$J$39,'SO 201.C - TYP C - km 0,4...'!$C$45:$J$74,'SO 201.C - TYP C - km 0,4...'!$C$80:$K$310</definedName>
    <definedName name="_xlnm.Print_Titles" localSheetId="4">'SO 201.C - TYP C - km 0,4...'!$92:$92</definedName>
    <definedName name="_xlnm._FilterDatabase" localSheetId="5" hidden="1">'SO 401 - Veřejné osvětlení'!$C$83:$K$146</definedName>
    <definedName name="_xlnm.Print_Area" localSheetId="5">'SO 401 - Veřejné osvětlení'!$C$4:$J$39,'SO 401 - Veřejné osvětlení'!$C$45:$J$65,'SO 401 - Veřejné osvětlení'!$C$71:$K$146</definedName>
    <definedName name="_xlnm.Print_Titles" localSheetId="5">'SO 401 - Veřejné osvětlení'!$83:$83</definedName>
    <definedName name="_xlnm._FilterDatabase" localSheetId="6" hidden="1">'SO 501 - Přeložky STL ply...'!$C$81:$K$224</definedName>
    <definedName name="_xlnm.Print_Area" localSheetId="6">'SO 501 - Přeložky STL ply...'!$C$4:$J$39,'SO 501 - Přeložky STL ply...'!$C$45:$J$63,'SO 501 - Přeložky STL ply...'!$C$69:$K$224</definedName>
    <definedName name="_xlnm.Print_Titles" localSheetId="6">'SO 501 - Přeložky STL ply...'!$81:$81</definedName>
    <definedName name="_xlnm._FilterDatabase" localSheetId="7" hidden="1">'VON - Vedlejší a ostatní ...'!$C$82:$K$108</definedName>
    <definedName name="_xlnm.Print_Area" localSheetId="7">'VON - Vedlejší a ostatní ...'!$C$4:$J$39,'VON - Vedlejší a ostatní ...'!$C$45:$J$64,'VON - Vedlejší a ostatní ...'!$C$70:$K$108</definedName>
    <definedName name="_xlnm.Print_Titles" localSheetId="7">'VON - Vedlejší a ostatní ...'!$82:$82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7" r="J37"/>
  <c r="J36"/>
  <c i="1" r="AY60"/>
  <c i="7" r="J35"/>
  <c i="1" r="AX60"/>
  <c i="7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6" r="J37"/>
  <c r="J36"/>
  <c i="1" r="AY59"/>
  <c i="6" r="J35"/>
  <c i="1" r="AX59"/>
  <c i="6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5" r="J37"/>
  <c r="J36"/>
  <c i="1" r="AY58"/>
  <c i="5" r="J35"/>
  <c i="1" r="AX58"/>
  <c i="5" r="BI310"/>
  <c r="BH310"/>
  <c r="BG310"/>
  <c r="BF310"/>
  <c r="T310"/>
  <c r="T309"/>
  <c r="R310"/>
  <c r="R309"/>
  <c r="P310"/>
  <c r="P309"/>
  <c r="BI308"/>
  <c r="BH308"/>
  <c r="BG308"/>
  <c r="BF308"/>
  <c r="T308"/>
  <c r="T307"/>
  <c r="T306"/>
  <c r="R308"/>
  <c r="R307"/>
  <c r="R306"/>
  <c r="P308"/>
  <c r="P307"/>
  <c r="P306"/>
  <c r="BI304"/>
  <c r="BH304"/>
  <c r="BG304"/>
  <c r="BF304"/>
  <c r="T304"/>
  <c r="R304"/>
  <c r="P304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T280"/>
  <c r="R281"/>
  <c r="R280"/>
  <c r="P281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48"/>
  <c i="4" r="J37"/>
  <c r="J36"/>
  <c i="1" r="AY57"/>
  <c i="4" r="J35"/>
  <c i="1" r="AX57"/>
  <c i="4"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3" r="J37"/>
  <c r="J36"/>
  <c i="1" r="AY56"/>
  <c i="3" r="J35"/>
  <c i="1" r="AX56"/>
  <c i="3"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2" r="J37"/>
  <c r="J36"/>
  <c i="1" r="AY55"/>
  <c i="2" r="J35"/>
  <c i="1" r="AX55"/>
  <c i="2"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J330"/>
  <c r="J278"/>
  <c r="J196"/>
  <c r="J99"/>
  <c r="BK286"/>
  <c r="BK253"/>
  <c r="BK213"/>
  <c r="J96"/>
  <c r="J300"/>
  <c r="BK271"/>
  <c r="J221"/>
  <c r="BK139"/>
  <c r="BK303"/>
  <c r="BK251"/>
  <c r="J147"/>
  <c r="BK100"/>
  <c i="3" r="BK180"/>
  <c r="BK188"/>
  <c r="J253"/>
  <c r="J155"/>
  <c r="J271"/>
  <c r="BK140"/>
  <c r="J99"/>
  <c i="4" r="J214"/>
  <c i="5" r="BK286"/>
  <c r="BK231"/>
  <c r="J180"/>
  <c r="J140"/>
  <c r="J298"/>
  <c r="J257"/>
  <c r="BK134"/>
  <c r="BK146"/>
  <c i="6" r="J140"/>
  <c r="BK111"/>
  <c r="J144"/>
  <c r="J116"/>
  <c r="J136"/>
  <c r="J104"/>
  <c r="J106"/>
  <c i="7" r="J212"/>
  <c r="J181"/>
  <c r="BK146"/>
  <c r="J222"/>
  <c r="J190"/>
  <c r="J171"/>
  <c r="BK222"/>
  <c r="BK176"/>
  <c r="BK140"/>
  <c r="BK209"/>
  <c r="J174"/>
  <c r="J120"/>
  <c i="8" r="J101"/>
  <c i="2" r="J303"/>
  <c r="J243"/>
  <c r="J125"/>
  <c r="BK300"/>
  <c r="J260"/>
  <c r="BK226"/>
  <c r="J136"/>
  <c r="J317"/>
  <c r="BK278"/>
  <c r="BK217"/>
  <c r="J127"/>
  <c r="BK298"/>
  <c r="BK248"/>
  <c r="J158"/>
  <c i="3" r="BK253"/>
  <c r="J163"/>
  <c r="J172"/>
  <c r="J214"/>
  <c r="J115"/>
  <c r="BK246"/>
  <c r="J109"/>
  <c i="4" r="J239"/>
  <c r="BK214"/>
  <c r="BK131"/>
  <c r="J222"/>
  <c r="J155"/>
  <c r="BK261"/>
  <c r="BK160"/>
  <c i="5" r="BK272"/>
  <c r="BK225"/>
  <c r="J163"/>
  <c i="6" r="BK129"/>
  <c r="J92"/>
  <c r="BK125"/>
  <c r="BK95"/>
  <c r="J123"/>
  <c r="BK132"/>
  <c r="J99"/>
  <c i="7" r="BK210"/>
  <c r="J185"/>
  <c r="BK159"/>
  <c r="J85"/>
  <c r="BK186"/>
  <c r="J140"/>
  <c r="J219"/>
  <c r="BK199"/>
  <c r="BK149"/>
  <c r="J221"/>
  <c r="BK184"/>
  <c r="J159"/>
  <c r="J96"/>
  <c i="2" r="BK338"/>
  <c r="BK281"/>
  <c r="BK210"/>
  <c r="BK113"/>
  <c r="BK333"/>
  <c r="J281"/>
  <c r="J239"/>
  <c r="BK198"/>
  <c r="J100"/>
  <c r="BK304"/>
  <c r="BK274"/>
  <c r="BK200"/>
  <c r="J117"/>
  <c r="BK279"/>
  <c r="BK207"/>
  <c r="BK108"/>
  <c i="3" r="BK193"/>
  <c r="J184"/>
  <c r="BK230"/>
  <c r="BK109"/>
  <c r="BK239"/>
  <c r="BK95"/>
  <c i="4" r="BK222"/>
  <c r="J180"/>
  <c r="J106"/>
  <c r="BK217"/>
  <c r="J109"/>
  <c r="J233"/>
  <c r="J152"/>
  <c i="5" r="BK304"/>
  <c r="BK240"/>
  <c r="J185"/>
  <c r="BK157"/>
  <c r="BK111"/>
  <c r="BK281"/>
  <c r="BK220"/>
  <c r="BK152"/>
  <c r="J304"/>
  <c r="J267"/>
  <c r="J209"/>
  <c r="J170"/>
  <c r="J296"/>
  <c r="BK254"/>
  <c r="J134"/>
  <c i="6" r="J134"/>
  <c r="BK104"/>
  <c r="J135"/>
  <c r="BK141"/>
  <c r="J112"/>
  <c r="J120"/>
  <c r="BK92"/>
  <c i="7" r="BK200"/>
  <c r="BK178"/>
  <c r="J142"/>
  <c r="BK219"/>
  <c r="J188"/>
  <c r="J173"/>
  <c r="BK110"/>
  <c r="BK187"/>
  <c r="BK137"/>
  <c r="BK204"/>
  <c r="BK173"/>
  <c r="J161"/>
  <c r="J98"/>
  <c i="2" r="J340"/>
  <c r="J276"/>
  <c r="BK195"/>
  <c r="J106"/>
  <c r="J283"/>
  <c r="BK243"/>
  <c r="BK162"/>
  <c i="1" r="AS54"/>
  <c i="2" r="J132"/>
  <c i="3" r="BK227"/>
  <c r="BK271"/>
  <c r="BK106"/>
  <c r="J193"/>
  <c r="BK102"/>
  <c r="BK184"/>
  <c i="4" r="BK274"/>
  <c r="BK149"/>
  <c r="BK135"/>
  <c r="BK99"/>
  <c r="BK233"/>
  <c r="J163"/>
  <c r="BK271"/>
  <c r="J202"/>
  <c r="J135"/>
  <c r="J245"/>
  <c r="BK188"/>
  <c i="5" r="J278"/>
  <c r="J236"/>
  <c r="BK202"/>
  <c r="BK180"/>
  <c r="J154"/>
  <c r="J284"/>
  <c r="BK212"/>
  <c r="J146"/>
  <c r="J308"/>
  <c r="J270"/>
  <c r="J240"/>
  <c r="J200"/>
  <c r="BK154"/>
  <c r="J252"/>
  <c r="BK108"/>
  <c i="6" r="BK128"/>
  <c r="J110"/>
  <c r="BK136"/>
  <c r="J103"/>
  <c r="J128"/>
  <c r="J133"/>
  <c r="BK101"/>
  <c i="7" r="BK211"/>
  <c r="J201"/>
  <c r="BK170"/>
  <c r="BK120"/>
  <c r="BK208"/>
  <c r="J182"/>
  <c r="BK125"/>
  <c r="BK220"/>
  <c r="J177"/>
  <c r="J145"/>
  <c r="J218"/>
  <c r="J186"/>
  <c r="J160"/>
  <c r="J105"/>
  <c i="8" r="BK96"/>
  <c i="2" r="BK345"/>
  <c r="BK241"/>
  <c r="J139"/>
  <c r="J345"/>
  <c r="BK294"/>
  <c r="J241"/>
  <c r="BK158"/>
  <c r="BK102"/>
  <c r="J308"/>
  <c r="J261"/>
  <c r="BK204"/>
  <c r="BK125"/>
  <c r="J286"/>
  <c r="J213"/>
  <c r="J131"/>
  <c i="3" r="BK212"/>
  <c r="J245"/>
  <c r="J264"/>
  <c r="BK172"/>
  <c r="BK250"/>
  <c r="J180"/>
  <c i="4" r="J256"/>
  <c i="5" r="J129"/>
  <c r="J261"/>
  <c r="J215"/>
  <c r="J144"/>
  <c r="BK290"/>
  <c r="BK246"/>
  <c r="BK298"/>
  <c r="BK229"/>
  <c r="J106"/>
  <c i="6" r="J125"/>
  <c r="BK91"/>
  <c r="BK134"/>
  <c r="J90"/>
  <c r="BK122"/>
  <c r="BK88"/>
  <c r="BK97"/>
  <c i="7" r="J203"/>
  <c r="BK190"/>
  <c r="J156"/>
  <c r="BK96"/>
  <c r="BK194"/>
  <c r="J176"/>
  <c r="BK131"/>
  <c r="BK212"/>
  <c r="BK156"/>
  <c r="BK98"/>
  <c r="BK201"/>
  <c r="J167"/>
  <c r="J110"/>
  <c i="8" r="J91"/>
  <c i="2" r="J336"/>
  <c r="BK264"/>
  <c r="BK182"/>
  <c r="J351"/>
  <c r="BK280"/>
  <c r="J237"/>
  <c r="BK169"/>
  <c r="BK104"/>
  <c r="BK306"/>
  <c r="J272"/>
  <c r="BK202"/>
  <c r="J104"/>
  <c r="J280"/>
  <c r="J210"/>
  <c r="BK127"/>
  <c i="3" r="J246"/>
  <c r="BK125"/>
  <c r="BK149"/>
  <c r="J233"/>
  <c r="J160"/>
  <c r="BK264"/>
  <c r="BK166"/>
  <c i="4" r="J253"/>
  <c r="BK172"/>
  <c r="J160"/>
  <c r="J261"/>
  <c r="J177"/>
  <c r="J99"/>
  <c r="J217"/>
  <c r="BK140"/>
  <c i="5" r="BK257"/>
  <c r="J274"/>
  <c r="BK103"/>
  <c i="6" r="J124"/>
  <c r="BK87"/>
  <c r="BK113"/>
  <c r="J143"/>
  <c r="BK116"/>
  <c r="BK118"/>
  <c r="BK90"/>
  <c i="7" r="BK193"/>
  <c r="J152"/>
  <c r="J113"/>
  <c r="J200"/>
  <c r="J175"/>
  <c r="BK123"/>
  <c r="J209"/>
  <c r="BK157"/>
  <c r="J102"/>
  <c r="J202"/>
  <c r="BK163"/>
  <c r="BK116"/>
  <c i="8" r="J96"/>
  <c i="2" r="J271"/>
  <c r="BK193"/>
  <c r="BK96"/>
  <c r="BK291"/>
  <c r="J251"/>
  <c r="J160"/>
  <c r="J95"/>
  <c r="BK301"/>
  <c r="BK267"/>
  <c r="BK214"/>
  <c r="BK136"/>
  <c r="J302"/>
  <c r="BK260"/>
  <c r="BK160"/>
  <c i="3" r="BK242"/>
  <c r="J274"/>
  <c r="J121"/>
  <c r="J198"/>
  <c r="J92"/>
  <c r="J177"/>
  <c i="4" r="J269"/>
  <c r="BK163"/>
  <c r="J166"/>
  <c r="J121"/>
  <c r="J175"/>
  <c r="BK253"/>
  <c r="BK239"/>
  <c r="J169"/>
  <c i="5" r="BK310"/>
  <c r="BK252"/>
  <c r="J190"/>
  <c r="J162"/>
  <c r="BK137"/>
  <c r="BK292"/>
  <c r="BK242"/>
  <c r="BK190"/>
  <c r="BK142"/>
  <c r="J292"/>
  <c r="J242"/>
  <c r="J202"/>
  <c r="J165"/>
  <c r="BK276"/>
  <c r="J152"/>
  <c i="6" r="BK144"/>
  <c r="BK120"/>
  <c r="BK140"/>
  <c r="BK106"/>
  <c r="J91"/>
  <c r="J121"/>
  <c r="BK130"/>
  <c r="J108"/>
  <c i="7" r="BK213"/>
  <c r="BK191"/>
  <c r="J163"/>
  <c r="J123"/>
  <c r="J204"/>
  <c r="J184"/>
  <c r="BK160"/>
  <c r="BK218"/>
  <c r="BK161"/>
  <c r="BK117"/>
  <c r="J223"/>
  <c r="BK195"/>
  <c r="J166"/>
  <c r="J109"/>
  <c i="8" r="J86"/>
  <c i="2" r="BK287"/>
  <c r="J223"/>
  <c r="J119"/>
  <c r="J296"/>
  <c r="BK275"/>
  <c r="BK235"/>
  <c r="BK147"/>
  <c r="BK283"/>
  <c r="BK258"/>
  <c r="J207"/>
  <c r="J137"/>
  <c r="BK95"/>
  <c r="J301"/>
  <c r="BK221"/>
  <c r="J165"/>
  <c i="3" r="J248"/>
  <c r="BK131"/>
  <c r="J152"/>
  <c r="J227"/>
  <c r="BK121"/>
  <c r="BK248"/>
  <c r="J131"/>
  <c i="4" r="J248"/>
  <c r="J140"/>
  <c r="J102"/>
  <c r="J212"/>
  <c r="J144"/>
  <c r="BK102"/>
  <c r="J236"/>
  <c r="BK155"/>
  <c i="5" r="BK263"/>
  <c r="J212"/>
  <c r="BK195"/>
  <c r="J167"/>
  <c r="BK140"/>
  <c r="J96"/>
  <c r="BK244"/>
  <c r="J204"/>
  <c r="BK129"/>
  <c r="J286"/>
  <c r="J234"/>
  <c r="J187"/>
  <c r="J122"/>
  <c r="BK270"/>
  <c r="J119"/>
  <c r="J98"/>
  <c i="6" r="BK123"/>
  <c r="BK89"/>
  <c r="BK108"/>
  <c r="BK145"/>
  <c r="J119"/>
  <c r="J122"/>
  <c r="J93"/>
  <c i="7" r="BK206"/>
  <c r="BK182"/>
  <c r="J157"/>
  <c r="J115"/>
  <c r="J198"/>
  <c r="BK177"/>
  <c r="BK115"/>
  <c r="J210"/>
  <c r="J164"/>
  <c r="BK106"/>
  <c r="BK205"/>
  <c r="BK172"/>
  <c r="J150"/>
  <c i="8" r="BK102"/>
  <c i="2" r="BK296"/>
  <c r="BK230"/>
  <c r="BK117"/>
  <c r="BK317"/>
  <c r="J258"/>
  <c r="BK187"/>
  <c r="J113"/>
  <c r="BK315"/>
  <c r="J277"/>
  <c r="BK196"/>
  <c r="J102"/>
  <c r="BK277"/>
  <c r="J202"/>
  <c i="3" r="BK236"/>
  <c r="BK274"/>
  <c r="J140"/>
  <c r="BK217"/>
  <c r="J106"/>
  <c r="BK198"/>
  <c i="4" r="J271"/>
  <c r="BK175"/>
  <c i="5" r="J276"/>
  <c r="J227"/>
  <c r="J157"/>
  <c r="BK96"/>
  <c r="J272"/>
  <c r="J231"/>
  <c r="J259"/>
  <c r="BK117"/>
  <c i="6" r="J132"/>
  <c r="J102"/>
  <c r="BK105"/>
  <c r="BK142"/>
  <c r="J113"/>
  <c r="BK119"/>
  <c i="7" r="J224"/>
  <c r="BK198"/>
  <c r="J168"/>
  <c r="J116"/>
  <c r="J199"/>
  <c r="BK181"/>
  <c r="J117"/>
  <c r="J205"/>
  <c r="BK148"/>
  <c r="BK217"/>
  <c r="J183"/>
  <c r="J158"/>
  <c i="8" r="BK91"/>
  <c i="2" r="BK324"/>
  <c r="J235"/>
  <c r="J141"/>
  <c r="J338"/>
  <c r="BK273"/>
  <c r="J214"/>
  <c r="J97"/>
  <c r="BK302"/>
  <c r="J263"/>
  <c r="J195"/>
  <c r="BK343"/>
  <c r="J273"/>
  <c r="J187"/>
  <c r="BK99"/>
  <c i="3" r="J202"/>
  <c r="J217"/>
  <c r="BK245"/>
  <c r="J149"/>
  <c r="J207"/>
  <c i="4" r="J264"/>
  <c r="J207"/>
  <c r="J188"/>
  <c r="BK109"/>
  <c r="BK212"/>
  <c r="BK92"/>
  <c r="J198"/>
  <c i="5" r="BK308"/>
  <c r="J238"/>
  <c r="BK234"/>
  <c i="6" r="J145"/>
  <c r="BK115"/>
  <c r="BK102"/>
  <c r="J130"/>
  <c r="J87"/>
  <c r="J111"/>
  <c i="7" r="J217"/>
  <c r="BK202"/>
  <c r="BK180"/>
  <c r="BK145"/>
  <c r="BK216"/>
  <c r="J180"/>
  <c r="BK102"/>
  <c r="J169"/>
  <c r="J125"/>
  <c r="BK192"/>
  <c r="BK169"/>
  <c r="J106"/>
  <c i="2" r="J333"/>
  <c r="J244"/>
  <c r="BK131"/>
  <c r="J315"/>
  <c r="BK263"/>
  <c r="J217"/>
  <c r="J123"/>
  <c r="J311"/>
  <c r="BK256"/>
  <c r="J193"/>
  <c r="BK351"/>
  <c r="BK269"/>
  <c r="BK176"/>
  <c i="3" r="BK256"/>
  <c r="BK160"/>
  <c r="BK155"/>
  <c r="J239"/>
  <c r="J144"/>
  <c r="BK202"/>
  <c r="BK115"/>
  <c i="4" r="BK177"/>
  <c r="BK193"/>
  <c r="J149"/>
  <c r="BK245"/>
  <c r="BK152"/>
  <c r="BK246"/>
  <c r="BK202"/>
  <c r="J131"/>
  <c i="5" r="BK259"/>
  <c r="BK215"/>
  <c r="BK165"/>
  <c r="J142"/>
  <c r="J103"/>
  <c r="J254"/>
  <c r="BK162"/>
  <c r="J117"/>
  <c r="BK274"/>
  <c r="BK236"/>
  <c r="J195"/>
  <c r="J137"/>
  <c r="BK200"/>
  <c r="BK101"/>
  <c i="6" r="J114"/>
  <c r="J88"/>
  <c r="BK100"/>
  <c r="BK127"/>
  <c r="BK146"/>
  <c r="J100"/>
  <c i="7" r="J208"/>
  <c r="BK183"/>
  <c r="BK150"/>
  <c r="BK84"/>
  <c r="BK197"/>
  <c r="J179"/>
  <c r="BK118"/>
  <c r="J206"/>
  <c r="BK154"/>
  <c r="BK105"/>
  <c r="J187"/>
  <c r="J118"/>
  <c i="8" r="J106"/>
  <c i="2" r="BK311"/>
  <c r="BK239"/>
  <c r="BK132"/>
  <c r="BK330"/>
  <c r="J256"/>
  <c r="J200"/>
  <c r="BK106"/>
  <c r="J269"/>
  <c r="J198"/>
  <c r="BK119"/>
  <c r="J282"/>
  <c r="J264"/>
  <c r="BK123"/>
  <c i="3" r="BK207"/>
  <c r="BK177"/>
  <c r="J242"/>
  <c r="BK152"/>
  <c r="BK269"/>
  <c r="BK175"/>
  <c i="4" r="J230"/>
  <c r="BK144"/>
  <c r="BK121"/>
  <c r="J250"/>
  <c r="J172"/>
  <c r="BK95"/>
  <c r="BK180"/>
  <c r="BK256"/>
  <c r="BK207"/>
  <c i="5" r="J310"/>
  <c r="BK248"/>
  <c r="BK204"/>
  <c r="BK187"/>
  <c r="BK163"/>
  <c r="BK144"/>
  <c r="J108"/>
  <c r="J255"/>
  <c r="BK170"/>
  <c r="BK296"/>
  <c r="BK261"/>
  <c r="J225"/>
  <c r="J174"/>
  <c r="BK98"/>
  <c r="BK150"/>
  <c i="6" r="BK143"/>
  <c r="J117"/>
  <c r="J141"/>
  <c r="J97"/>
  <c r="BK135"/>
  <c r="J89"/>
  <c i="7" r="BK221"/>
  <c r="J192"/>
  <c r="J165"/>
  <c r="J137"/>
  <c r="J220"/>
  <c r="BK189"/>
  <c r="J149"/>
  <c r="J84"/>
  <c r="BK171"/>
  <c r="J131"/>
  <c r="BK215"/>
  <c r="J178"/>
  <c r="J155"/>
  <c r="J89"/>
  <c i="8" r="BK86"/>
  <c i="2" r="J322"/>
  <c r="BK261"/>
  <c r="J171"/>
  <c r="BK336"/>
  <c r="BK272"/>
  <c r="J233"/>
  <c r="J138"/>
  <c r="J324"/>
  <c r="J294"/>
  <c r="BK246"/>
  <c r="J176"/>
  <c r="BK340"/>
  <c r="J267"/>
  <c r="BK166"/>
  <c i="3" r="J250"/>
  <c r="BK144"/>
  <c r="J175"/>
  <c r="J236"/>
  <c r="BK135"/>
  <c r="BK233"/>
  <c r="J125"/>
  <c i="4" r="BK242"/>
  <c i="5" r="J101"/>
  <c r="J246"/>
  <c r="J207"/>
  <c r="J124"/>
  <c r="J281"/>
  <c r="BK238"/>
  <c r="BK198"/>
  <c i="6" r="J146"/>
  <c r="J118"/>
  <c r="BK138"/>
  <c r="J101"/>
  <c r="J129"/>
  <c r="BK131"/>
  <c r="BK114"/>
  <c i="7" r="J216"/>
  <c r="J195"/>
  <c r="BK164"/>
  <c r="BK134"/>
  <c r="J211"/>
  <c r="BK185"/>
  <c r="BK158"/>
  <c r="BK86"/>
  <c r="J170"/>
  <c r="BK122"/>
  <c r="BK188"/>
  <c r="BK162"/>
  <c r="BK101"/>
  <c i="2" r="J342"/>
  <c r="J279"/>
  <c r="J204"/>
  <c r="J108"/>
  <c r="J287"/>
  <c r="J246"/>
  <c r="J144"/>
  <c r="BK326"/>
  <c r="J298"/>
  <c r="J253"/>
  <c r="BK144"/>
  <c r="J304"/>
  <c r="J266"/>
  <c r="J169"/>
  <c i="3" r="BK222"/>
  <c r="J269"/>
  <c r="BK99"/>
  <c r="J169"/>
  <c r="J95"/>
  <c r="J188"/>
  <c r="BK92"/>
  <c i="4" r="BK236"/>
  <c r="BK169"/>
  <c r="J92"/>
  <c r="BK198"/>
  <c r="J125"/>
  <c r="BK250"/>
  <c r="BK115"/>
  <c i="5" r="J249"/>
  <c r="BK126"/>
  <c i="6" r="J142"/>
  <c r="J105"/>
  <c r="J139"/>
  <c r="J138"/>
  <c r="BK103"/>
  <c r="BK121"/>
  <c i="7" r="J214"/>
  <c r="J197"/>
  <c r="BK166"/>
  <c r="J122"/>
  <c r="J196"/>
  <c r="J162"/>
  <c r="BK224"/>
  <c r="BK174"/>
  <c r="BK142"/>
  <c r="BK214"/>
  <c r="BK175"/>
  <c r="BK152"/>
  <c i="8" r="J102"/>
  <c i="2" r="J306"/>
  <c r="BK237"/>
  <c r="J162"/>
  <c r="BK342"/>
  <c r="J274"/>
  <c r="J230"/>
  <c r="BK141"/>
  <c r="BK322"/>
  <c r="BK282"/>
  <c r="BK244"/>
  <c r="BK165"/>
  <c r="J291"/>
  <c r="BK233"/>
  <c r="BK138"/>
  <c i="3" r="BK214"/>
  <c r="J230"/>
  <c r="BK261"/>
  <c r="J166"/>
  <c r="J261"/>
  <c r="J135"/>
  <c i="4" r="J246"/>
  <c r="J227"/>
  <c r="J274"/>
  <c r="J193"/>
  <c r="J95"/>
  <c r="BK227"/>
  <c i="5" r="BK267"/>
  <c r="J229"/>
  <c r="BK174"/>
  <c r="J150"/>
  <c r="BK106"/>
  <c r="J263"/>
  <c r="BK209"/>
  <c r="J126"/>
  <c r="BK284"/>
  <c r="BK249"/>
  <c r="BK227"/>
  <c r="BK185"/>
  <c r="BK119"/>
  <c r="J244"/>
  <c r="J111"/>
  <c i="6" r="J127"/>
  <c r="BK93"/>
  <c r="BK117"/>
  <c r="J131"/>
  <c r="J95"/>
  <c r="J115"/>
  <c i="7" r="BK223"/>
  <c r="BK196"/>
  <c r="BK167"/>
  <c r="BK109"/>
  <c r="J191"/>
  <c r="J134"/>
  <c r="BK85"/>
  <c r="J172"/>
  <c r="J146"/>
  <c r="J213"/>
  <c r="BK179"/>
  <c r="J154"/>
  <c i="8" r="BK106"/>
  <c i="2" r="J326"/>
  <c r="J248"/>
  <c r="J166"/>
  <c r="J343"/>
  <c r="BK266"/>
  <c r="BK223"/>
  <c r="BK137"/>
  <c r="J275"/>
  <c r="J226"/>
  <c r="BK171"/>
  <c r="BK308"/>
  <c r="BK276"/>
  <c r="J182"/>
  <c r="BK97"/>
  <c i="3" r="BK169"/>
  <c r="J222"/>
  <c r="J256"/>
  <c r="BK163"/>
  <c r="J212"/>
  <c r="J102"/>
  <c i="4" r="J184"/>
  <c r="BK125"/>
  <c r="BK269"/>
  <c r="BK184"/>
  <c r="J115"/>
  <c r="J242"/>
  <c r="BK166"/>
  <c r="BK264"/>
  <c r="BK248"/>
  <c r="BK230"/>
  <c r="BK106"/>
  <c i="5" r="BK255"/>
  <c r="BK222"/>
  <c r="J198"/>
  <c r="J160"/>
  <c r="BK124"/>
  <c r="BK278"/>
  <c r="J222"/>
  <c r="BK160"/>
  <c r="BK122"/>
  <c r="J248"/>
  <c r="BK207"/>
  <c r="BK167"/>
  <c r="J290"/>
  <c r="J220"/>
  <c i="6" r="BK133"/>
  <c r="BK99"/>
  <c r="BK124"/>
  <c r="BK139"/>
  <c r="BK110"/>
  <c r="BK112"/>
  <c i="7" r="J215"/>
  <c r="J189"/>
  <c r="J148"/>
  <c r="J86"/>
  <c r="J193"/>
  <c r="BK168"/>
  <c r="BK89"/>
  <c r="BK203"/>
  <c r="BK155"/>
  <c r="J101"/>
  <c r="J194"/>
  <c r="BK165"/>
  <c r="BK113"/>
  <c i="8" r="BK101"/>
  <c i="2" l="1" r="BK94"/>
  <c r="T199"/>
  <c r="T216"/>
  <c r="R225"/>
  <c r="R250"/>
  <c r="BK285"/>
  <c r="J285"/>
  <c r="J66"/>
  <c r="R310"/>
  <c r="P335"/>
  <c r="BK341"/>
  <c r="J341"/>
  <c r="J71"/>
  <c r="BK344"/>
  <c r="J344"/>
  <c r="J72"/>
  <c i="3" r="BK91"/>
  <c r="T159"/>
  <c r="P211"/>
  <c r="P244"/>
  <c r="P252"/>
  <c r="P251"/>
  <c r="P270"/>
  <c i="4" r="BK91"/>
  <c r="J91"/>
  <c r="J61"/>
  <c r="BK159"/>
  <c r="J159"/>
  <c r="J62"/>
  <c r="P211"/>
  <c r="R244"/>
  <c r="R252"/>
  <c r="R251"/>
  <c r="R270"/>
  <c i="5" r="R95"/>
  <c r="BK149"/>
  <c r="J149"/>
  <c r="J62"/>
  <c r="P189"/>
  <c r="BK206"/>
  <c r="J206"/>
  <c r="J64"/>
  <c r="P224"/>
  <c r="R258"/>
  <c r="BK283"/>
  <c r="J283"/>
  <c r="J69"/>
  <c r="T297"/>
  <c i="6" r="T86"/>
  <c r="T109"/>
  <c r="P126"/>
  <c r="BK137"/>
  <c r="J137"/>
  <c r="J64"/>
  <c i="7" r="T83"/>
  <c r="P147"/>
  <c r="R147"/>
  <c r="P207"/>
  <c i="2" r="P94"/>
  <c r="R199"/>
  <c r="R216"/>
  <c r="T225"/>
  <c r="BK250"/>
  <c r="J250"/>
  <c r="J65"/>
  <c r="P285"/>
  <c r="BK310"/>
  <c r="J310"/>
  <c r="J67"/>
  <c r="BK335"/>
  <c r="J335"/>
  <c r="J70"/>
  <c r="P341"/>
  <c r="T344"/>
  <c i="3" r="T91"/>
  <c r="BK159"/>
  <c r="J159"/>
  <c r="J62"/>
  <c r="BK211"/>
  <c r="J211"/>
  <c r="J64"/>
  <c r="BK244"/>
  <c r="J244"/>
  <c r="J65"/>
  <c r="BK252"/>
  <c r="J252"/>
  <c r="J68"/>
  <c r="BK270"/>
  <c r="J270"/>
  <c r="J69"/>
  <c i="4" r="T91"/>
  <c r="P159"/>
  <c r="R211"/>
  <c r="P244"/>
  <c r="T252"/>
  <c r="P270"/>
  <c i="5" r="BK95"/>
  <c r="J95"/>
  <c r="J61"/>
  <c r="T149"/>
  <c r="BK189"/>
  <c r="J189"/>
  <c r="J63"/>
  <c r="T206"/>
  <c r="BK224"/>
  <c r="J224"/>
  <c r="J65"/>
  <c r="BK258"/>
  <c r="J258"/>
  <c r="J66"/>
  <c r="P283"/>
  <c r="P297"/>
  <c i="6" r="R86"/>
  <c r="BK109"/>
  <c r="J109"/>
  <c r="J62"/>
  <c r="R126"/>
  <c r="P137"/>
  <c i="2" r="R94"/>
  <c r="BK199"/>
  <c r="J199"/>
  <c r="J62"/>
  <c r="BK216"/>
  <c r="J216"/>
  <c r="J63"/>
  <c r="BK225"/>
  <c r="J225"/>
  <c r="J64"/>
  <c r="P250"/>
  <c r="R285"/>
  <c r="P310"/>
  <c r="R335"/>
  <c r="R341"/>
  <c r="R344"/>
  <c i="3" r="P91"/>
  <c r="R159"/>
  <c r="T211"/>
  <c r="R244"/>
  <c r="R252"/>
  <c r="R251"/>
  <c r="R270"/>
  <c i="4" r="P91"/>
  <c r="P90"/>
  <c r="R159"/>
  <c r="BK211"/>
  <c r="J211"/>
  <c r="J64"/>
  <c r="BK244"/>
  <c r="J244"/>
  <c r="J65"/>
  <c r="BK252"/>
  <c r="J252"/>
  <c r="J68"/>
  <c r="T270"/>
  <c i="5" r="T95"/>
  <c r="R149"/>
  <c r="R189"/>
  <c r="P206"/>
  <c r="T224"/>
  <c r="T258"/>
  <c r="T283"/>
  <c r="T282"/>
  <c r="R297"/>
  <c i="6" r="BK86"/>
  <c r="J86"/>
  <c r="J61"/>
  <c r="P109"/>
  <c r="T126"/>
  <c r="T137"/>
  <c i="7" r="BK83"/>
  <c r="J83"/>
  <c r="J60"/>
  <c r="R83"/>
  <c r="BK147"/>
  <c r="J147"/>
  <c r="J61"/>
  <c r="T147"/>
  <c r="R207"/>
  <c i="8" r="P85"/>
  <c r="BK100"/>
  <c r="J100"/>
  <c r="J62"/>
  <c i="2" r="T94"/>
  <c r="T93"/>
  <c r="P199"/>
  <c r="P216"/>
  <c r="P225"/>
  <c r="T250"/>
  <c r="T285"/>
  <c r="T310"/>
  <c r="T335"/>
  <c r="T341"/>
  <c r="P344"/>
  <c i="3" r="R91"/>
  <c r="R90"/>
  <c r="R89"/>
  <c r="P159"/>
  <c r="R211"/>
  <c r="T244"/>
  <c r="T252"/>
  <c r="T270"/>
  <c i="4" r="R91"/>
  <c r="R90"/>
  <c r="R89"/>
  <c r="T159"/>
  <c r="T211"/>
  <c r="T244"/>
  <c r="P252"/>
  <c r="P251"/>
  <c r="BK270"/>
  <c r="J270"/>
  <c r="J69"/>
  <c i="5" r="P95"/>
  <c r="P149"/>
  <c r="T189"/>
  <c r="R206"/>
  <c r="R224"/>
  <c r="P258"/>
  <c r="R283"/>
  <c r="R282"/>
  <c r="BK297"/>
  <c r="J297"/>
  <c r="J70"/>
  <c i="6" r="P86"/>
  <c r="P85"/>
  <c r="P84"/>
  <c i="1" r="AU59"/>
  <c i="6" r="R109"/>
  <c r="BK126"/>
  <c r="J126"/>
  <c r="J63"/>
  <c r="R137"/>
  <c i="7" r="P83"/>
  <c r="P82"/>
  <c i="1" r="AU60"/>
  <c i="7" r="BK207"/>
  <c r="J207"/>
  <c r="J62"/>
  <c r="T207"/>
  <c i="8" r="BK85"/>
  <c r="R85"/>
  <c r="T85"/>
  <c r="P100"/>
  <c r="R100"/>
  <c r="T100"/>
  <c i="3" r="BK206"/>
  <c r="J206"/>
  <c r="J63"/>
  <c r="BK249"/>
  <c r="J249"/>
  <c r="J66"/>
  <c i="5" r="BK280"/>
  <c r="J280"/>
  <c r="J67"/>
  <c r="BK309"/>
  <c r="J309"/>
  <c r="J73"/>
  <c i="4" r="BK249"/>
  <c r="J249"/>
  <c r="J66"/>
  <c i="5" r="BK307"/>
  <c r="J307"/>
  <c r="J72"/>
  <c i="2" r="BK332"/>
  <c r="J332"/>
  <c r="J68"/>
  <c i="4" r="BK206"/>
  <c r="J206"/>
  <c r="J63"/>
  <c i="8" r="BK105"/>
  <c r="J105"/>
  <c r="J63"/>
  <c r="J52"/>
  <c r="E73"/>
  <c r="BE101"/>
  <c r="BE106"/>
  <c r="F55"/>
  <c r="BE102"/>
  <c r="BE86"/>
  <c r="BE91"/>
  <c r="BE96"/>
  <c i="7" r="J76"/>
  <c r="BE122"/>
  <c r="BE131"/>
  <c r="BE134"/>
  <c r="BE142"/>
  <c r="BE146"/>
  <c r="BE148"/>
  <c r="BE149"/>
  <c r="BE156"/>
  <c r="BE170"/>
  <c r="BE176"/>
  <c r="BE180"/>
  <c r="BE181"/>
  <c r="BE189"/>
  <c r="BE190"/>
  <c r="BE197"/>
  <c r="BE198"/>
  <c r="BE202"/>
  <c r="BE206"/>
  <c r="BE210"/>
  <c r="BE211"/>
  <c r="BE217"/>
  <c r="BE219"/>
  <c r="BE220"/>
  <c r="BE222"/>
  <c i="6" r="BK85"/>
  <c r="J85"/>
  <c r="J60"/>
  <c i="7" r="F55"/>
  <c r="BE84"/>
  <c r="BE85"/>
  <c r="BE89"/>
  <c r="BE101"/>
  <c r="BE109"/>
  <c r="BE110"/>
  <c r="BE113"/>
  <c r="BE118"/>
  <c r="BE123"/>
  <c r="BE150"/>
  <c r="BE159"/>
  <c r="BE162"/>
  <c r="BE163"/>
  <c r="BE166"/>
  <c r="BE167"/>
  <c r="BE174"/>
  <c r="BE177"/>
  <c r="BE178"/>
  <c r="BE179"/>
  <c r="BE183"/>
  <c r="BE185"/>
  <c r="BE188"/>
  <c r="BE191"/>
  <c r="BE192"/>
  <c r="BE193"/>
  <c r="BE194"/>
  <c r="BE195"/>
  <c r="BE196"/>
  <c r="BE200"/>
  <c r="BE208"/>
  <c r="BE213"/>
  <c r="BE214"/>
  <c r="BE216"/>
  <c r="BE223"/>
  <c r="BE224"/>
  <c r="BE98"/>
  <c r="BE106"/>
  <c r="BE120"/>
  <c r="BE140"/>
  <c r="BE145"/>
  <c r="BE152"/>
  <c r="BE155"/>
  <c r="BE158"/>
  <c r="BE164"/>
  <c r="BE165"/>
  <c r="BE182"/>
  <c r="BE199"/>
  <c r="BE201"/>
  <c r="BE205"/>
  <c r="BE209"/>
  <c r="BE212"/>
  <c r="E48"/>
  <c r="BE86"/>
  <c r="BE96"/>
  <c r="BE102"/>
  <c r="BE105"/>
  <c r="BE115"/>
  <c r="BE116"/>
  <c r="BE117"/>
  <c r="BE125"/>
  <c r="BE137"/>
  <c r="BE154"/>
  <c r="BE157"/>
  <c r="BE160"/>
  <c r="BE161"/>
  <c r="BE168"/>
  <c r="BE169"/>
  <c r="BE171"/>
  <c r="BE172"/>
  <c r="BE173"/>
  <c r="BE175"/>
  <c r="BE184"/>
  <c r="BE186"/>
  <c r="BE187"/>
  <c r="BE203"/>
  <c r="BE204"/>
  <c r="BE215"/>
  <c r="BE218"/>
  <c r="BE221"/>
  <c i="6" r="E74"/>
  <c r="BE88"/>
  <c r="BE91"/>
  <c r="BE93"/>
  <c r="BE99"/>
  <c r="BE102"/>
  <c r="BE105"/>
  <c r="BE115"/>
  <c r="BE123"/>
  <c r="BE125"/>
  <c r="BE128"/>
  <c r="BE134"/>
  <c r="BE136"/>
  <c r="BE146"/>
  <c r="F55"/>
  <c r="BE97"/>
  <c r="BE100"/>
  <c r="BE101"/>
  <c r="BE104"/>
  <c r="BE108"/>
  <c r="BE110"/>
  <c r="BE117"/>
  <c r="BE124"/>
  <c r="BE133"/>
  <c r="BE138"/>
  <c r="BE140"/>
  <c r="J78"/>
  <c r="BE87"/>
  <c r="BE89"/>
  <c r="BE90"/>
  <c r="BE92"/>
  <c r="BE103"/>
  <c r="BE111"/>
  <c r="BE114"/>
  <c r="BE118"/>
  <c r="BE119"/>
  <c r="BE120"/>
  <c r="BE122"/>
  <c r="BE127"/>
  <c r="BE129"/>
  <c r="BE131"/>
  <c r="BE132"/>
  <c r="BE143"/>
  <c r="BE144"/>
  <c r="BE145"/>
  <c r="BE95"/>
  <c r="BE106"/>
  <c r="BE112"/>
  <c r="BE113"/>
  <c r="BE116"/>
  <c r="BE121"/>
  <c r="BE130"/>
  <c r="BE135"/>
  <c r="BE139"/>
  <c r="BE141"/>
  <c r="BE142"/>
  <c i="5" r="E83"/>
  <c r="BE122"/>
  <c r="BE129"/>
  <c r="BE137"/>
  <c r="BE140"/>
  <c r="BE160"/>
  <c r="BE165"/>
  <c r="BE167"/>
  <c r="BE170"/>
  <c r="BE180"/>
  <c r="BE187"/>
  <c r="BE190"/>
  <c r="BE195"/>
  <c r="BE202"/>
  <c r="BE204"/>
  <c r="BE209"/>
  <c r="BE212"/>
  <c r="BE222"/>
  <c r="BE225"/>
  <c r="BE236"/>
  <c r="BE240"/>
  <c r="BE248"/>
  <c r="BE249"/>
  <c r="BE255"/>
  <c r="BE259"/>
  <c r="BE261"/>
  <c r="BE263"/>
  <c r="BE267"/>
  <c r="BE278"/>
  <c r="BE286"/>
  <c i="4" r="BK251"/>
  <c r="J251"/>
  <c r="J67"/>
  <c i="5" r="F55"/>
  <c r="J87"/>
  <c r="BE106"/>
  <c r="BE108"/>
  <c r="BE124"/>
  <c r="BE126"/>
  <c r="BE142"/>
  <c r="BE144"/>
  <c r="BE150"/>
  <c r="BE152"/>
  <c r="BE154"/>
  <c r="BE157"/>
  <c r="BE162"/>
  <c r="BE163"/>
  <c r="BE198"/>
  <c r="BE215"/>
  <c r="BE220"/>
  <c r="BE229"/>
  <c r="BE252"/>
  <c r="BE254"/>
  <c r="BE276"/>
  <c r="BE98"/>
  <c r="BE101"/>
  <c r="BE103"/>
  <c r="BE111"/>
  <c r="BE117"/>
  <c r="BE134"/>
  <c r="BE146"/>
  <c r="BE174"/>
  <c r="BE185"/>
  <c r="BE234"/>
  <c r="BE238"/>
  <c r="BE246"/>
  <c r="BE257"/>
  <c r="BE270"/>
  <c r="BE272"/>
  <c r="BE296"/>
  <c r="BE298"/>
  <c r="BE96"/>
  <c r="BE119"/>
  <c r="BE200"/>
  <c r="BE207"/>
  <c r="BE227"/>
  <c r="BE231"/>
  <c r="BE242"/>
  <c r="BE244"/>
  <c r="BE274"/>
  <c r="BE281"/>
  <c r="BE284"/>
  <c r="BE290"/>
  <c r="BE292"/>
  <c r="BE304"/>
  <c r="BE308"/>
  <c r="BE310"/>
  <c i="3" r="J91"/>
  <c r="J61"/>
  <c i="4" r="F86"/>
  <c r="BE92"/>
  <c r="BE95"/>
  <c r="BE99"/>
  <c r="BE121"/>
  <c r="BE144"/>
  <c r="BE163"/>
  <c r="BE172"/>
  <c r="BE177"/>
  <c r="BE180"/>
  <c r="BE212"/>
  <c r="BE217"/>
  <c r="BE271"/>
  <c r="J83"/>
  <c r="BE106"/>
  <c r="BE115"/>
  <c r="BE125"/>
  <c r="BE140"/>
  <c r="BE160"/>
  <c r="BE169"/>
  <c r="BE184"/>
  <c r="BE214"/>
  <c r="BE222"/>
  <c r="BE227"/>
  <c r="BE230"/>
  <c r="BE236"/>
  <c r="BE239"/>
  <c r="BE248"/>
  <c r="BE250"/>
  <c r="BE264"/>
  <c r="BE269"/>
  <c r="E48"/>
  <c r="BE131"/>
  <c r="BE135"/>
  <c r="BE149"/>
  <c r="BE152"/>
  <c r="BE175"/>
  <c r="BE198"/>
  <c r="BE202"/>
  <c r="BE242"/>
  <c r="BE253"/>
  <c r="BE256"/>
  <c r="BE261"/>
  <c r="BE102"/>
  <c r="BE109"/>
  <c r="BE155"/>
  <c r="BE166"/>
  <c r="BE188"/>
  <c r="BE193"/>
  <c r="BE207"/>
  <c r="BE233"/>
  <c r="BE245"/>
  <c r="BE246"/>
  <c r="BE274"/>
  <c i="2" r="J94"/>
  <c r="J61"/>
  <c i="3" r="E48"/>
  <c r="F86"/>
  <c r="BE144"/>
  <c r="BE149"/>
  <c r="BE155"/>
  <c r="BE160"/>
  <c r="BE169"/>
  <c r="BE188"/>
  <c r="BE217"/>
  <c r="BE227"/>
  <c r="BE242"/>
  <c r="BE256"/>
  <c i="2" r="BK334"/>
  <c r="J334"/>
  <c r="J69"/>
  <c i="3" r="J52"/>
  <c r="BE125"/>
  <c r="BE140"/>
  <c r="BE177"/>
  <c r="BE180"/>
  <c r="BE202"/>
  <c r="BE207"/>
  <c r="BE246"/>
  <c r="BE269"/>
  <c r="BE92"/>
  <c r="BE109"/>
  <c r="BE121"/>
  <c r="BE131"/>
  <c r="BE163"/>
  <c r="BE166"/>
  <c r="BE193"/>
  <c r="BE212"/>
  <c r="BE214"/>
  <c r="BE222"/>
  <c r="BE233"/>
  <c r="BE236"/>
  <c r="BE239"/>
  <c r="BE248"/>
  <c r="BE250"/>
  <c r="BE253"/>
  <c r="BE261"/>
  <c r="BE271"/>
  <c r="BE274"/>
  <c r="BE95"/>
  <c r="BE99"/>
  <c r="BE102"/>
  <c r="BE106"/>
  <c r="BE115"/>
  <c r="BE135"/>
  <c r="BE152"/>
  <c r="BE172"/>
  <c r="BE175"/>
  <c r="BE184"/>
  <c r="BE198"/>
  <c r="BE230"/>
  <c r="BE245"/>
  <c r="BE264"/>
  <c i="2" r="E48"/>
  <c r="F55"/>
  <c r="BE104"/>
  <c r="BE113"/>
  <c r="BE119"/>
  <c r="BE136"/>
  <c r="BE138"/>
  <c r="BE139"/>
  <c r="BE162"/>
  <c r="BE169"/>
  <c r="BE193"/>
  <c r="BE196"/>
  <c r="BE202"/>
  <c r="BE223"/>
  <c r="BE226"/>
  <c r="BE235"/>
  <c r="BE241"/>
  <c r="BE243"/>
  <c r="BE244"/>
  <c r="BE258"/>
  <c r="BE271"/>
  <c r="BE273"/>
  <c r="BE274"/>
  <c r="BE282"/>
  <c r="BE294"/>
  <c r="BE317"/>
  <c r="BE324"/>
  <c r="BE326"/>
  <c r="BE333"/>
  <c r="BE336"/>
  <c r="BE345"/>
  <c r="BE97"/>
  <c r="BE99"/>
  <c r="BE106"/>
  <c r="BE132"/>
  <c r="BE141"/>
  <c r="BE160"/>
  <c r="BE182"/>
  <c r="BE210"/>
  <c r="BE221"/>
  <c r="BE230"/>
  <c r="BE233"/>
  <c r="BE237"/>
  <c r="BE239"/>
  <c r="BE248"/>
  <c r="BE253"/>
  <c r="BE272"/>
  <c r="BE275"/>
  <c r="BE279"/>
  <c r="BE280"/>
  <c r="BE286"/>
  <c r="BE287"/>
  <c r="BE296"/>
  <c r="BE330"/>
  <c r="BE338"/>
  <c r="J52"/>
  <c r="BE108"/>
  <c r="BE117"/>
  <c r="BE125"/>
  <c r="BE131"/>
  <c r="BE165"/>
  <c r="BE171"/>
  <c r="BE176"/>
  <c r="BE187"/>
  <c r="BE195"/>
  <c r="BE204"/>
  <c r="BE207"/>
  <c r="BE260"/>
  <c r="BE263"/>
  <c r="BE264"/>
  <c r="BE267"/>
  <c r="BE269"/>
  <c r="BE276"/>
  <c r="BE278"/>
  <c r="BE281"/>
  <c r="BE302"/>
  <c r="BE304"/>
  <c r="BE308"/>
  <c r="BE311"/>
  <c r="BE322"/>
  <c r="BE340"/>
  <c r="BE351"/>
  <c r="BE95"/>
  <c r="BE96"/>
  <c r="BE100"/>
  <c r="BE102"/>
  <c r="BE123"/>
  <c r="BE127"/>
  <c r="BE137"/>
  <c r="BE144"/>
  <c r="BE147"/>
  <c r="BE158"/>
  <c r="BE166"/>
  <c r="BE198"/>
  <c r="BE200"/>
  <c r="BE213"/>
  <c r="BE214"/>
  <c r="BE217"/>
  <c r="BE246"/>
  <c r="BE251"/>
  <c r="BE256"/>
  <c r="BE261"/>
  <c r="BE266"/>
  <c r="BE277"/>
  <c r="BE283"/>
  <c r="BE291"/>
  <c r="BE298"/>
  <c r="BE300"/>
  <c r="BE301"/>
  <c r="BE303"/>
  <c r="BE306"/>
  <c r="BE315"/>
  <c r="BE342"/>
  <c r="BE343"/>
  <c i="3" r="J34"/>
  <c i="1" r="AW56"/>
  <c i="7" r="F37"/>
  <c i="1" r="BD60"/>
  <c i="3" r="F37"/>
  <c i="1" r="BD56"/>
  <c i="6" r="F34"/>
  <c i="1" r="BA59"/>
  <c i="2" r="F34"/>
  <c i="1" r="BA55"/>
  <c i="5" r="J34"/>
  <c i="1" r="AW58"/>
  <c i="8" r="F36"/>
  <c i="1" r="BC61"/>
  <c i="3" r="F34"/>
  <c i="1" r="BA56"/>
  <c i="5" r="F37"/>
  <c i="1" r="BD58"/>
  <c i="8" r="J34"/>
  <c i="1" r="AW61"/>
  <c i="2" r="F36"/>
  <c i="1" r="BC55"/>
  <c i="3" r="F35"/>
  <c i="1" r="BB56"/>
  <c i="4" r="F37"/>
  <c i="1" r="BD57"/>
  <c i="8" r="F37"/>
  <c i="1" r="BD61"/>
  <c i="2" r="J34"/>
  <c i="1" r="AW55"/>
  <c i="6" r="J34"/>
  <c i="1" r="AW59"/>
  <c i="7" r="F34"/>
  <c i="1" r="BA60"/>
  <c i="8" r="F35"/>
  <c i="1" r="BB61"/>
  <c i="4" r="F35"/>
  <c i="1" r="BB57"/>
  <c i="6" r="F37"/>
  <c i="1" r="BD59"/>
  <c i="5" r="F36"/>
  <c i="1" r="BC58"/>
  <c i="7" r="F36"/>
  <c i="1" r="BC60"/>
  <c i="4" r="F34"/>
  <c i="1" r="BA57"/>
  <c i="7" r="J34"/>
  <c i="1" r="AW60"/>
  <c i="4" r="J34"/>
  <c i="1" r="AW57"/>
  <c i="5" r="F35"/>
  <c i="1" r="BB58"/>
  <c i="6" r="F35"/>
  <c i="1" r="BB59"/>
  <c i="7" r="F35"/>
  <c i="1" r="BB60"/>
  <c i="4" r="F36"/>
  <c i="1" r="BC57"/>
  <c i="6" r="F36"/>
  <c i="1" r="BC59"/>
  <c i="2" r="F37"/>
  <c i="1" r="BD55"/>
  <c i="5" r="F34"/>
  <c i="1" r="BA58"/>
  <c i="3" r="F36"/>
  <c i="1" r="BC56"/>
  <c i="8" r="F34"/>
  <c i="1" r="BA61"/>
  <c i="2" r="F35"/>
  <c i="1" r="BB55"/>
  <c i="3" l="1" r="T251"/>
  <c i="2" r="R93"/>
  <c i="8" r="T84"/>
  <c r="T83"/>
  <c r="P84"/>
  <c r="P83"/>
  <c i="1" r="AU61"/>
  <c i="3" r="P90"/>
  <c r="P89"/>
  <c i="1" r="AU56"/>
  <c i="6" r="R85"/>
  <c r="R84"/>
  <c i="5" r="P282"/>
  <c i="4" r="T251"/>
  <c i="2" r="P93"/>
  <c i="5" r="R94"/>
  <c r="R93"/>
  <c i="3" r="BK90"/>
  <c i="2" r="P334"/>
  <c i="5" r="P94"/>
  <c r="P93"/>
  <c i="1" r="AU58"/>
  <c i="8" r="BK84"/>
  <c r="BK83"/>
  <c r="J83"/>
  <c i="2" r="T334"/>
  <c r="T92"/>
  <c i="7" r="R82"/>
  <c i="4" r="P89"/>
  <c i="1" r="AU57"/>
  <c i="2" r="R334"/>
  <c r="R92"/>
  <c i="3" r="T90"/>
  <c r="T89"/>
  <c i="6" r="T85"/>
  <c r="T84"/>
  <c i="2" r="BK93"/>
  <c r="J93"/>
  <c r="J60"/>
  <c i="8" r="R84"/>
  <c r="R83"/>
  <c i="5" r="T94"/>
  <c r="T93"/>
  <c i="4" r="T90"/>
  <c r="T89"/>
  <c i="7" r="T82"/>
  <c i="3" r="BK251"/>
  <c r="J251"/>
  <c r="J67"/>
  <c i="5" r="BK94"/>
  <c r="J94"/>
  <c r="J60"/>
  <c i="7" r="BK82"/>
  <c r="J82"/>
  <c r="J59"/>
  <c i="4" r="BK90"/>
  <c r="J90"/>
  <c r="J60"/>
  <c i="8" r="J85"/>
  <c r="J61"/>
  <c i="5" r="BK282"/>
  <c r="J282"/>
  <c r="J68"/>
  <c r="BK306"/>
  <c r="J306"/>
  <c r="J71"/>
  <c i="6" r="BK84"/>
  <c r="J84"/>
  <c i="4" r="BK89"/>
  <c r="J89"/>
  <c r="J59"/>
  <c i="2" r="BK92"/>
  <c r="J92"/>
  <c r="J59"/>
  <c r="F33"/>
  <c i="1" r="AZ55"/>
  <c i="3" r="J33"/>
  <c i="1" r="AV56"/>
  <c r="AT56"/>
  <c i="6" r="J30"/>
  <c i="1" r="AG59"/>
  <c i="7" r="J33"/>
  <c i="1" r="AV60"/>
  <c r="AT60"/>
  <c r="BD54"/>
  <c r="W33"/>
  <c i="2" r="J33"/>
  <c i="1" r="AV55"/>
  <c r="AT55"/>
  <c i="4" r="F33"/>
  <c i="1" r="AZ57"/>
  <c i="4" r="J33"/>
  <c i="1" r="AV57"/>
  <c r="AT57"/>
  <c r="BB54"/>
  <c r="AX54"/>
  <c i="8" r="F33"/>
  <c i="1" r="AZ61"/>
  <c i="5" r="F33"/>
  <c i="1" r="AZ58"/>
  <c i="8" r="J33"/>
  <c i="1" r="AV61"/>
  <c r="AT61"/>
  <c r="BA54"/>
  <c r="W30"/>
  <c i="7" r="F33"/>
  <c i="1" r="AZ60"/>
  <c i="5" r="J33"/>
  <c i="1" r="AV58"/>
  <c r="AT58"/>
  <c r="BC54"/>
  <c r="AY54"/>
  <c i="8" r="J30"/>
  <c i="1" r="AG61"/>
  <c i="6" r="J33"/>
  <c i="1" r="AV59"/>
  <c r="AT59"/>
  <c i="3" r="F33"/>
  <c i="1" r="AZ56"/>
  <c i="6" r="F33"/>
  <c i="1" r="AZ59"/>
  <c i="3" l="1" r="BK89"/>
  <c r="J89"/>
  <c i="2" r="P92"/>
  <c i="1" r="AU55"/>
  <c i="5" r="BK93"/>
  <c r="J93"/>
  <c r="J59"/>
  <c i="3" r="J90"/>
  <c r="J60"/>
  <c i="8" r="J59"/>
  <c r="J84"/>
  <c r="J60"/>
  <c r="J39"/>
  <c i="1" r="AN59"/>
  <c i="6" r="J59"/>
  <c r="J39"/>
  <c i="1" r="AN61"/>
  <c i="7" r="J30"/>
  <c i="1" r="AG60"/>
  <c r="AW54"/>
  <c r="AK30"/>
  <c r="AZ54"/>
  <c r="AV54"/>
  <c r="AK29"/>
  <c r="W31"/>
  <c i="4" r="J30"/>
  <c i="1" r="AG57"/>
  <c r="AN57"/>
  <c i="2" r="J30"/>
  <c i="1" r="AG55"/>
  <c r="W32"/>
  <c i="3" r="J30"/>
  <c i="1" r="AG56"/>
  <c r="AU54"/>
  <c i="7" l="1" r="J39"/>
  <c i="3" r="J39"/>
  <c r="J59"/>
  <c i="4" r="J39"/>
  <c i="2" r="J39"/>
  <c i="1" r="AN55"/>
  <c r="AN56"/>
  <c r="AN60"/>
  <c i="5" r="J30"/>
  <c i="1" r="AG58"/>
  <c r="AG54"/>
  <c r="AK26"/>
  <c r="AK35"/>
  <c r="W29"/>
  <c r="AT54"/>
  <c i="5" l="1" r="J39"/>
  <c i="1" r="AN54"/>
  <c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<sst xmlns="http://schemas.openxmlformats.org/spreadsheetml/2006/main">
  <si>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</si>
  <si>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</si>
  <si>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</si>
  <si>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</si>
  <si>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</si>
  <si>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{32f77263-9891-4be4-9487-2849b5e00012}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</si>
  <si>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</si>
  <si>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</si>
  <si>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</si>
  <si>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</si>
  <si>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</si>
  <si>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</si>
  <si>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</si>
  <si>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</si>
  <si>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18_195_III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</si>
  <si>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</si>
  <si>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</si>
  <si>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Jáchymov - Rekonstrukce ulice Palackého - Etapa č.III</t>
  </si>
  <si>
    <t>KSO:</t>
  </si>
  <si>
    <t/>
  </si>
  <si>
    <t>CC-CZ:</t>
  </si>
  <si>
    <t>Místo:</t>
  </si>
  <si>
    <t>Jáchymov</t>
  </si>
  <si>
    <t>Datum:</t>
  </si>
  <si>
    <t>23. 10. 2019</t>
  </si>
  <si>
    <t>Zadavatel:</t>
  </si>
  <si>
    <t>IČ:</t>
  </si>
  <si>
    <t>Město Jáchymov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</si>
  <si>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</si>
  <si>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</si>
  <si>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</si>
  <si>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</si>
  <si>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</si>
  <si>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</si>
  <si>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</si>
  <si>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</si>
  <si>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</si>
  <si>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</si>
  <si>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</si>
  <si>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</si>
  <si>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</si>
  <si>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</si>
  <si>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</si>
  <si>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</si>
  <si>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</si>
  <si>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</si>
  <si>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</si>
  <si>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</si>
  <si>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</si>
  <si>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</si>
  <si>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</si>
  <si>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</si>
  <si>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</si>
  <si>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</si>
  <si>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</si>
  <si>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</si>
  <si>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</si>
  <si>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</si>
  <si>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</si>
  <si>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</si>
  <si>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</si>
  <si>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</si>
  <si>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</si>
  <si>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</si>
  <si>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</si>
  <si>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</si>
  <si>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</si>
  <si>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</si>
  <si>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</si>
  <si>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</si>
  <si>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</si>
  <si>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</si>
  <si>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</si>
  <si>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</si>
  <si>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</si>
  <si>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</si>
  <si>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</si>
  <si>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</si>
  <si>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0,450 - 0,582</t>
  </si>
  <si>
    <t>STA</t>
  </si>
  <si>
    <t>1</t>
  </si>
  <si>
    <t>{591f91bf-6eeb-4cd3-8199-70f47cffae6c}</t>
  </si>
  <si>
    <t>2</t>
  </si>
  <si>
    <t>SO 201.A1</t>
  </si>
  <si>
    <t>TYP A - km 0,529 - 0,542</t>
  </si>
  <si>
    <t>{0441a0ea-6ef3-4282-9fc5-e5d14b06e069}</t>
  </si>
  <si>
    <t>822 29</t>
  </si>
  <si>
    <t>SO 201.A2</t>
  </si>
  <si>
    <t>TYP A - km 0,564 - 0,584</t>
  </si>
  <si>
    <t>{35884601-5380-490a-9181-468869220967}</t>
  </si>
  <si>
    <t>SO 201.C</t>
  </si>
  <si>
    <t>TYP C - km 0,449 - 0,522</t>
  </si>
  <si>
    <t>{cd290421-656b-4945-861a-024c4c7a1350}</t>
  </si>
  <si>
    <t>SO 401</t>
  </si>
  <si>
    <t>Veřejné osvětlení</t>
  </si>
  <si>
    <t>{e06b2470-f203-4dda-b14a-f31af5cbb35a}</t>
  </si>
  <si>
    <t>SO 501</t>
  </si>
  <si>
    <t>Přeložky STL plynovodu</t>
  </si>
  <si>
    <t>{906bee74-100a-489b-b870-f5179342a2d0}</t>
  </si>
  <si>
    <t>VON</t>
  </si>
  <si>
    <t>Vedlejší a ostatní náklady</t>
  </si>
  <si>
    <t>{2c562362-e344-47c3-971c-d4f3c2361bd7}</t>
  </si>
  <si>
    <t>KRYCÍ LIST SOUPISU PRACÍ</t>
  </si>
  <si>
    <t>Objekt:</t>
  </si>
  <si>
    <t>SO 101 - Komunikace 0,450 - 0,582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</si>
  <si>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</si>
  <si>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</si>
  <si>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</si>
  <si>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</si>
  <si>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</si>
  <si>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</si>
  <si>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</si>
  <si>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</si>
  <si>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</si>
  <si>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</si>
  <si>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</si>
  <si>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</si>
  <si>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</si>
  <si>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</si>
  <si>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</si>
  <si>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</si>
  <si>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</si>
  <si>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</si>
  <si>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</si>
  <si>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</si>
  <si>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</si>
  <si>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</si>
  <si>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</si>
  <si>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</si>
  <si>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</si>
  <si>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</si>
  <si>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</si>
  <si>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</si>
  <si>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</si>
  <si>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</si>
  <si>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</si>
  <si>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</si>
  <si>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</si>
  <si>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</si>
  <si>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</si>
  <si>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112151116</t>
  </si>
  <si>
    <t>Pokácení stromu směrové v celku s odřezáním kmene a s odvětvením průměru kmene přes 600 do 700 mm</t>
  </si>
  <si>
    <t>kus</t>
  </si>
  <si>
    <t>CS ÚRS 2019 02</t>
  </si>
  <si>
    <t>4</t>
  </si>
  <si>
    <t>-907409339</t>
  </si>
  <si>
    <t>112201116</t>
  </si>
  <si>
    <t>Odstranění pařezu v rovině nebo na svahu do 1:5 o průměru pařezu na řezné ploše přes 600 do 700 mm</t>
  </si>
  <si>
    <t>-1087062677</t>
  </si>
  <si>
    <t>110</t>
  </si>
  <si>
    <t>112201124</t>
  </si>
  <si>
    <t>Odstranění pařezu v rovině nebo na svahu do 1:5 o průměru pařezu na řezné ploše přes 1400 do 1500 mm</t>
  </si>
  <si>
    <t>506577712</t>
  </si>
  <si>
    <t>VV</t>
  </si>
  <si>
    <t>1 "samostatný pařez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</si>
  <si>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</si>
  <si>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</si>
  <si>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</si>
  <si>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m2</t>
  </si>
  <si>
    <t>1276155816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</si>
  <si>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</si>
  <si>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</si>
  <si>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1816042058</t>
  </si>
  <si>
    <t>568,0+3,0</t>
  </si>
  <si>
    <t>5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</si>
  <si>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</si>
  <si>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</si>
  <si>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296149352</t>
  </si>
  <si>
    <t>6</t>
  </si>
  <si>
    <t>113154353</t>
  </si>
  <si>
    <t>Frézování živičného podkladu nebo krytu s naložením na dopravní prostředek plochy přes 1 000 do 10 000 m2 s překážkami v trase pruhu šířky do 1 m, tloušťky vrstvy 50 mm</t>
  </si>
  <si>
    <t>-609375692</t>
  </si>
  <si>
    <t>7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</si>
  <si>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</si>
  <si>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</si>
  <si>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</si>
  <si>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1495945317</t>
  </si>
  <si>
    <t>1,5*130,0*0,15</t>
  </si>
  <si>
    <t>8</t>
  </si>
  <si>
    <t>122201102</t>
  </si>
  <si>
    <t>Odkopávky a prokopávky nezapažené s přehozením výkopku na vzdálenost do 3 m nebo s naložením na dopravní prostředek v hornině tř. 3 přes 100 do 1 000 m3</t>
  </si>
  <si>
    <t>1132507568</t>
  </si>
  <si>
    <t xml:space="preserve">(105+15)*0,47+120*0,25  "zbývající výkop"</t>
  </si>
  <si>
    <t>362,5*0,5 "výměna AZ"</t>
  </si>
  <si>
    <t>0,938 "plocha pod lavičkou</t>
  </si>
  <si>
    <t>Součet</t>
  </si>
  <si>
    <t>9</t>
  </si>
  <si>
    <t>132201201</t>
  </si>
  <si>
    <t>Hloubení zapažených i nezapažených rýh šířky přes 600 do 2 000 mm s urovnáním dna do předepsaného profilu a spádu v hornině tř. 3 do 100 m3</t>
  </si>
  <si>
    <t>487896843</t>
  </si>
  <si>
    <t>1,1*11,70*1,5*0,3 "výkop pro přípojku UV - 30%"</t>
  </si>
  <si>
    <t>1,1*3,0*1,5*0,3 "výkop pro přepojení dešťových svodů"</t>
  </si>
  <si>
    <t>10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</si>
  <si>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</si>
  <si>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</si>
  <si>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139599957</t>
  </si>
  <si>
    <t>7,277*0,5 'Přepočtené koeficientem množství</t>
  </si>
  <si>
    <t>11</t>
  </si>
  <si>
    <t>132301201</t>
  </si>
  <si>
    <t>Hloubení zapažených i nezapažených rýh šířky přes 600 do 2 000 mm s urovnáním dna do předepsaného profilu a spádu v hornině tř. 4 do 100 m3</t>
  </si>
  <si>
    <t>2038566094</t>
  </si>
  <si>
    <t>1,1*11,70*1,5*0,7 "výkop pro přípojku UV - 70%"</t>
  </si>
  <si>
    <t>1,1*3,0*1,5*0,7 "výkop pro přepojení dešťových svodů"</t>
  </si>
  <si>
    <t>12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</si>
  <si>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</si>
  <si>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</si>
  <si>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385975380</t>
  </si>
  <si>
    <t>16,979*0,5 'Přepočtené koeficientem množství</t>
  </si>
  <si>
    <t>112</t>
  </si>
  <si>
    <t>133201101</t>
  </si>
  <si>
    <t>Hloubení zapažených i nezapažených šachet s případným nutným přemístěním výkopku ve výkopišti v hornině tř. 3 do 100 m3</t>
  </si>
  <si>
    <t>-881181314</t>
  </si>
  <si>
    <t>0,30*0,30*0,60*41 "výkop pro betonové patky zábradlí</t>
  </si>
  <si>
    <t>13</t>
  </si>
  <si>
    <t>151101101</t>
  </si>
  <si>
    <t>Zřízení pažení a rozepření stěn rýh pro podzemní vedení pro všechny šířky rýhy příložné pro jakoukoliv mezerovitost, hloubky do 2 m</t>
  </si>
  <si>
    <t>-1216697973</t>
  </si>
  <si>
    <t>11,70*1,5*2 "výkop pro přípojku UV"</t>
  </si>
  <si>
    <t>(1*3)*2*1,5 "výkop pro napojení dešťových svodů"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</si>
  <si>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</si>
  <si>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</si>
  <si>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</si>
  <si>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-1820134933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</si>
  <si>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</si>
  <si>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</si>
  <si>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1383373296</t>
  </si>
  <si>
    <t>11,70*1,5*1,1</t>
  </si>
  <si>
    <t>1*3*1,5*1,1</t>
  </si>
  <si>
    <t>16</t>
  </si>
  <si>
    <t>162201433</t>
  </si>
  <si>
    <t>Vodorovné přemístění větví, kmenů nebo pařezů s naložením, složením a dopravou do 2000 m větví stromů listnatých, průměru kmene přes 500 do 700 mm</t>
  </si>
  <si>
    <t>338403378</t>
  </si>
  <si>
    <t>17</t>
  </si>
  <si>
    <t>162201443</t>
  </si>
  <si>
    <t>Vodorovné přemístění větví, kmenů nebo pařezů s naložením, složením a dopravou do 2000 m kmenů stromů listnatých, průměru přes 500 do 700 mm</t>
  </si>
  <si>
    <t>-951273469</t>
  </si>
  <si>
    <t>18</t>
  </si>
  <si>
    <t>162201453</t>
  </si>
  <si>
    <t>Vodorovné přemístění větví, kmenů nebo pařezů s naložením, složením a dopravou do 2000 m pařezů kmenů, průměru přes 500 do 700 mm</t>
  </si>
  <si>
    <t>-1005089592</t>
  </si>
  <si>
    <t>111</t>
  </si>
  <si>
    <t>16220145R</t>
  </si>
  <si>
    <t>Vodorovné přemístění větví, kmenů nebo pařezů s naložením, složením a dopravou do 2000 m pařezů kmenů, průměru do 1500 mm</t>
  </si>
  <si>
    <t>896458666</t>
  </si>
  <si>
    <t>19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</si>
  <si>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</si>
  <si>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</si>
  <si>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885670065</t>
  </si>
  <si>
    <t>"na meziskládku a zpět</t>
  </si>
  <si>
    <t>(195,0*0,1)*2 "ornice</t>
  </si>
  <si>
    <t>20</t>
  </si>
  <si>
    <t>167101101</t>
  </si>
  <si>
    <t>Nakládání, skládání a překládání neulehlého výkopku nebo sypaniny nakládání, množství do 100 m3, z hornin tř. 1 až 4</t>
  </si>
  <si>
    <t>-282617977</t>
  </si>
  <si>
    <t>"z meziskládky</t>
  </si>
  <si>
    <t>195,0*0,1 "ornice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</si>
  <si>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</si>
  <si>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</si>
  <si>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-252930960</t>
  </si>
  <si>
    <t>(195,0*0,15)-(195,0*0,1) "ornice na skládku</t>
  </si>
  <si>
    <t>86,4 "zbývající výkop"</t>
  </si>
  <si>
    <t>181,25 "výměna AZ"</t>
  </si>
  <si>
    <t>13,514 "výkop pro přípojku UV - 70%"</t>
  </si>
  <si>
    <t>3,465 "výkop pro přepojení dešťových svodů"</t>
  </si>
  <si>
    <t>5,792 "výkop pro přípojku UV - 30%"</t>
  </si>
  <si>
    <t>1,485 "výkop pro přepojení dešťových svodů"</t>
  </si>
  <si>
    <t>2,214 "výkop pro betonové patky zábradlí</t>
  </si>
  <si>
    <t>22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</si>
  <si>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</si>
  <si>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</si>
  <si>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-1610770031</t>
  </si>
  <si>
    <t>304,808*5 'Přepočtené koeficientem množství</t>
  </si>
  <si>
    <t>23</t>
  </si>
  <si>
    <t>171101111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</si>
  <si>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</si>
  <si>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178627303</t>
  </si>
  <si>
    <t>362,5*0,5</t>
  </si>
  <si>
    <t>24</t>
  </si>
  <si>
    <t>M</t>
  </si>
  <si>
    <t>583442001</t>
  </si>
  <si>
    <t>Materiál vhodný do aktivní zony dle ČSN 73-6133</t>
  </si>
  <si>
    <t>t</t>
  </si>
  <si>
    <t>-1813928960</t>
  </si>
  <si>
    <t>P</t>
  </si>
  <si>
    <t>Poznámka k položce:_x000d_
Drcené kamenivo dle ČSN EN 13242 (kamenivo pro nestmelené směsi …..)</t>
  </si>
  <si>
    <t>181,25*1,8 'Přepočtené koeficientem množství</t>
  </si>
  <si>
    <t>25</t>
  </si>
  <si>
    <t>171201101</t>
  </si>
  <si>
    <t>Uložení sypaniny do násypů s rozprostřením sypaniny ve vrstvách a s hrubým urovnáním nezhutněných z jakýchkoliv hornin</t>
  </si>
  <si>
    <t>1409485319</t>
  </si>
  <si>
    <t>26</t>
  </si>
  <si>
    <t>171201201</t>
  </si>
  <si>
    <t>Uložení sypaniny na skládky</t>
  </si>
  <si>
    <t>-1202028346</t>
  </si>
  <si>
    <t>"meziskládka</t>
  </si>
  <si>
    <t>27</t>
  </si>
  <si>
    <t>171201211</t>
  </si>
  <si>
    <t>Poplatek za uložení stavebního odpadu na skládce (skládkovné) zeminy a kameniva zatříděného do Katalogu odpadů pod kódem 170 504</t>
  </si>
  <si>
    <t>1828907669</t>
  </si>
  <si>
    <t>304,808*1,8 'Přepočtené koeficientem množství</t>
  </si>
  <si>
    <t>28</t>
  </si>
  <si>
    <t>174101101</t>
  </si>
  <si>
    <t>Zásyp sypaninou z jakékoliv horniny s uložením výkopku ve vrstvách se zhutněním jam, šachet, rýh nebo kolem objektů v těchto vykopávkách</t>
  </si>
  <si>
    <t>9427840</t>
  </si>
  <si>
    <t>1,1*11,70*0,7 "přípojky UV"</t>
  </si>
  <si>
    <t>1,0*1,0*1,5*2 "zásyp odstraněných vpustí"</t>
  </si>
  <si>
    <t>1,1*3,0*0,7 "přepojení dešťových svodů"</t>
  </si>
  <si>
    <t>29</t>
  </si>
  <si>
    <t>583336740</t>
  </si>
  <si>
    <t>kamenivo těžené hrubé frakce 16/32</t>
  </si>
  <si>
    <t>920264781</t>
  </si>
  <si>
    <t>14,319*1,8 'Přepočtené koeficientem množství</t>
  </si>
  <si>
    <t>30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</si>
  <si>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</si>
  <si>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</si>
  <si>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348696377</t>
  </si>
  <si>
    <t>1,1*11,70*0,45 "přípojky UV"</t>
  </si>
  <si>
    <t>1,1*3,0*0,45 "přepojení dešťových svodů"</t>
  </si>
  <si>
    <t>1,0*0,1*25 "drenáž"</t>
  </si>
  <si>
    <t>31</t>
  </si>
  <si>
    <t>583336510</t>
  </si>
  <si>
    <t>kamenivo těžené hrubé frakce 8/16</t>
  </si>
  <si>
    <t>-235877854</t>
  </si>
  <si>
    <t>9,777*1,8 'Přepočtené koeficientem množství</t>
  </si>
  <si>
    <t>32</t>
  </si>
  <si>
    <t>181301101</t>
  </si>
  <si>
    <t>Rozprostření a urovnání ornice v rovině nebo ve svahu sklonu do 1:5 při souvislé ploše do 500 m2, tl. vrstvy do 100 mm</t>
  </si>
  <si>
    <t>2068514334</t>
  </si>
  <si>
    <t>1,5*130,0</t>
  </si>
  <si>
    <t>33</t>
  </si>
  <si>
    <t>181411121</t>
  </si>
  <si>
    <t>Založení trávníku na půdě předem připravené plochy do 1000 m2 výsevem včetně utažení lučního v rovině nebo na svahu do 1:5</t>
  </si>
  <si>
    <t>870111061</t>
  </si>
  <si>
    <t>34</t>
  </si>
  <si>
    <t>005724720</t>
  </si>
  <si>
    <t>osivo směs travní krajinná-rovinná</t>
  </si>
  <si>
    <t>kg</t>
  </si>
  <si>
    <t>2128941245</t>
  </si>
  <si>
    <t>195*0,015 'Přepočtené koeficientem množství</t>
  </si>
  <si>
    <t>35</t>
  </si>
  <si>
    <t>181951102</t>
  </si>
  <si>
    <t>Úprava pláně vyrovnáním výškových rozdílů v hornině tř. 1 až 4 se zhutněním</t>
  </si>
  <si>
    <t>-1946851765</t>
  </si>
  <si>
    <t>Zakládání</t>
  </si>
  <si>
    <t>36</t>
  </si>
  <si>
    <t>211531111R</t>
  </si>
  <si>
    <t>Výplň kamenivem do rýh odvodňovacích žeber nebo trativodů bez zhutnění, s úpravou povrchu výplně kamenivem hrubým drceným frakce 22 až 32 mm</t>
  </si>
  <si>
    <t>-438205549</t>
  </si>
  <si>
    <t>0,015*25 "zásyp rýhy - drenáž</t>
  </si>
  <si>
    <t>37</t>
  </si>
  <si>
    <t>212752312</t>
  </si>
  <si>
    <t>Trativody z drenážních trubek se zřízením štěrkopískového lože pod trubky a s jejich obsypem v průměrném celkovém množství do 0,15 m3/m v otevřeném výkopu z trubek plastových tuhých SN 8 DN 150</t>
  </si>
  <si>
    <t>m</t>
  </si>
  <si>
    <t>-1572185154</t>
  </si>
  <si>
    <t>25 "odvodnění komunikace"</t>
  </si>
  <si>
    <t>38</t>
  </si>
  <si>
    <t>215901101</t>
  </si>
  <si>
    <t>Zhutnění podloží pod násypy z rostlé horniny tř. 1 až 4 z hornin soudružných do 92 % PS a nesoudržných sypkých relativní ulehlosti I(d) do 0,8</t>
  </si>
  <si>
    <t>1235635113</t>
  </si>
  <si>
    <t>0,3*25 "drenáž"</t>
  </si>
  <si>
    <t>113</t>
  </si>
  <si>
    <t>275311125</t>
  </si>
  <si>
    <t>Základové konstrukce z betonu prostého patky a bloky ve výkopu nebo na hlavách pilot C 16/20</t>
  </si>
  <si>
    <t>1358772114</t>
  </si>
  <si>
    <t>"betonové patky pod sloupky zábradlí</t>
  </si>
  <si>
    <t>0,3*0,3*0,6*41</t>
  </si>
  <si>
    <t>114</t>
  </si>
  <si>
    <t>275354111</t>
  </si>
  <si>
    <t>Bednění základových konstrukcí patek a bloků zřízení</t>
  </si>
  <si>
    <t>1068035909</t>
  </si>
  <si>
    <t>"bednění betonových patek</t>
  </si>
  <si>
    <t>(0,3*0,6*4)*41</t>
  </si>
  <si>
    <t>115</t>
  </si>
  <si>
    <t>275354211</t>
  </si>
  <si>
    <t>Bednění základových konstrukcí patek a bloků odstranění bednění</t>
  </si>
  <si>
    <t>505241622</t>
  </si>
  <si>
    <t>39</t>
  </si>
  <si>
    <t>278383112R</t>
  </si>
  <si>
    <t>Zálivka pod kotevní desky s bedněním a odbedněním, s úpravou povrchu z expanzní cementové zálivkové hmoty půdorysná plocha základu do 1 m2, tloušťka vrstvy 25 mm</t>
  </si>
  <si>
    <t>610896509</t>
  </si>
  <si>
    <t>130*0,2*0,2 "pod patky zábradlí</t>
  </si>
  <si>
    <t>Vodorovné konstrukce</t>
  </si>
  <si>
    <t>40</t>
  </si>
  <si>
    <t>451573111</t>
  </si>
  <si>
    <t>Lože pod potrubí, stoky a drobné objekty v otevřeném výkopu z písku a štěrkopísku do 63 mm</t>
  </si>
  <si>
    <t>-1576862285</t>
  </si>
  <si>
    <t>1,1*11,70*0,1 "přípojky UV"</t>
  </si>
  <si>
    <t>1,1*3,0*0,1 "napojení dešťových svodů"</t>
  </si>
  <si>
    <t>41</t>
  </si>
  <si>
    <t>461991111</t>
  </si>
  <si>
    <t>Zřízení ochranného opevnění dna a svahů melioračních kanálů z geotextilií, fólie nebo síťoviny</t>
  </si>
  <si>
    <t>-1993749206</t>
  </si>
  <si>
    <t>1,2*25 "drenáž"</t>
  </si>
  <si>
    <t>42</t>
  </si>
  <si>
    <t>28322026R</t>
  </si>
  <si>
    <t>fólie zemní hydroizolační mPVC, tl. 1,0 mm šíře 1300 mm</t>
  </si>
  <si>
    <t>-1135202725</t>
  </si>
  <si>
    <t>30*1,02 'Přepočtené koeficientem množství</t>
  </si>
  <si>
    <t>Komunikace pozemní</t>
  </si>
  <si>
    <t>43</t>
  </si>
  <si>
    <t>564861111</t>
  </si>
  <si>
    <t>Podklad ze štěrkodrti ŠD s rozprostřením a zhutněním, po zhutnění tl. 200 mm</t>
  </si>
  <si>
    <t>-1467451823</t>
  </si>
  <si>
    <t>420,0+3,0 "komunikace typ A</t>
  </si>
  <si>
    <t>72,0+190,0+50,0 "komunikace typ C</t>
  </si>
  <si>
    <t>44</t>
  </si>
  <si>
    <t>564871111</t>
  </si>
  <si>
    <t>Podklad ze štěrkodrti ŠD s rozprostřením a zhutněním, po zhutnění tl. 250 mm</t>
  </si>
  <si>
    <t>-1502512866</t>
  </si>
  <si>
    <t>pod dlažbu</t>
  </si>
  <si>
    <t>140,0 "komunikace typ A</t>
  </si>
  <si>
    <t>45</t>
  </si>
  <si>
    <t>564952111</t>
  </si>
  <si>
    <t>Podklad z mechanicky zpevněného kameniva MZK (minerální beton) s rozprostřením a s hutněním, po zhutnění tl. 150 mm</t>
  </si>
  <si>
    <t>717641057</t>
  </si>
  <si>
    <t>46</t>
  </si>
  <si>
    <t>565165111</t>
  </si>
  <si>
    <t>Asfaltový beton vrstva podkladní ACP 16 (obalované kamenivo střednězrnné - OKS) s rozprostřením a zhutněním v pruhu šířky do 3 m, po zhutnění tl. 80 mm</t>
  </si>
  <si>
    <t>-1249750290</t>
  </si>
  <si>
    <t>47</t>
  </si>
  <si>
    <t>573211111</t>
  </si>
  <si>
    <t>Postřik spojovací PS bez posypu kamenivem z asfaltu silničního, v množství 0,60 kg/m2</t>
  </si>
  <si>
    <t>-429773104</t>
  </si>
  <si>
    <t>(420,0+3,0)*2 "komunikace typ A - *2 vrstvy</t>
  </si>
  <si>
    <t>48</t>
  </si>
  <si>
    <t>577134111</t>
  </si>
  <si>
    <t>Asfaltový beton vrstva obrusná ACO 11 (ABS) s rozprostřením a se zhutněním z nemodifikovaného asfaltu v pruhu šířky do 3 m tř. I, po zhutnění tl. 40 mm</t>
  </si>
  <si>
    <t>-634419156</t>
  </si>
  <si>
    <t>49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</si>
  <si>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</si>
  <si>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</si>
  <si>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-550373238</t>
  </si>
  <si>
    <t>312,0 "komunikace typ C</t>
  </si>
  <si>
    <t>50</t>
  </si>
  <si>
    <t>59245020</t>
  </si>
  <si>
    <t>dlažba tvar obdélník betonová 200x100x80mm přírodní</t>
  </si>
  <si>
    <t>593414569</t>
  </si>
  <si>
    <t>51</t>
  </si>
  <si>
    <t>596212313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</si>
  <si>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přes 300 m2</t>
  </si>
  <si>
    <t>-1699539894</t>
  </si>
  <si>
    <t>140,0 "komunikace typ B</t>
  </si>
  <si>
    <t>52</t>
  </si>
  <si>
    <t>592452790</t>
  </si>
  <si>
    <t>dlažba zámková tvaru I 200x165x100mm barevná</t>
  </si>
  <si>
    <t>-1428399166</t>
  </si>
  <si>
    <t>140,0-15,0</t>
  </si>
  <si>
    <t>53</t>
  </si>
  <si>
    <t>592452960</t>
  </si>
  <si>
    <t>dlažba zámková tvaru I 200x165x100mm přírodní</t>
  </si>
  <si>
    <t>374077863</t>
  </si>
  <si>
    <t>10*1,5</t>
  </si>
  <si>
    <t>Trubní vedení</t>
  </si>
  <si>
    <t>54</t>
  </si>
  <si>
    <t>871275211</t>
  </si>
  <si>
    <t>Kanalizační potrubí z tvrdého PVC v otevřeném výkopu ve sklonu do 20 %, hladkého plnostěnného jednovrstvého, tuhost třídy SN 4 DN 125</t>
  </si>
  <si>
    <t>-1698015808</t>
  </si>
  <si>
    <t>1*3 "přepojení dešť. svodů"</t>
  </si>
  <si>
    <t>55</t>
  </si>
  <si>
    <t>871313121</t>
  </si>
  <si>
    <t>Montáž kanalizačního potrubí z plastů z tvrdého PVC těsněných gumovým kroužkem v otevřeném výkopu ve sklonu do 20 % DN 160</t>
  </si>
  <si>
    <t>1959122983</t>
  </si>
  <si>
    <t>11,7 "přípojky uliční vpusti"</t>
  </si>
  <si>
    <t>56</t>
  </si>
  <si>
    <t>28611106</t>
  </si>
  <si>
    <t>trubka kanalizační PVC-U 160x5,5x6000 mm SN 12</t>
  </si>
  <si>
    <t>-352403221</t>
  </si>
  <si>
    <t>Poznámka k položce:_x000d_
WAVIN, kód výrobku: DP900036W, SYSTÉM EKOPLASTIK PPR</t>
  </si>
  <si>
    <t>57</t>
  </si>
  <si>
    <t>871313121R01</t>
  </si>
  <si>
    <t>Demontáž kanalizačního potrubí z PVC těsněné gumovým kroužkem otevřený výkop sklon do 20 % DN 150 vč. výkopu a likvidace</t>
  </si>
  <si>
    <t>1328632863</t>
  </si>
  <si>
    <t>(4,5+4,5)*1,3 "přípojky UV"</t>
  </si>
  <si>
    <t>58</t>
  </si>
  <si>
    <t>877275211</t>
  </si>
  <si>
    <t>Montáž tvarovek na kanalizačním potrubí z trub z plastu z tvrdého PVC nebo z polypropylenu v otevřeném výkopu jednoosých DN 125</t>
  </si>
  <si>
    <t>1917743738</t>
  </si>
  <si>
    <t>59</t>
  </si>
  <si>
    <t>286113560</t>
  </si>
  <si>
    <t>koleno kanalizační PVC KG 125x45°</t>
  </si>
  <si>
    <t>-906738867</t>
  </si>
  <si>
    <t>2*1</t>
  </si>
  <si>
    <t>60</t>
  </si>
  <si>
    <t>87731043R01</t>
  </si>
  <si>
    <t>Navrtání přípojky do šachty včetně napojovacíhí tvarovky</t>
  </si>
  <si>
    <t>2145757820</t>
  </si>
  <si>
    <t>61</t>
  </si>
  <si>
    <t>877315221</t>
  </si>
  <si>
    <t>Montáž tvarovek na kanalizačním potrubí z trub z plastu z tvrdého PVC nebo z polypropylenu v otevřeném výkopu dvouosých DN 160</t>
  </si>
  <si>
    <t>-908414196</t>
  </si>
  <si>
    <t>1 "napojení dešťových svodů"</t>
  </si>
  <si>
    <t>62</t>
  </si>
  <si>
    <t>286113910</t>
  </si>
  <si>
    <t>odbočka kanalizační plastová s hrdlem KG 150/125/45°</t>
  </si>
  <si>
    <t>-257966194</t>
  </si>
  <si>
    <t>63</t>
  </si>
  <si>
    <t>892351111</t>
  </si>
  <si>
    <t>Tlakové zkoušky vodou na potrubí DN 150 nebo 200</t>
  </si>
  <si>
    <t>2095735710</t>
  </si>
  <si>
    <t>11,70 "uliční vpusti"</t>
  </si>
  <si>
    <t>64</t>
  </si>
  <si>
    <t>892372111</t>
  </si>
  <si>
    <t>Tlakové zkoušky vodou zabezpečení konců potrubí při tlakových zkouškách DN do 300</t>
  </si>
  <si>
    <t>2771328</t>
  </si>
  <si>
    <t>2 "uliční vpusti"</t>
  </si>
  <si>
    <t>65</t>
  </si>
  <si>
    <t>895941111</t>
  </si>
  <si>
    <t>Zřízení vpusti kanalizační uliční z betonových dílců typ UV-50 normální</t>
  </si>
  <si>
    <t>-1785932588</t>
  </si>
  <si>
    <t>66</t>
  </si>
  <si>
    <t>592238500</t>
  </si>
  <si>
    <t>dno pro uliční vpusť s výtokovým otvorem betonové 450x330x50mm</t>
  </si>
  <si>
    <t>-124360383</t>
  </si>
  <si>
    <t>67</t>
  </si>
  <si>
    <t>592238640</t>
  </si>
  <si>
    <t>prstenec pro uliční vpusť vyrovnávací betonový 390x60x130mm</t>
  </si>
  <si>
    <t>-573204404</t>
  </si>
  <si>
    <t>68</t>
  </si>
  <si>
    <t>592238580</t>
  </si>
  <si>
    <t>skruž pro uliční vpusť horní betonová 450x570x50mm</t>
  </si>
  <si>
    <t>-541457660</t>
  </si>
  <si>
    <t>69</t>
  </si>
  <si>
    <t>895941111R01</t>
  </si>
  <si>
    <t>Demontáž vpusti kanalizační uliční z betonových dílců normální vč. likvidace</t>
  </si>
  <si>
    <t>932685649</t>
  </si>
  <si>
    <t>70</t>
  </si>
  <si>
    <t>899204112</t>
  </si>
  <si>
    <t>Osazení mříží litinových včetně rámů a košů na bahno pro třídu zatížení D400, E600</t>
  </si>
  <si>
    <t>-791997934</t>
  </si>
  <si>
    <t>71</t>
  </si>
  <si>
    <t>592246600R01</t>
  </si>
  <si>
    <t>uliční mříž s rámem D400, 500 x 500mm</t>
  </si>
  <si>
    <t>1682875015</t>
  </si>
  <si>
    <t>72</t>
  </si>
  <si>
    <t>899203211</t>
  </si>
  <si>
    <t>Demontáž mříží litinových včetně rámů, hmotnosti jednotlivě přes 100 do 150 Kg</t>
  </si>
  <si>
    <t>1119532572</t>
  </si>
  <si>
    <t>73</t>
  </si>
  <si>
    <t>899232111</t>
  </si>
  <si>
    <t>Výšková úprava uličního vstupu nebo vpusti do 200 mm snížením mříže</t>
  </si>
  <si>
    <t>1136333216</t>
  </si>
  <si>
    <t>74</t>
  </si>
  <si>
    <t>899331111</t>
  </si>
  <si>
    <t>Výšková úprava uličního vstupu nebo vpusti do 200 mm zvýšením poklopu</t>
  </si>
  <si>
    <t>1617047012</t>
  </si>
  <si>
    <t>75</t>
  </si>
  <si>
    <t>899431111</t>
  </si>
  <si>
    <t>Výšková úprava uličního vstupu nebo vpusti do 200 mm zvýšením krycího hrnce, šoupěte nebo hydrantu bez úpravy armatur</t>
  </si>
  <si>
    <t>-611822490</t>
  </si>
  <si>
    <t>76</t>
  </si>
  <si>
    <t>899432111</t>
  </si>
  <si>
    <t>Výšková úprava uličního vstupu nebo vpusti do 200 mm snížením krycího hrnce, šoupěte, nebo hydrantu bez úpravy armatur</t>
  </si>
  <si>
    <t>-1924697429</t>
  </si>
  <si>
    <t>77</t>
  </si>
  <si>
    <t>899722111</t>
  </si>
  <si>
    <t>Krytí potrubí z plastů výstražnou fólií z PVC šířky 20 cm</t>
  </si>
  <si>
    <t>-970805904</t>
  </si>
  <si>
    <t>11,7 "uliční vpusti"</t>
  </si>
  <si>
    <t>Ostatní konstrukce a práce, bourání</t>
  </si>
  <si>
    <t>78</t>
  </si>
  <si>
    <t>911121111</t>
  </si>
  <si>
    <t>Montáž zábradlí ocelového přichyceného vruty do betonového podkladu</t>
  </si>
  <si>
    <t>-1122323440</t>
  </si>
  <si>
    <t>79</t>
  </si>
  <si>
    <t>553030067</t>
  </si>
  <si>
    <t>Zábradlí pětitrubkové na patní desku v 1,1 m ocel. trubka pozink - výroba + dodávka</t>
  </si>
  <si>
    <t>-1097773831</t>
  </si>
  <si>
    <t>z ocelových tr. - 60x3 dl. 1,1 - sloupek; 60x3 vodorovná horní; 44,5x3 vodorovná spodní"</t>
  </si>
  <si>
    <t xml:space="preserve">sloupky á 2m </t>
  </si>
  <si>
    <t>80 "sloupek dl.1,1m x 41 ks, horní tr. (madlo) dl. 80 m, spodní dl. 80 m x 4 ks"</t>
  </si>
  <si>
    <t>80</t>
  </si>
  <si>
    <t>136112280</t>
  </si>
  <si>
    <t>plech ocelový hladký jakost S 235 JR tl 10mm tabule</t>
  </si>
  <si>
    <t>1653672783</t>
  </si>
  <si>
    <t>Poznámka k položce:_x000d_
Hmotnost 160 kg/kus</t>
  </si>
  <si>
    <t>(0,2*0,2+0,03*0,03*2)*130*41/1000</t>
  </si>
  <si>
    <t>81</t>
  </si>
  <si>
    <t>91613121R</t>
  </si>
  <si>
    <t>Osazení silničního obrubníku betonového se zřízením lože, s vyplněním a zatřením spár cementovou maltou stojatého s boční opěrou z betonu prostého, do lože z betonu prostého C 20/25 XF3</t>
  </si>
  <si>
    <t>358886729</t>
  </si>
  <si>
    <t>132,0+132,0</t>
  </si>
  <si>
    <t>82</t>
  </si>
  <si>
    <t>59217017</t>
  </si>
  <si>
    <t>obrubník betonový chodníkový 1000x100x250mm</t>
  </si>
  <si>
    <t>-1614802845</t>
  </si>
  <si>
    <t>83</t>
  </si>
  <si>
    <t>919121121R</t>
  </si>
  <si>
    <t>Asafaltová zálivka</t>
  </si>
  <si>
    <t>1070935369</t>
  </si>
  <si>
    <t>7,0+132,0+132,0</t>
  </si>
  <si>
    <t>84</t>
  </si>
  <si>
    <t>936104213</t>
  </si>
  <si>
    <t>Montáž odpadkového koše přichycením kotevními šrouby</t>
  </si>
  <si>
    <t>-1212511360</t>
  </si>
  <si>
    <t>85</t>
  </si>
  <si>
    <t>749101320</t>
  </si>
  <si>
    <t>koš odpadkový drátěný velký kulatý kotvený v 610mm D 470mm obsah 50L</t>
  </si>
  <si>
    <t>389563639</t>
  </si>
  <si>
    <t>86</t>
  </si>
  <si>
    <t>936124112</t>
  </si>
  <si>
    <t>Montáž lavičky parkové stabilní se zabetonováním noh</t>
  </si>
  <si>
    <t>-2018662321</t>
  </si>
  <si>
    <t>87</t>
  </si>
  <si>
    <t>749101060</t>
  </si>
  <si>
    <t xml:space="preserve">lavička s opěradlem kotvená 1800x625x755mm  konstrukce-litina, sedák-dřevo</t>
  </si>
  <si>
    <t>-1709683956</t>
  </si>
  <si>
    <t>88</t>
  </si>
  <si>
    <t>953961114</t>
  </si>
  <si>
    <t>Kotvy chemické s vyvrtáním otvoru do betonu, železobetonu nebo tvrdého kamene tmel, velikost M 16, hloubka 125 mm</t>
  </si>
  <si>
    <t>1055006609</t>
  </si>
  <si>
    <t>41*4 "kotvení sloupků zábradlí</t>
  </si>
  <si>
    <t>89</t>
  </si>
  <si>
    <t>953965131</t>
  </si>
  <si>
    <t>Kotvy chemické s vyvrtáním otvoru kotevní šrouby pro chemické kotvy, velikost M 16, délka 190 mm</t>
  </si>
  <si>
    <t>-273223438</t>
  </si>
  <si>
    <t>90</t>
  </si>
  <si>
    <t>966006123R</t>
  </si>
  <si>
    <t>Odstranění beton. patníků obetonovaných vč. demontáže ocel. lan s uložením hmot na vzdálenost do 20 m nebo s naložením na dopravní prostředek, se zásypem jam a jeho zhutněním vč. likvidace patníků a lan dle platné legislativy</t>
  </si>
  <si>
    <t>931465536</t>
  </si>
  <si>
    <t>135,0</t>
  </si>
  <si>
    <t>997</t>
  </si>
  <si>
    <t>Přesun sutě</t>
  </si>
  <si>
    <t>91</t>
  </si>
  <si>
    <t>997221551</t>
  </si>
  <si>
    <t>Vodorovná doprava suti bez naložení, ale se složením a s hrubým urovnáním ze sypkých materiálů, na vzdálenost do 1 km</t>
  </si>
  <si>
    <t>-1563743625</t>
  </si>
  <si>
    <t>165,590 "kamenivo</t>
  </si>
  <si>
    <t>73,088 "frézka</t>
  </si>
  <si>
    <t>92</t>
  </si>
  <si>
    <t>997221559</t>
  </si>
  <si>
    <t>Vodorovná doprava suti bez naložení, ale se složením a s hrubým urovnáním Příplatek k ceně za každý další i započatý 1 km přes 1 km</t>
  </si>
  <si>
    <t>-1882135094</t>
  </si>
  <si>
    <t>238,678*20 'Přepočtené koeficientem množství</t>
  </si>
  <si>
    <t>93</t>
  </si>
  <si>
    <t>997221561</t>
  </si>
  <si>
    <t>Vodorovná doprava suti bez naložení, ale se složením a s hrubým urovnáním z kusových materiálů, na vzdálenost do 1 km</t>
  </si>
  <si>
    <t>-1933457179</t>
  </si>
  <si>
    <t>1,475 "dlažba</t>
  </si>
  <si>
    <t>332,322 "živičné</t>
  </si>
  <si>
    <t>0,300 "mříž</t>
  </si>
  <si>
    <t>94</t>
  </si>
  <si>
    <t>997221569</t>
  </si>
  <si>
    <t>-1186911351</t>
  </si>
  <si>
    <t>334,097*20 'Přepočtené koeficientem množství</t>
  </si>
  <si>
    <t>95</t>
  </si>
  <si>
    <t>997221815</t>
  </si>
  <si>
    <t>Poplatek za uložení stavebního odpadu na skládce (skládkovné) z prostého betonu zatříděného do Katalogu odpadů pod kódem 170 101</t>
  </si>
  <si>
    <t>-899247904</t>
  </si>
  <si>
    <t>96</t>
  </si>
  <si>
    <t>997221845</t>
  </si>
  <si>
    <t>Poplatek za uložení stavebního odpadu na skládce (skládkovné) asfaltového bez obsahu dehtu zatříděného do Katalogu odpadů pod kódem 170 302</t>
  </si>
  <si>
    <t>2070067103</t>
  </si>
  <si>
    <t>97</t>
  </si>
  <si>
    <t>997221855</t>
  </si>
  <si>
    <t>-291860278</t>
  </si>
  <si>
    <t>998</t>
  </si>
  <si>
    <t>Přesun hmot</t>
  </si>
  <si>
    <t>98</t>
  </si>
  <si>
    <t>998225111</t>
  </si>
  <si>
    <t>Přesun hmot pro komunikace s krytem z kameniva, monolitickým betonovým nebo živičným dopravní vzdálenost do 200 m jakékoliv délky objektu</t>
  </si>
  <si>
    <t>-1146189078</t>
  </si>
  <si>
    <t>PSV</t>
  </si>
  <si>
    <t>Práce a dodávky PSV</t>
  </si>
  <si>
    <t>711</t>
  </si>
  <si>
    <t>Izolace proti vodě, vlhkosti a plynům</t>
  </si>
  <si>
    <t>99</t>
  </si>
  <si>
    <t>711132101</t>
  </si>
  <si>
    <t>Provedení izolace proti zemní vlhkosti pásy na sucho AIP nebo tkaniny na ploše svislé S</t>
  </si>
  <si>
    <t>1456358754</t>
  </si>
  <si>
    <t xml:space="preserve">70,0*1,0 "mezi silnici a dům, š. 1,0m </t>
  </si>
  <si>
    <t>100</t>
  </si>
  <si>
    <t>28323006</t>
  </si>
  <si>
    <t>fólie profilovaná (nopová) drenážní HDPE s nakašírovanou filtrační textilií s výškou nopů 8mm</t>
  </si>
  <si>
    <t>-275175361</t>
  </si>
  <si>
    <t>70*1,2 'Přepočtené koeficientem množství</t>
  </si>
  <si>
    <t>101</t>
  </si>
  <si>
    <t>998711101</t>
  </si>
  <si>
    <t>Přesun hmot pro izolace proti vodě, vlhkosti a plynům stanovený z hmotnosti přesunovaného materiálu vodorovná dopravní vzdálenost do 50 m v objektech výšky do 6 m</t>
  </si>
  <si>
    <t>1233998345</t>
  </si>
  <si>
    <t>721</t>
  </si>
  <si>
    <t>Zdravotechnika - vnitřní kanalizace</t>
  </si>
  <si>
    <t>102</t>
  </si>
  <si>
    <t>721242116</t>
  </si>
  <si>
    <t>Lapače střešních splavenin polypropylenové (PP) s kulovým kloubem na odtoku DN 125</t>
  </si>
  <si>
    <t>555769741</t>
  </si>
  <si>
    <t>103</t>
  </si>
  <si>
    <t>998721101</t>
  </si>
  <si>
    <t>Přesun hmot pro vnitřní kanalizace stanovený z hmotnosti přesunovaného materiálu vodorovná dopravní vzdálenost do 50 m v objektech výšky do 6 m</t>
  </si>
  <si>
    <t>-1791226044</t>
  </si>
  <si>
    <t>783</t>
  </si>
  <si>
    <t>Dokončovací práce - nátěry</t>
  </si>
  <si>
    <t>104</t>
  </si>
  <si>
    <t>783334101</t>
  </si>
  <si>
    <t>Základní nátěr zámečnických konstrukcí jednonásobný epoxidový</t>
  </si>
  <si>
    <t>-342674451</t>
  </si>
  <si>
    <t>zábradlí</t>
  </si>
  <si>
    <t>(2*PI*0,03*0,03+2*PI*0,03*1,1*41) "sloupky</t>
  </si>
  <si>
    <t>(2*PI*0,03*0,03+2*PI*0,03*80) "madlo</t>
  </si>
  <si>
    <t>(2*PI*0,022*0,022+2*PI*0,022*80*4) "4x vodorovná tyč</t>
  </si>
  <si>
    <t>105</t>
  </si>
  <si>
    <t>783347101</t>
  </si>
  <si>
    <t>Krycí nátěr (email) zámečnických konstrukcí jednonásobný polyuretanový</t>
  </si>
  <si>
    <t>-853075024</t>
  </si>
  <si>
    <t>67,829</t>
  </si>
  <si>
    <t>SO 201.A1 - TYP A - km 0,529 - 0,542</t>
  </si>
  <si>
    <t>121101101</t>
  </si>
  <si>
    <t>Sejmutí ornice nebo lesní půdy s vodorovným přemístěním na hromady v místě upotřebení nebo na dočasné či trvalé skládky se složením, na vzdálenost do 50 m</t>
  </si>
  <si>
    <t>383570238</t>
  </si>
  <si>
    <t>1,5*13,13*0,15 "km 0,529-0,542"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</si>
  <si>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</si>
  <si>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</si>
  <si>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187126842</t>
  </si>
  <si>
    <t xml:space="preserve">50% </t>
  </si>
  <si>
    <t>(0,4*7,63+0,975*5,5)*0,5 "km 0,529-0,542"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</si>
  <si>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</si>
  <si>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</si>
  <si>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43995384</t>
  </si>
  <si>
    <t>4,207*0,1 "km 0,529-0,542"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</si>
  <si>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</si>
  <si>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</si>
  <si>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1290137847</t>
  </si>
  <si>
    <t>50%</t>
  </si>
  <si>
    <t>8,414*0,5 "km 0,529-0,584"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</si>
  <si>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</si>
  <si>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</si>
  <si>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1379433223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</si>
  <si>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</si>
  <si>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</si>
  <si>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-853838306</t>
  </si>
  <si>
    <t>na a z mezideponie</t>
  </si>
  <si>
    <t>km 0,529-0,542</t>
  </si>
  <si>
    <t>0,18*13,13*2 "výkop - mezideponie"</t>
  </si>
  <si>
    <t>15,756*0,15*2 "ornice - mezideponie"</t>
  </si>
  <si>
    <t>1984485783</t>
  </si>
  <si>
    <t>(19,695-15,756)*0,15 "ornice"</t>
  </si>
  <si>
    <t>8,415-2,363 "výkop tř. 3 a 4"</t>
  </si>
  <si>
    <t>13*(PI*0,078*0,078*3) "vývrt zápory</t>
  </si>
  <si>
    <t>-900624992</t>
  </si>
  <si>
    <t>7,388 "km 0,529-0,542"</t>
  </si>
  <si>
    <t>7,388*10 'Přepočtené koeficientem množství</t>
  </si>
  <si>
    <t>606459433</t>
  </si>
  <si>
    <t>z mezideponie</t>
  </si>
  <si>
    <t>0,18*13,13 "výkop - mezideponie"</t>
  </si>
  <si>
    <t>15,756*0,15 "ornice - mezideponie"</t>
  </si>
  <si>
    <t>1891474885</t>
  </si>
  <si>
    <t>7,388*1,8 'Přepočtené koeficientem množství</t>
  </si>
  <si>
    <t>-1892232217</t>
  </si>
  <si>
    <t>0,18*13,13 "zpětný zásyp původní zeminou"</t>
  </si>
  <si>
    <t>0,18*13,13 " zásyp novým materiálem"</t>
  </si>
  <si>
    <t>583441970R</t>
  </si>
  <si>
    <t>materiál vhodný do zásypu</t>
  </si>
  <si>
    <t>-345735969</t>
  </si>
  <si>
    <t>2,363 "km 0,529-0,542"</t>
  </si>
  <si>
    <t>2,363*1,8 'Přepočtené koeficientem množství</t>
  </si>
  <si>
    <t>175111109R</t>
  </si>
  <si>
    <t>Příplatek k zásypu za prohození sypaniny</t>
  </si>
  <si>
    <t>-556143628</t>
  </si>
  <si>
    <t xml:space="preserve"> "prohození výkopku pro zpětný zásyp"</t>
  </si>
  <si>
    <t>2,363 "zpětný zásyp původní zeminou"</t>
  </si>
  <si>
    <t>181301102</t>
  </si>
  <si>
    <t>Rozprostření a urovnání ornice v rovině nebo ve svahu sklonu do 1:5 při souvislé ploše do 500 m2, tl. vrstvy přes 100 do 150 mm</t>
  </si>
  <si>
    <t>103517576</t>
  </si>
  <si>
    <t>1,2*13,13 "km 0,529-0,542"</t>
  </si>
  <si>
    <t>374426005</t>
  </si>
  <si>
    <t>15,756 "km 0,529-0,542"</t>
  </si>
  <si>
    <t>-1911721821</t>
  </si>
  <si>
    <t>15,756*0,015 'Přepočtené koeficientem množství</t>
  </si>
  <si>
    <t>224311114</t>
  </si>
  <si>
    <t>Maloprofilové vrty průběžným sacím vrtáním průměru přes 93 do 156 mm do úklonu 45° v hl 0 až 25 m v hornině tř. III a IV</t>
  </si>
  <si>
    <t>1832932279</t>
  </si>
  <si>
    <t>13*2,5 "km 0,529-0,542"</t>
  </si>
  <si>
    <t>274321118</t>
  </si>
  <si>
    <t>Základové konstrukce z betonu železového pásy, prahy, věnce a ostruhy ve výkopu nebo na hlavách pilot C 30/37</t>
  </si>
  <si>
    <t>1527249849</t>
  </si>
  <si>
    <t>0,25*13,13 "km 0,529-0,542"</t>
  </si>
  <si>
    <t>274354111</t>
  </si>
  <si>
    <t>Bednění základových konstrukcí pasů, prahů, věnců a ostruh zřízení</t>
  </si>
  <si>
    <t>-1696230802</t>
  </si>
  <si>
    <t>(0,5+0,5)*13,13+0,25*5 "km 0,529-0,542"</t>
  </si>
  <si>
    <t>274354211</t>
  </si>
  <si>
    <t>Bednění základových konstrukcí pasů, prahů, věnců a ostruh odstranění bednění</t>
  </si>
  <si>
    <t>1817656259</t>
  </si>
  <si>
    <t>14,38 "km 0,529-0,542"</t>
  </si>
  <si>
    <t>274361116</t>
  </si>
  <si>
    <t>Výztuž základových konstrukcí pasů, prahů, věnců a ostruh z betonářské oceli 10 505 (R) nebo BSt 500</t>
  </si>
  <si>
    <t>1923912340</t>
  </si>
  <si>
    <t>86,18/1000 "km 0,529-0,542"</t>
  </si>
  <si>
    <t>274361412</t>
  </si>
  <si>
    <t>Výztuž základových konstrukcí pasů, prahů, věnců a ostruh ze svařovaných sítí, hmotnosti přes 3,5 do 6 kg/m2</t>
  </si>
  <si>
    <t>1914613465</t>
  </si>
  <si>
    <t>273,84/1000*1,1 "pro všechny zdi viz tabulka výztuže u km 0,629-0,664"</t>
  </si>
  <si>
    <t>281604111</t>
  </si>
  <si>
    <t>Injektování aktivovanými směsmi vzestupné, tlakem do 0,60 MPa</t>
  </si>
  <si>
    <t>hod</t>
  </si>
  <si>
    <t>-1816900576</t>
  </si>
  <si>
    <t>1,0*13 "km 0,529-0,542"</t>
  </si>
  <si>
    <t>58522150</t>
  </si>
  <si>
    <t>cement portlandský směsný CEM II 32,5MPa</t>
  </si>
  <si>
    <t>18196665</t>
  </si>
  <si>
    <t>Poznámka k položce:_x000d_
portlandský směsný cement</t>
  </si>
  <si>
    <t>(PI*0,078*0,078*2,6)*13/3,3*2,3*1,6 "km 0,529-0,542"</t>
  </si>
  <si>
    <t>283111112R</t>
  </si>
  <si>
    <t>Zřízení ocelových, trubkových zápor svislé nebo odklon od svislice do 60 st. část hladká, průměru přes 80 do 105 mm</t>
  </si>
  <si>
    <t>421875106</t>
  </si>
  <si>
    <t>zápora tr. 89/10 délka 3,0 m, centrováno ve vrtu distančními příložkami z bet. oceli</t>
  </si>
  <si>
    <t>3*13 "km 0,529-0,542"</t>
  </si>
  <si>
    <t>140110665</t>
  </si>
  <si>
    <t>zápora z trubky ocelové 89 x 10 mm vč. všech úprav</t>
  </si>
  <si>
    <t>-1642004365</t>
  </si>
  <si>
    <t>Poznámka k položce:_x000d_
bližší specifikace viz PD</t>
  </si>
  <si>
    <t>3,0*13 "km 0,529-0,542"</t>
  </si>
  <si>
    <t>39*1,01 'Přepočtené koeficientem množství</t>
  </si>
  <si>
    <t>130210110</t>
  </si>
  <si>
    <t>tyč ocelová žebírková jakost BSt 500S výztuž do betonu D 8mm</t>
  </si>
  <si>
    <t>-807277580</t>
  </si>
  <si>
    <t>Poznámka k položce:_x000d_
Hmotnost: 0,40 kg/m</t>
  </si>
  <si>
    <t>"distanční příložky"</t>
  </si>
  <si>
    <t>13*3*3*0,2*0,4/1000 "km 0,529-0,542"</t>
  </si>
  <si>
    <t>283131112R</t>
  </si>
  <si>
    <t>Zřízení hlav trubkových zápor namáhaných tlakem i tahem, průměru přes 80 do 105 mm</t>
  </si>
  <si>
    <t>-224258545</t>
  </si>
  <si>
    <t>P15 x 150 x 150, 4x výztuha P8 x 50 x 70</t>
  </si>
  <si>
    <t>13 "km 0,529-0,542"</t>
  </si>
  <si>
    <t>1591111R01</t>
  </si>
  <si>
    <t>Hlavy zápor, plech 150x150x15 na tr.89/10</t>
  </si>
  <si>
    <t>-1190258608</t>
  </si>
  <si>
    <t>451315114R</t>
  </si>
  <si>
    <t>Podkladní a výplňové vrstvy z betonu prostého tloušťky do 100 mm, z betonu C 8/10</t>
  </si>
  <si>
    <t>-1957041266</t>
  </si>
  <si>
    <t>podkladní beton tl. 80 mm</t>
  </si>
  <si>
    <t>0,7*13,13 "km 0,529-0,542"</t>
  </si>
  <si>
    <t>278383112R.1</t>
  </si>
  <si>
    <t>446919215</t>
  </si>
  <si>
    <t>13*0,2*0,2 "km 0,529-0,542"</t>
  </si>
  <si>
    <t>-1411387798</t>
  </si>
  <si>
    <t>14,44 "km 0,529-0,542"</t>
  </si>
  <si>
    <t>-772795755</t>
  </si>
  <si>
    <t xml:space="preserve">z ocelových tr.  - 60x3 dl. 1,1m - sloupek; 60x3 vodorovná horní; 44,5x3 vodorovná spodní"</t>
  </si>
  <si>
    <t>14,44 "sloupek dl. 1,1 m x 13 ks, horní tr. dl. 14,44 m, spodní tr. dl. 13,72 mx4"</t>
  </si>
  <si>
    <t>-2127281738</t>
  </si>
  <si>
    <t>80 kg/m2 - pro patní plech - výroba v pol. č.533030067</t>
  </si>
  <si>
    <t>(0,2*0,2+0,03*0,03*2)*13*1,1*80,0/1000 "km 0,529-0,542"</t>
  </si>
  <si>
    <t>931992121</t>
  </si>
  <si>
    <t>Výplň dilatačních spár z polystyrenu extrudovaného, tloušťky 20 mm</t>
  </si>
  <si>
    <t>-1668671107</t>
  </si>
  <si>
    <t>0,25*3 "km 0,529-0,542"</t>
  </si>
  <si>
    <t>931994142</t>
  </si>
  <si>
    <t>Těsnění spáry betonové konstrukce pásy, profily, tmely tmelem polyuretanovým spáry dilatační do 4,0 cm2</t>
  </si>
  <si>
    <t>1849517020</t>
  </si>
  <si>
    <t>1,5*3 "km 0,529-0,542"</t>
  </si>
  <si>
    <t>931994154</t>
  </si>
  <si>
    <t>Těsnění spáry betonové konstrukce pásy, profily, tmely spárovým profilem průřezu 40/40 mm</t>
  </si>
  <si>
    <t>-762398008</t>
  </si>
  <si>
    <t>4,5 "km 0,529-0,542"</t>
  </si>
  <si>
    <t>1019099730</t>
  </si>
  <si>
    <t>13*4 "km 0,529-0,542"</t>
  </si>
  <si>
    <t>-2017667112</t>
  </si>
  <si>
    <t>52 "km 0,529-0,542"</t>
  </si>
  <si>
    <t>890883391</t>
  </si>
  <si>
    <t>142 "142 ks patníků a 555 m ocel. lana - souhrnně pro všechny zdi</t>
  </si>
  <si>
    <t>997221571</t>
  </si>
  <si>
    <t>Vodorovná doprava vybouraných hmot bez naložení, ale se složením a s hrubým urovnáním na vzdálenost do 1 km</t>
  </si>
  <si>
    <t>-751110044</t>
  </si>
  <si>
    <t>997221579</t>
  </si>
  <si>
    <t>Vodorovná doprava vybouraných hmot bez naložení, ale se složením a s hrubým urovnáním na vzdálenost Příplatek k ceně za každý další i započatý 1 km přes 1 km</t>
  </si>
  <si>
    <t>-179050683</t>
  </si>
  <si>
    <t>63,9*19 'Přepočtené koeficientem množství</t>
  </si>
  <si>
    <t>-2079385359</t>
  </si>
  <si>
    <t>998003111</t>
  </si>
  <si>
    <t>Přesun hmot pro piloty, kůly, jehly, zápory, štětové nebo tabulové stěny ocelové nebo dřevěné, zřizované z terénu</t>
  </si>
  <si>
    <t>-795215101</t>
  </si>
  <si>
    <t>711112001</t>
  </si>
  <si>
    <t>Provedení izolace proti zemní vlhkosti natěradly a tmely za studena na ploše svislé S nátěrem penetračním</t>
  </si>
  <si>
    <t>-1290131327</t>
  </si>
  <si>
    <t>0,5*13,13+0,26*13,13+0,5 "km 0,529-0,542"</t>
  </si>
  <si>
    <t>111631500</t>
  </si>
  <si>
    <t>lak penetrační asfaltový</t>
  </si>
  <si>
    <t>1661005</t>
  </si>
  <si>
    <t>Poznámka k položce:_x000d_
Spotřeba 0,3-0,4kg/m2 dle povrchu, ředidlo technický benzín</t>
  </si>
  <si>
    <t>10,479 "km 0,529-0,542"</t>
  </si>
  <si>
    <t>10,479*0,00035 'Přepočtené koeficientem množství</t>
  </si>
  <si>
    <t>711112002</t>
  </si>
  <si>
    <t>Provedení izolace proti zemní vlhkosti natěradly a tmely za studena na ploše svislé S nátěrem lakem asfaltovým</t>
  </si>
  <si>
    <t>-1177922088</t>
  </si>
  <si>
    <t>10,479*2 "km 0,529-0,542"</t>
  </si>
  <si>
    <t>111631520</t>
  </si>
  <si>
    <t>lak hydroizolační asfaltový</t>
  </si>
  <si>
    <t>879847823</t>
  </si>
  <si>
    <t>Poznámka k položce:_x000d_
Spotřeba: 0,3-0,5 kg/m2. Pro vytvoření hydroizolační vrstvy, na napenetrovaný podklad jsou nutné nejméně 3 nátěry. Není vhodný na šikmé střechy a tam, kde je předpoklad vysokých teplot.</t>
  </si>
  <si>
    <t>20,958*0,00045 'Přepočtené koeficientem množství</t>
  </si>
  <si>
    <t>874603749</t>
  </si>
  <si>
    <t>-1289236311</t>
  </si>
  <si>
    <t>13,018 "km 0,529-0,542"</t>
  </si>
  <si>
    <t>100483283</t>
  </si>
  <si>
    <t>RAL 6017</t>
  </si>
  <si>
    <t>SO 201.A2 - TYP A - km 0,564 - 0,584</t>
  </si>
  <si>
    <t>2*19,24*0,15 "km 0,564-584"</t>
  </si>
  <si>
    <t>(1,2*19,24)*0,5 "km 0,564-0,584"</t>
  </si>
  <si>
    <t>11,544*0,1"km 0,564-0,584"</t>
  </si>
  <si>
    <t>23,088*0,5 "km 0,564-0,584"</t>
  </si>
  <si>
    <t>11,544*0,1 "km 0,564-0,584"</t>
  </si>
  <si>
    <t>km 0,564-0,584</t>
  </si>
  <si>
    <t>0,24*19,24/2*2 "výkop - mezideponie"</t>
  </si>
  <si>
    <t>28,86*0,15*2 "ornice -mezideponie"</t>
  </si>
  <si>
    <t>(38,48-28,86)*0,15 "ornice"</t>
  </si>
  <si>
    <t>23,088-2,309 "výkop tř. 3 a 4"</t>
  </si>
  <si>
    <t>19*(PI*0,078*0,078*3) "vývrt zápory</t>
  </si>
  <si>
    <t>23,311 "km 0,564-0,584"</t>
  </si>
  <si>
    <t>23,311*10 'Přepočtené koeficientem množství</t>
  </si>
  <si>
    <t>0,24*19,24/2 "výkop - mezideponie"</t>
  </si>
  <si>
    <t>28,86*0,15 "ornice -mezideponie"</t>
  </si>
  <si>
    <t>23,311*1,8 'Přepočtené koeficientem množství</t>
  </si>
  <si>
    <t>0,24*19,24/2 "zpětný zasyp původní zenminou"</t>
  </si>
  <si>
    <t>0,24*19,24/2 "zásyp novým materiálem"</t>
  </si>
  <si>
    <t>2,309 "km 0,564-0,584"</t>
  </si>
  <si>
    <t>2,309*1,8 'Přepočtené koeficientem množství</t>
  </si>
  <si>
    <t>2,309 "zpětný zasyp původní zenminou"</t>
  </si>
  <si>
    <t>1,5*19,24 "km 0,564-0,584"</t>
  </si>
  <si>
    <t>28,86 "km 0,564-0,584"</t>
  </si>
  <si>
    <t>28,86*0,015 'Přepočtené koeficientem množství</t>
  </si>
  <si>
    <t>19*2,5 "km 0,564-0,584"</t>
  </si>
  <si>
    <t>0,25*19,24 "km 0,564-0,584"</t>
  </si>
  <si>
    <t>(0,5+0,5)*19,24+0,25*6,0 " km 0,564-0,584"</t>
  </si>
  <si>
    <t>20,74 "km 0,564-0,584"</t>
  </si>
  <si>
    <t>123,11/1000 "km 0,564-0,584"</t>
  </si>
  <si>
    <t>399,18/1000*1,1 "pro všechny zdi viz tabulka výztuže u km 0,629-0,664"</t>
  </si>
  <si>
    <t>1,0*19 "km 0,564-0,584"</t>
  </si>
  <si>
    <t>(PI*0,078*0,078*2,6)*19/3,3*2,3*1,6 "km 0,564-0,584"</t>
  </si>
  <si>
    <t>3*19 "km 0,564-0,584"</t>
  </si>
  <si>
    <t>3,0*19 "km 0,564-0,584"</t>
  </si>
  <si>
    <t>57*1,01 'Přepočtené koeficientem množství</t>
  </si>
  <si>
    <t>19*3*3*0,2*0,4/1000 "km 0,564-0,584"</t>
  </si>
  <si>
    <t>19 "km 0,564-0,584"</t>
  </si>
  <si>
    <t>0,7*19,24 "km 0,564-0,584"</t>
  </si>
  <si>
    <t>75250641</t>
  </si>
  <si>
    <t>18*0,2*0,2 "km 0,564*0,584"</t>
  </si>
  <si>
    <t>20,04 "km 0,564*0,584"</t>
  </si>
  <si>
    <t>km 0,564*0,584</t>
  </si>
  <si>
    <t>20,04 "sloupek dl. 1,1 m x 18 ks, horní tr. dl. 20,04 m, spodní tr. dl. 19,02 mx4"</t>
  </si>
  <si>
    <t>(0,2*0,2+0,03*0,03*2)*18*1,1*80,0/1000 "km 0,564*0,584"</t>
  </si>
  <si>
    <t>0,25*4 "km 0,564*0,584"</t>
  </si>
  <si>
    <t>1,5*4,0 "km 0,564-0,584"</t>
  </si>
  <si>
    <t>6,0 "km 0,564-0,584"</t>
  </si>
  <si>
    <t>18*4 "km 0,564*0,584"</t>
  </si>
  <si>
    <t>72 "km 0,564*0,584"</t>
  </si>
  <si>
    <t>0,5*19,24+0,26*19,24 "km 0,564-0,584"</t>
  </si>
  <si>
    <t>14,622 "km 0,564-0,584"</t>
  </si>
  <si>
    <t>14,622*0,00035 'Přepočtené koeficientem množství</t>
  </si>
  <si>
    <t>14,622*2 "km 0,564-0,584"</t>
  </si>
  <si>
    <t>14,622*2"km 0,564*0,584"</t>
  </si>
  <si>
    <t>29,244*0,00045 'Přepočtené koeficientem množství</t>
  </si>
  <si>
    <t>18,041 "km 0,564*0,584"</t>
  </si>
  <si>
    <t>SO 201.C - TYP C - km 0,449 - 0,522</t>
  </si>
  <si>
    <t xml:space="preserve">    3 - Svislé a kompletní konstrukce</t>
  </si>
  <si>
    <t>M - Práce a dodávky M</t>
  </si>
  <si>
    <t xml:space="preserve">    21-M - Elektromontáže</t>
  </si>
  <si>
    <t xml:space="preserve">    23-M - Montáže potrubí</t>
  </si>
  <si>
    <t>-1525294232</t>
  </si>
  <si>
    <t>73,1*(15+13,56+11+7,4+7,33+6,5+1,65)/7*0,15 "km 0,449-0,522"</t>
  </si>
  <si>
    <t>131201102</t>
  </si>
  <si>
    <t>Hloubení nezapažených jam a zářezů s urovnáním dna do předepsaného profilu a spádu v hornině tř. 3 přes 100 do 1 000 m3</t>
  </si>
  <si>
    <t>-630667752</t>
  </si>
  <si>
    <t>km 0,449-0,522</t>
  </si>
  <si>
    <t xml:space="preserve">(73,1*(12,5+13,1+12,1+10,9+9,18+10,3+4,1)/7+13,95*2)*0,5 </t>
  </si>
  <si>
    <t>131201109</t>
  </si>
  <si>
    <t>Hloubení nezapažených jam a zářezů s urovnáním dna do předepsaného profilu a spádu Příplatek k cenám za lepivost horniny tř. 3</t>
  </si>
  <si>
    <t>-487063987</t>
  </si>
  <si>
    <t>390,833*0,1 "km 0,449-0,522"</t>
  </si>
  <si>
    <t>131301102</t>
  </si>
  <si>
    <t>Hloubení nezapažených jam a zářezů s urovnáním dna do předepsaného profilu a spádu v hornině tř. 4 přes 100 do 1 000 m3</t>
  </si>
  <si>
    <t>-627370568</t>
  </si>
  <si>
    <t>(73,1*(12,5+13,1+12,1+10,9+9,18+10,3+4,1)/7+13,95*2)*0,5</t>
  </si>
  <si>
    <t>131301109</t>
  </si>
  <si>
    <t>Hloubení nezapažených jam a zářezů s urovnáním dna do předepsaného profilu a spádu Příplatek k cenám za lepivost horniny tř. 4</t>
  </si>
  <si>
    <t>1408046920</t>
  </si>
  <si>
    <t>390,833*0,1 "km 0,449-0,522</t>
  </si>
  <si>
    <t>138401101</t>
  </si>
  <si>
    <t>Dolamování zapažených nebo nezapažených hloubených vykopávek v horninách tř. 5 až 7 ručně s případným nutným přemístěním výkopku ve výkopišti, bez naložení jam nebo zářezů, ve vrstvě tl. do 1 000 mm v hornině tř. 5</t>
  </si>
  <si>
    <t>-1645478906</t>
  </si>
  <si>
    <t>výkop pro základ</t>
  </si>
  <si>
    <t>1,73*73,1+9,4*2 "km 0,449-0,522"</t>
  </si>
  <si>
    <t>-2026203171</t>
  </si>
  <si>
    <t>460,53*0,15*2 "ornice"</t>
  </si>
  <si>
    <t>30,679*2 "pro zásyp"</t>
  </si>
  <si>
    <t>1355054371</t>
  </si>
  <si>
    <t>97,808-69,0795+390,833+390,833-30,679 "km 0,449*0,522"</t>
  </si>
  <si>
    <t>-1880407891</t>
  </si>
  <si>
    <t>779,716 "km 0,449-0,522"</t>
  </si>
  <si>
    <t>779,716*10 'Přepočtené koeficientem množství</t>
  </si>
  <si>
    <t>162701155</t>
  </si>
  <si>
    <t>Vodorovné přemístění výkopku nebo sypaniny po suchu na obvyklém dopravním prostředku, bez naložení výkopku, avšak se složením bez rozhrnutí z horniny tř. 5 až 7 na vzdálenost přes 9 000 do 10 000 m</t>
  </si>
  <si>
    <t>-1836989268</t>
  </si>
  <si>
    <t>145,263 "km 0,449-0,522"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</si>
  <si>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</si>
  <si>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</si>
  <si>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-1654274053</t>
  </si>
  <si>
    <t>145,263*10 'Přepočtené koeficientem množství</t>
  </si>
  <si>
    <t>1590241098</t>
  </si>
  <si>
    <t>779,716+145,263</t>
  </si>
  <si>
    <t>924,979*1,8 'Přepočtené koeficientem množství</t>
  </si>
  <si>
    <t>1484607748</t>
  </si>
  <si>
    <t>73,1*0,29+2*(0,5+0,29+0,33+3,62) "zpětný zásyp původní zeminou"</t>
  </si>
  <si>
    <t>73,1*3,53 "zásyp novým materiálem"</t>
  </si>
  <si>
    <t>1264584175</t>
  </si>
  <si>
    <t>73,1*3,53 "km 0,449-0,522"</t>
  </si>
  <si>
    <t>258,043*1,8 'Přepočtené koeficientem množství</t>
  </si>
  <si>
    <t>255280934</t>
  </si>
  <si>
    <t>1,466*1,1 "obsyp potrubí DN 300"</t>
  </si>
  <si>
    <t>583373020</t>
  </si>
  <si>
    <t>štěrkopísek frakce 0/16</t>
  </si>
  <si>
    <t>-28285555</t>
  </si>
  <si>
    <t>1,613*1,8 'Přepočtené koeficientem množství</t>
  </si>
  <si>
    <t>182301122</t>
  </si>
  <si>
    <t>Rozprostření a urovnání ornice ve svahu sklonu přes 1:5 při souvislé ploše do 500 m2, tl. vrstvy přes 100 do 150 mm</t>
  </si>
  <si>
    <t>-62788458</t>
  </si>
  <si>
    <t>73,1*(12,5+10,7+8,4+6+3,7+2,2+0,6)/7 "km 0,449-0,522"</t>
  </si>
  <si>
    <t>181411123</t>
  </si>
  <si>
    <t>Založení trávníku na půdě předem připravené plochy do 1000 m2 výsevem včetně utažení lučního na svahu přes 1:2 do 1:1</t>
  </si>
  <si>
    <t>1811136911</t>
  </si>
  <si>
    <t>005724700</t>
  </si>
  <si>
    <t>osivo směs travní univerzál</t>
  </si>
  <si>
    <t>-1866022198</t>
  </si>
  <si>
    <t>460,53*0,015 'Přepočtené koeficientem množství</t>
  </si>
  <si>
    <t>Výplň kamenivem do rýh odvodňovacích žeber nebo trativodů bez zhutnění, s úpravou povrchu výplně kamenivem hrubým drceným frakce 32 až 63 mm</t>
  </si>
  <si>
    <t>-937238648</t>
  </si>
  <si>
    <t>0,3*73,1 "km 0,449-0,522"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</si>
  <si>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</si>
  <si>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</si>
  <si>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717781189</t>
  </si>
  <si>
    <t>3*73,1 "km 0,449-0,522"</t>
  </si>
  <si>
    <t>693111423</t>
  </si>
  <si>
    <t>geotextilie separační 200 g/m2 do š 8,8 m</t>
  </si>
  <si>
    <t>639964947</t>
  </si>
  <si>
    <t>219,3*1,15 'Přepočtené koeficientem množství</t>
  </si>
  <si>
    <t>212755214</t>
  </si>
  <si>
    <t>Trativody bez lože z drenážních trubek plastových flexibilních D 100 mm</t>
  </si>
  <si>
    <t>-1155869492</t>
  </si>
  <si>
    <t>"km 0,449-0,522"</t>
  </si>
  <si>
    <t>73,1 "odvodnění rubu zdi</t>
  </si>
  <si>
    <t>212792311R</t>
  </si>
  <si>
    <t>Odvodnění - prostup zdi plastové potrubí HDPE DN 100, vč. T-kusu</t>
  </si>
  <si>
    <t>-1109483983</t>
  </si>
  <si>
    <t>18*1,3 "km 0,449-0,522"</t>
  </si>
  <si>
    <t>212972112</t>
  </si>
  <si>
    <t>Opláštění drenážních trub filtrační textilií DN 100</t>
  </si>
  <si>
    <t>-1099515179</t>
  </si>
  <si>
    <t>1189195847</t>
  </si>
  <si>
    <t>73*2,0 "km 0,449-0,522"</t>
  </si>
  <si>
    <t>-1074134441</t>
  </si>
  <si>
    <t>73*1,0 "km 0,449-0,522"</t>
  </si>
  <si>
    <t>-790935532</t>
  </si>
  <si>
    <t>(PI*0,078*0,078*2)*73/3,3*2,3*1,6 "km 0,449-0,522"</t>
  </si>
  <si>
    <t>-1921036084</t>
  </si>
  <si>
    <t xml:space="preserve">Poznámka k položce:_x000d_
1. V cenách jsou započteny i náklady na:_x000d_
    a) vyčištění vrtu,_x000d_
    b) dodání a výrobu cementové zálivky,_x000d_
    c) sestavení zápory,_x000d_
    d) veškeré úpravy po injektování._x000d_
2. V cenách nejsou započteny náklady na:_x000d_
    a) vrty; tyto stavební práce se oceňují cenami souboru cen 22...- Vrty_x000d_
    b) injektování; tyto stavební práce se oceňují cenami souboru cen 281 60-21 Injektování_x000d_
        zápor,_x000d_
    c) dodání zápor; tyto náklady se oceňují ve specifikaci,_x000d_
  </t>
  </si>
  <si>
    <t>zápora tr. 89/10, centrováno ve vrtu distančními příložkami z bet. oceli</t>
  </si>
  <si>
    <t>73*3 "km 0,449-0,522"</t>
  </si>
  <si>
    <t>2096275852</t>
  </si>
  <si>
    <t>219*1,01 'Přepočtené koeficientem množství</t>
  </si>
  <si>
    <t>-1298888567</t>
  </si>
  <si>
    <t>73*3*3*0,2*0,4/1000 "km 0,449-0,522</t>
  </si>
  <si>
    <t>17474779</t>
  </si>
  <si>
    <t>73 "km 0,449-0,522</t>
  </si>
  <si>
    <t>1682226931</t>
  </si>
  <si>
    <t>Svislé a kompletní konstrukce</t>
  </si>
  <si>
    <t>327324128R</t>
  </si>
  <si>
    <t>Opěrné zdi a valy z betonu železového odolný proti agresivnímu prostředí tř. C 30/37 XF4</t>
  </si>
  <si>
    <t>1031600491</t>
  </si>
  <si>
    <t>0,78*50,73+0,72*5+0,66*5+0,6*5+0,54*4,09+0,6*3,82 "základ"</t>
  </si>
  <si>
    <t>2,2*50,73+2,2*5+2,2*5+1,281*5+1,281*4,09+2,2*3,82 "dřík"</t>
  </si>
  <si>
    <t>327351211</t>
  </si>
  <si>
    <t>Bednění opěrných zdí a valů svislých i skloněných, výšky do 20 m zřízení</t>
  </si>
  <si>
    <t>1949218537</t>
  </si>
  <si>
    <t xml:space="preserve"> 3,7*73,1+3,76*73,1+3*17</t>
  </si>
  <si>
    <t>327351221</t>
  </si>
  <si>
    <t>Bednění opěrných zdí a valů svislých i skloněných, výšky do 20 m odstranění</t>
  </si>
  <si>
    <t>-765790681</t>
  </si>
  <si>
    <t>596,326 "km 0,449-0,522"</t>
  </si>
  <si>
    <t>327361006</t>
  </si>
  <si>
    <t>Výztuž opěrných zdí a valů průměru do 12 mm, z oceli 10 505 (R) nebo BSt 500</t>
  </si>
  <si>
    <t>-1547877623</t>
  </si>
  <si>
    <t>16,38/1000 "R10 viz tabulka výztuže</t>
  </si>
  <si>
    <t>327361016</t>
  </si>
  <si>
    <t>Výztuž opěrných zdí a valů průměru přes 12 mm, z oceli 10 505 (R) nebo BSt 500</t>
  </si>
  <si>
    <t>-403155064</t>
  </si>
  <si>
    <t xml:space="preserve">182,14/1000 "R16  viz tabulka výztuže</t>
  </si>
  <si>
    <t>327361040</t>
  </si>
  <si>
    <t>Výztuž opěrných zdí a valů ze sítí svařovaných</t>
  </si>
  <si>
    <t>-619182456</t>
  </si>
  <si>
    <t>6533,51/1000 "Kari 8/100 viz tabulka výztuže</t>
  </si>
  <si>
    <t>1228564064</t>
  </si>
  <si>
    <t>73,1*1,7 "km 0,449-0,522 podklad základu zdi"</t>
  </si>
  <si>
    <t>452311131R</t>
  </si>
  <si>
    <t>Podkladní a zajišťovací konstrukce z betonu prostého v otevřeném výkopu desky pod potrubí, stoky a drobné objekty z betonu tř. C 8/10</t>
  </si>
  <si>
    <t>1756537777</t>
  </si>
  <si>
    <t>podkladní beton pod šachty</t>
  </si>
  <si>
    <t>(1,5*1,5)*0,15*2+(1,2*1,2)*0,15 "km 0,449-0,522"</t>
  </si>
  <si>
    <t>451315124</t>
  </si>
  <si>
    <t>Podkladní a výplňové vrstvy z betonu prostého tloušťky do 150 mm, z betonu C 12/15</t>
  </si>
  <si>
    <t>-1903907020</t>
  </si>
  <si>
    <t>spádová vrstva pro drenáž</t>
  </si>
  <si>
    <t>0,9*73,1 "km 0,449-0,522"</t>
  </si>
  <si>
    <t>947249968</t>
  </si>
  <si>
    <t>0,614*1,1"lože pod kanal. potrubí"</t>
  </si>
  <si>
    <t>(1,5*1,5)*0,10*2+(1,2*1,2)*0,1 "pod šachty"</t>
  </si>
  <si>
    <t>452112111</t>
  </si>
  <si>
    <t>Osazení betonových dílců prstenců nebo rámů pod poklopy a mříže, výšky do 100 mm</t>
  </si>
  <si>
    <t>677363634</t>
  </si>
  <si>
    <t>1 "km 0,449-0,522"</t>
  </si>
  <si>
    <t>59224175R</t>
  </si>
  <si>
    <t>prstenec betonový vyrovnávací 62,5x6x12 cm</t>
  </si>
  <si>
    <t>-1661609307</t>
  </si>
  <si>
    <t>1,000 "km 0,449-0,522"</t>
  </si>
  <si>
    <t>894401211R</t>
  </si>
  <si>
    <t>Osazení betonových dílců pro šachty skruží rovných</t>
  </si>
  <si>
    <t>-1601623009</t>
  </si>
  <si>
    <t>4 "km 0,449-0,522"</t>
  </si>
  <si>
    <t>592241610</t>
  </si>
  <si>
    <t>skruž kanalizační s ocelovými stupadly 100 x 50 x 12 cm</t>
  </si>
  <si>
    <t>-844358232</t>
  </si>
  <si>
    <t>592241620R</t>
  </si>
  <si>
    <t>skruž kanalizační s ocelovými stupadly s PE povlakem100 x 100 x 12 cm</t>
  </si>
  <si>
    <t>-1555066182</t>
  </si>
  <si>
    <t>2,000 "km 0,449-0,522"</t>
  </si>
  <si>
    <t>592241621R</t>
  </si>
  <si>
    <t>skruž kanalizační s ocelovými stupadly s PE povlakem 100 x 100 x 12 cm</t>
  </si>
  <si>
    <t>1336307802</t>
  </si>
  <si>
    <t>skruž s nátokem pro spadiště</t>
  </si>
  <si>
    <t>592243480</t>
  </si>
  <si>
    <t>těsnění elastomerové pro spojení šachetních dílů DN 1000</t>
  </si>
  <si>
    <t>-2118130135</t>
  </si>
  <si>
    <t>6 "km 0,449-0,522"</t>
  </si>
  <si>
    <t>894402211R</t>
  </si>
  <si>
    <t>Osazení betonových dílců pro šachty skruží přechodových</t>
  </si>
  <si>
    <t>218704571</t>
  </si>
  <si>
    <t>2 "km 0,499-0,522"</t>
  </si>
  <si>
    <t>592241680</t>
  </si>
  <si>
    <t>skruž betonová přechodová 62,5/100x60x12 cm, stupadla poplastovaná kapsová</t>
  </si>
  <si>
    <t>612289439</t>
  </si>
  <si>
    <t>894414111</t>
  </si>
  <si>
    <t>Osazení betonových nebo železobetonových dílců pro šachty skruží základových (dno)</t>
  </si>
  <si>
    <t>2097630611</t>
  </si>
  <si>
    <t>592243370R</t>
  </si>
  <si>
    <t>dno betonové šachty kanalizační monolit. prefa 300-785 OC</t>
  </si>
  <si>
    <t>1197564051</t>
  </si>
  <si>
    <t>899311114</t>
  </si>
  <si>
    <t>Osazení ocelových nebo litinových poklopů s rámem na šachtách tunelové stoky hmotnosti jednotlivě přes 150 kg</t>
  </si>
  <si>
    <t>383402187</t>
  </si>
  <si>
    <t>2 "km 0,449-0,522"</t>
  </si>
  <si>
    <t>592246610</t>
  </si>
  <si>
    <t>poklop šachtový betonová výplň+ litina 785(610)x160 mm, s odvětráním</t>
  </si>
  <si>
    <t>1130080404</t>
  </si>
  <si>
    <t>592246600</t>
  </si>
  <si>
    <t>poklop šachtový betonová výplň+litina 785(610)x16mm D 400mm bez odvětrání</t>
  </si>
  <si>
    <t>-1183525923</t>
  </si>
  <si>
    <t>899623141R</t>
  </si>
  <si>
    <t>Obetonování potrubí nebo zdiva stok betonem prostým v otevřeném výkopu, beton tř. C 8/10</t>
  </si>
  <si>
    <t>1118444503</t>
  </si>
  <si>
    <t>obetonování spadišťové hlavy a obtokového potrubí</t>
  </si>
  <si>
    <t>3,46*0,9-(0,0707*4,15) "km 0,449-0,522</t>
  </si>
  <si>
    <t>899643111</t>
  </si>
  <si>
    <t>Bednění pro obetonování potrubí v otevřeném výkopu</t>
  </si>
  <si>
    <t>857385942</t>
  </si>
  <si>
    <t>3,42*3,0 "km 0,449-0,522)</t>
  </si>
  <si>
    <t>899913134</t>
  </si>
  <si>
    <t>Koncové uzavírací manžety chrániček DN potrubí x DN chráničky DN 80 x 200</t>
  </si>
  <si>
    <t>-552859462</t>
  </si>
  <si>
    <t>899914112</t>
  </si>
  <si>
    <t>Montáž ocelové chráničky v otevřeném výkopu vnějšího průměru D 219 x 10 mm</t>
  </si>
  <si>
    <t>-105849539</t>
  </si>
  <si>
    <t>3,0 "chránička vodovodu</t>
  </si>
  <si>
    <t>140111060</t>
  </si>
  <si>
    <t>trubka ocelová bezešvá hladká jakost 11 353 219x6,3mm</t>
  </si>
  <si>
    <t>1953212283</t>
  </si>
  <si>
    <t>91397496</t>
  </si>
  <si>
    <t>66*0,2*0,2 "km 0,449-0,522"</t>
  </si>
  <si>
    <t>-1679694696</t>
  </si>
  <si>
    <t>73,8 "km 0,449-0,522"</t>
  </si>
  <si>
    <t>-72959341</t>
  </si>
  <si>
    <t>73,8 "sloupek dl.1,1m x 66 ks, horní tr. (madlo) dl. 73,8 m, spodní dl. 66,9 mx4"</t>
  </si>
  <si>
    <t>1445907816</t>
  </si>
  <si>
    <t>(0,2*0,2+0,03*0,03*2)*66*80/1000</t>
  </si>
  <si>
    <t>931992122</t>
  </si>
  <si>
    <t>Výplň dilatačních spár z polystyrenu extrudovaného, tloušťky 30 mm</t>
  </si>
  <si>
    <t>-1971733286</t>
  </si>
  <si>
    <t>2,99*13+2,99*1+2,99*1+1,953*1 "km 0,449-0,522"</t>
  </si>
  <si>
    <t>1826648097</t>
  </si>
  <si>
    <t>8,16*18 "dilatace á 4m, km 0,449-0,522"</t>
  </si>
  <si>
    <t>931994151</t>
  </si>
  <si>
    <t>Těsnění spáry betonové konstrukce pásy, profily, tmely spárovým profilem průřezu 20/20 mm</t>
  </si>
  <si>
    <t>-2021530714</t>
  </si>
  <si>
    <t>-738513790</t>
  </si>
  <si>
    <t>66*4 "km 0,449-0,522"</t>
  </si>
  <si>
    <t>-1039022526</t>
  </si>
  <si>
    <t>66*4 "km 0,449-0,522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</si>
  <si>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</si>
  <si>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</si>
  <si>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1050441713</t>
  </si>
  <si>
    <t>-1253359908</t>
  </si>
  <si>
    <t>3,7*73,1+0,6*73,1+3,0*2 "km 0,449-0,522"</t>
  </si>
  <si>
    <t>1191693544</t>
  </si>
  <si>
    <t>320,33 "km 0,449-0,522"</t>
  </si>
  <si>
    <t>320,33*0,00035 'Přepočtené koeficientem množství</t>
  </si>
  <si>
    <t>-323323929</t>
  </si>
  <si>
    <t>(3,7*73,1+0,6*73,1+3,0*2)*2 "km 0,449-0,522"</t>
  </si>
  <si>
    <t>1245068884</t>
  </si>
  <si>
    <t>320,33*2 "km 0,449-0,522"</t>
  </si>
  <si>
    <t>640,66*0,00045 'Přepočtené koeficientem množství</t>
  </si>
  <si>
    <t>-1083114023</t>
  </si>
  <si>
    <t>1687091833</t>
  </si>
  <si>
    <t>(2*PI*0,03*0,03+2*PI*0,03*72,6)</t>
  </si>
  <si>
    <t>(2*PI*0,03*0,03+2*PI*0,03*73,8)</t>
  </si>
  <si>
    <t>(2*PI*0,022*0,022+2*PI*0,022*69,9*4)</t>
  </si>
  <si>
    <t>731742765</t>
  </si>
  <si>
    <t>66,259 "km 0,449-0,522"</t>
  </si>
  <si>
    <t>Práce a dodávky M</t>
  </si>
  <si>
    <t>21-M</t>
  </si>
  <si>
    <t>Elektromontáže</t>
  </si>
  <si>
    <t>210040R</t>
  </si>
  <si>
    <t>Vymístění stáv. sloupu nadz. vedení SEK mimo konstrukci zdi o cca 1 m</t>
  </si>
  <si>
    <t>1793570143</t>
  </si>
  <si>
    <t>23-M</t>
  </si>
  <si>
    <t>Montáže potrubí</t>
  </si>
  <si>
    <t>230200117</t>
  </si>
  <si>
    <t>Nasunutí potrubní sekce do chráničky jmenovitá světlost nasouvaného potrubí DN 80</t>
  </si>
  <si>
    <t>1329647076</t>
  </si>
  <si>
    <t>SO 401 - Veřejné osvětlení</t>
  </si>
  <si>
    <t>Odstranění povrchů v základní trase je v rekonstrukci komunikace a chodníků,stejně jako konečné úpravy podkladních vrstev a povrchů v celé délce tras</t>
  </si>
  <si>
    <t xml:space="preserve">    ZPP - Zemní, pomocné práce</t>
  </si>
  <si>
    <t xml:space="preserve">    SSS - Stožáry, svítidla, skříňky</t>
  </si>
  <si>
    <t xml:space="preserve">    KPU - Kabelové propojení, uzemnění:</t>
  </si>
  <si>
    <t xml:space="preserve">    PDČ - přípravné a doplňující činnosti</t>
  </si>
  <si>
    <t>ZPP</t>
  </si>
  <si>
    <t>Zemní, pomocné práce</t>
  </si>
  <si>
    <t>Vytýčení dosavadních podzemních sítí v trase vč.VO</t>
  </si>
  <si>
    <t>km</t>
  </si>
  <si>
    <t>Vytýčení trasy VO v zastavěném terénu</t>
  </si>
  <si>
    <t>Vytýčení pozice osvětlovacího bodu</t>
  </si>
  <si>
    <t>ks</t>
  </si>
  <si>
    <t>Ochrana dosavadního stožáru v místě po dobu stavby</t>
  </si>
  <si>
    <t>Ocelová pozinkovaná kruhová odrazka d90 - ochrana dosavadního stožáru 07 (289-10)</t>
  </si>
  <si>
    <t>106</t>
  </si>
  <si>
    <t>Odbourání základu pro demontovaný stožár 9+4+1</t>
  </si>
  <si>
    <t>107.a</t>
  </si>
  <si>
    <t>Výkop rýhy do 35x60cm v krajnici před opěrnou zdí</t>
  </si>
  <si>
    <t>-276159458</t>
  </si>
  <si>
    <t>Poznámka k položce:_x000d_
terén po odebrání stavbou</t>
  </si>
  <si>
    <t>107.b</t>
  </si>
  <si>
    <t>Úprava dna pro trubku s kabelem, hutnění</t>
  </si>
  <si>
    <t>-1618046627</t>
  </si>
  <si>
    <t>134,0*0,35</t>
  </si>
  <si>
    <t>107.c</t>
  </si>
  <si>
    <t>Zásyp zeminou</t>
  </si>
  <si>
    <t>787806868</t>
  </si>
  <si>
    <t>Poznámka k položce:_x000d_
horní vrstvy a konečná úprava povrchů stavbou</t>
  </si>
  <si>
    <t>107.d</t>
  </si>
  <si>
    <t>Folie červená š.33cm v hl.0,2-0,3m</t>
  </si>
  <si>
    <t>-1949064481</t>
  </si>
  <si>
    <t>108</t>
  </si>
  <si>
    <t>Výkop rýhy 50x90cm, v překopu komunikací, terén po odebrání stavbou,zásyp šatolinou, folie š.33 v hl.0,8m, hutnění zásypu, podkl.vrstvy a kryt dodává stavba</t>
  </si>
  <si>
    <t>109</t>
  </si>
  <si>
    <t>Prostup stěnou betonovou/kamenou tl.50, d10cm k prostupu do stožárů upevněných z vnějšku opěrky</t>
  </si>
  <si>
    <t>Trubka HDPE d90 do křížení vozovek</t>
  </si>
  <si>
    <t>Obetonování roury v trase pod komunikacemi 0,5x0,2</t>
  </si>
  <si>
    <t>Prostup stěnou betonovou tl.30, d5cm</t>
  </si>
  <si>
    <t>Bourání betonové drážky 20/20cm pro kabely</t>
  </si>
  <si>
    <t>Úprava dosavadního základu k zaústění nových kabelů</t>
  </si>
  <si>
    <t>Poznámka k položce:_x000d_
Odvoz přebytečné zeminy zajistí stavba</t>
  </si>
  <si>
    <t>Žlaby plastové KZ1, víko, v kříženích se sítěmi</t>
  </si>
  <si>
    <t>SSS</t>
  </si>
  <si>
    <t>Stožáry, svítidla, skříňky</t>
  </si>
  <si>
    <t>116</t>
  </si>
  <si>
    <t>Demontáž dosavadního svítidla a montáž na nový stožár z vnějšku zdí</t>
  </si>
  <si>
    <t>117</t>
  </si>
  <si>
    <t>Revize dosavadních přemístěných svítidel</t>
  </si>
  <si>
    <t>118</t>
  </si>
  <si>
    <t>Ochrana svítidel ponechaných na stožárech v místě po dobu stavby</t>
  </si>
  <si>
    <t>119</t>
  </si>
  <si>
    <t>Výbojka pro všechna svítidla 07-09</t>
  </si>
  <si>
    <t>120</t>
  </si>
  <si>
    <t>Demontáž dosavadního stožáru k uložení do skladu</t>
  </si>
  <si>
    <t>121</t>
  </si>
  <si>
    <t>122</t>
  </si>
  <si>
    <t>Uložení demontovaného stožáru do skladu provozovatele, protokol</t>
  </si>
  <si>
    <t>123</t>
  </si>
  <si>
    <t>Nový stožár na opěrné zdi z vnějšu, bezpaticový, pozinkovaný, rozměr podle dosavadních 08,09</t>
  </si>
  <si>
    <t>124</t>
  </si>
  <si>
    <t>Objímka pozinkovaná atypická 2x na stožár z vnějšku z pásnice š.50mm,tl.5mm oblouk na průměr, otvory</t>
  </si>
  <si>
    <t>125</t>
  </si>
  <si>
    <t>Vrtání otvorů do bet.stěny, svorníková kotva FBN 12/5x83</t>
  </si>
  <si>
    <t>126</t>
  </si>
  <si>
    <t>elektrovýzbroj, zemnící svorka, dvířka kovová 100/400,</t>
  </si>
  <si>
    <t>127</t>
  </si>
  <si>
    <t>Elektrovýzbroj stožáru pro 2 kabely, 1 svítidlo 2x5xRS16, 1xjistič 6A/B, propojení CYKY 3Cx1,5</t>
  </si>
  <si>
    <t>128</t>
  </si>
  <si>
    <t>Revize elektrovýzbroje v přepojených stožárech úprava, dotažení, konzervace</t>
  </si>
  <si>
    <t>129</t>
  </si>
  <si>
    <t>Označení svítidel značkou, štítek, číslování</t>
  </si>
  <si>
    <t>130</t>
  </si>
  <si>
    <t>Kompletace stožárů, výstražný štítek, číslování</t>
  </si>
  <si>
    <t>131</t>
  </si>
  <si>
    <t>Popisný štítek na stožár</t>
  </si>
  <si>
    <t>KPU</t>
  </si>
  <si>
    <t>Kabelové propojení, uzemnění:</t>
  </si>
  <si>
    <t>132</t>
  </si>
  <si>
    <t>Demontáž dvířek stožárů pro přístup k elektrovýzbroji</t>
  </si>
  <si>
    <t>133</t>
  </si>
  <si>
    <t>Odpojení kabelů ve stožárech</t>
  </si>
  <si>
    <t>134</t>
  </si>
  <si>
    <t>Uvolnění kabelů ze základů a dříků stožárů</t>
  </si>
  <si>
    <t>135</t>
  </si>
  <si>
    <t>Silový kabel CYKY 4B x 10 - rozvod km 0,450-0,582</t>
  </si>
  <si>
    <t>136</t>
  </si>
  <si>
    <t>Ukončení kabelů do 4 x 10</t>
  </si>
  <si>
    <t>137</t>
  </si>
  <si>
    <t>Trubka KFL50/41, na kabely v celé trase</t>
  </si>
  <si>
    <t>138</t>
  </si>
  <si>
    <t>Vodič uzemňovací FeZn d10</t>
  </si>
  <si>
    <t>139</t>
  </si>
  <si>
    <t>Svorka na uzemňovací vodič dvojtě, izolování</t>
  </si>
  <si>
    <t>140</t>
  </si>
  <si>
    <t>Ukončení vodiče FeZn</t>
  </si>
  <si>
    <t>141</t>
  </si>
  <si>
    <t>Popisný štítek na kabel</t>
  </si>
  <si>
    <t>PDČ</t>
  </si>
  <si>
    <t>přípravné a doplňující činnosti</t>
  </si>
  <si>
    <t>142</t>
  </si>
  <si>
    <t>Vypnutí a zajištění rozvodu VO</t>
  </si>
  <si>
    <t>143</t>
  </si>
  <si>
    <t>doprava a manipulace s materiálem, odpady</t>
  </si>
  <si>
    <t>soub</t>
  </si>
  <si>
    <t>144</t>
  </si>
  <si>
    <t>Použití jeřábu, mechanismy</t>
  </si>
  <si>
    <t>145</t>
  </si>
  <si>
    <t>dokumentace skutečného provedení</t>
  </si>
  <si>
    <t>146</t>
  </si>
  <si>
    <t>mapování kabelu elektronicky i místopisem, souřadnice</t>
  </si>
  <si>
    <t>147</t>
  </si>
  <si>
    <t>koordinační činnosti</t>
  </si>
  <si>
    <t>148</t>
  </si>
  <si>
    <t>kompletační práce</t>
  </si>
  <si>
    <t>149</t>
  </si>
  <si>
    <t>Zprovoznění a převzetí rozvodu VO provozovatelem</t>
  </si>
  <si>
    <t>150</t>
  </si>
  <si>
    <t>výchozí revize, měření, protokoly</t>
  </si>
  <si>
    <t>SO 501 - Přeložky STL plynovodu</t>
  </si>
  <si>
    <t>800 - 1 - Zemní práce</t>
  </si>
  <si>
    <t>C 23M - Potrubní vedení</t>
  </si>
  <si>
    <t>OPP - Ostatní práce plynárenské</t>
  </si>
  <si>
    <t>800 - 1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</si>
  <si>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</si>
  <si>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</si>
  <si>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</si>
  <si>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</si>
  <si>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120001101</t>
  </si>
  <si>
    <t>Příplatek k cenám vykopávek za ztížení vykopávky v blízkosti inženýrských sítí nebo výbušnin v horninách jakékoliv třídy</t>
  </si>
  <si>
    <t>(87,0*0,8*1,0)</t>
  </si>
  <si>
    <t>133301101</t>
  </si>
  <si>
    <t>Hloubení zapažených i nezapažených šachet s případným nutným přemístěním výkopku ve výkopišti v hornině tř. 4 do 100 m3</t>
  </si>
  <si>
    <t>montážní šachty</t>
  </si>
  <si>
    <t xml:space="preserve">a)  9ks</t>
  </si>
  <si>
    <t>(2,0*1,6*1,35)*9</t>
  </si>
  <si>
    <t xml:space="preserve">b)  5ks</t>
  </si>
  <si>
    <t>(2,0*1,6*1,8)*5</t>
  </si>
  <si>
    <t>133301109</t>
  </si>
  <si>
    <t>Hloubení zapažených i nezapažených šachet s případným nutným přemístěním výkopku ve výkopišti v hornině tř. 4 Příplatek k cenám za lepivost horniny tř. 4</t>
  </si>
  <si>
    <t>67,68*0,5</t>
  </si>
  <si>
    <t>(13,0*0,8*1,2)</t>
  </si>
  <si>
    <t>(133,0*0,8*0,8)</t>
  </si>
  <si>
    <t>(5,0*1,8)*14</t>
  </si>
  <si>
    <t>67,68+12,48+85,12</t>
  </si>
  <si>
    <t>(67,68+12,48+85,12)-33,0 "výkopy - zásyp</t>
  </si>
  <si>
    <t>23,0*3,0*0,1</t>
  </si>
  <si>
    <t>23,0*3,0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</si>
  <si>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</si>
  <si>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</si>
  <si>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</si>
  <si>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</si>
  <si>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69*0,025 'Přepočtené koeficientem množství</t>
  </si>
  <si>
    <t xml:space="preserve">ŠD v komunikaci </t>
  </si>
  <si>
    <t>132,28-41,76-20,88 "výkop - obsyp - lože</t>
  </si>
  <si>
    <t>zásyp zeminou</t>
  </si>
  <si>
    <t xml:space="preserve">28,8+(13,0*0,8*0,75)-(10,0*0,8*0,45) </t>
  </si>
  <si>
    <t>583439321</t>
  </si>
  <si>
    <t>Štěrkodrť,fr. 0-22 - zásyp, zhutnění, hmotnost</t>
  </si>
  <si>
    <t>(69,64*1,2*1,65)</t>
  </si>
  <si>
    <t>(174,0*0,8*0,30)</t>
  </si>
  <si>
    <t>Štěrkopísek (A3),fr. 0-8 - obsyp, zhutnění, hmotnost</t>
  </si>
  <si>
    <t>(41,76*1,2*1,9)</t>
  </si>
  <si>
    <t>132,28*1,9 "viz 162701105</t>
  </si>
  <si>
    <t>451572111</t>
  </si>
  <si>
    <t>Lože pod potrubí, stoky a drobné objekty v otevřeném výkopu z kameniva drobného těženého 0 až 4 mm</t>
  </si>
  <si>
    <t>(174*0,8*0,15)</t>
  </si>
  <si>
    <t>899722113</t>
  </si>
  <si>
    <t>Krytí potrubí z plastů výstražnou fólií z PVC šířky 34cm</t>
  </si>
  <si>
    <t>899913133</t>
  </si>
  <si>
    <t>Koncové uzavírací manžety chrániček DN potrubí x DN chráničky DN 80 x 150</t>
  </si>
  <si>
    <t>1025459638</t>
  </si>
  <si>
    <t>C 23M</t>
  </si>
  <si>
    <t>Potrubní vedení</t>
  </si>
  <si>
    <t>230205051</t>
  </si>
  <si>
    <t>Montáž potrubí PE průměru do 110 mm návin nebo tyč, svařované na tupo nebo elektrospojkou Ø 90, tl. stěny 5,2 mm</t>
  </si>
  <si>
    <t>230205042</t>
  </si>
  <si>
    <t>Montáž potrubí PE průměru do 110 mm návin nebo tyč, svařované na tupo nebo elektrospojkou Ø 63, tl. stěny 5,8 mm</t>
  </si>
  <si>
    <t>230205031</t>
  </si>
  <si>
    <t>Montáž potrubí PE průměru do 110 mm návin nebo tyč, svařované na tupo nebo elektrospojkou Ø 40, tl. stěny 3,7 mm</t>
  </si>
  <si>
    <t>49,0 "bypas</t>
  </si>
  <si>
    <t>230205025</t>
  </si>
  <si>
    <t>Montáž potrubí PE průměru do 110 mm návin nebo tyč, svařované na tupo nebo elektrospojkou Ø 32, tl. stěny 3,0 mm</t>
  </si>
  <si>
    <t>93,0 "bypas</t>
  </si>
  <si>
    <t>230205251</t>
  </si>
  <si>
    <t>Montáž trubních dílů PE průměru do 110 mm elektrotvarovky nebo svařované na tupo Ø 90, tl. stěny 5,2 mm</t>
  </si>
  <si>
    <t>230205242</t>
  </si>
  <si>
    <t>Montáž trubních dílů PE průměru do 110 mm elektrotvarovky nebo svařované na tupo Ø 63, tl. stěny 5,8 mm</t>
  </si>
  <si>
    <t>230205231</t>
  </si>
  <si>
    <t>Montáž trubních dílů PE průměru do 110 mm elektrotvarovky nebo svařované na tupo Ø 40, tl. stěny 3,7 mm</t>
  </si>
  <si>
    <t>230205225</t>
  </si>
  <si>
    <t>Montáž trubních dílů PE průměru do 110 mm elektrotvarovky nebo svařované na tupo Ø 32, tl. stěny 3,0 mm</t>
  </si>
  <si>
    <t>230200117s</t>
  </si>
  <si>
    <t>Nasunutí potrubní sekce do chráničky O 160, vč. vystědění, utěsnění</t>
  </si>
  <si>
    <t>230220006R</t>
  </si>
  <si>
    <t>Montáž poklopu PE</t>
  </si>
  <si>
    <t>230220011R</t>
  </si>
  <si>
    <t>Montáž orientačního sloupku PE</t>
  </si>
  <si>
    <t>Trubka PE-středně těžká řada (SDR 17,6)O 90x5,1mm, PE 100</t>
  </si>
  <si>
    <t>256</t>
  </si>
  <si>
    <t>Trubka PE - těžká řada (SDR 11)O 63x5,8mm, PE 100</t>
  </si>
  <si>
    <t>Trubka PE - těžká řada (SDR 11)O 40x3,7mm, PE 100</t>
  </si>
  <si>
    <t>Trubka PE - těžká řada (SDR 11)O 32x3,0mm, PE 100</t>
  </si>
  <si>
    <t>Trubka PE - chránička (SDR 26)O 160xmm, PE 100</t>
  </si>
  <si>
    <t>PE koleno - 22o f 90 (PE100)</t>
  </si>
  <si>
    <t>PE koleno - 30o f 63 (PE100)</t>
  </si>
  <si>
    <t>Elektro PE koleno - 45o f 90 (PE100)</t>
  </si>
  <si>
    <t>Elektro PE koleno - 45o f 63 (PE100)</t>
  </si>
  <si>
    <t>Elektro PE koleno - 90o f 90 (PE100)</t>
  </si>
  <si>
    <t>Elektro PE koleno - 90o f 63 (PE100)</t>
  </si>
  <si>
    <t>Elektro PE koleno - 90o f 40 (PE100)</t>
  </si>
  <si>
    <t>Elektro PE koleno - 90o f 32 (PE100)</t>
  </si>
  <si>
    <t>Elektrospojka f 90 (PE100)</t>
  </si>
  <si>
    <t>Elektrospojka f 63 (PE100)</t>
  </si>
  <si>
    <t>Elektrospojka f 40 (PE100)</t>
  </si>
  <si>
    <t>Elektrospojka f 32 (PE100)</t>
  </si>
  <si>
    <t>Elektro T kus f 63/63/63 (PE100)</t>
  </si>
  <si>
    <t>ElektroTkus přípojkový f 40/90 (PE100)</t>
  </si>
  <si>
    <t>ElektroTkus přípojkový f 32/63 (PE100)</t>
  </si>
  <si>
    <t>Elektrovíčko f 40 (PE100)</t>
  </si>
  <si>
    <t>Elektrovíčko f 32 (PE100)</t>
  </si>
  <si>
    <t>Přechodka zemní f 90/DN80 (PE100)</t>
  </si>
  <si>
    <t>Přechodka zemní f 63/DN50 (PE100)</t>
  </si>
  <si>
    <t>Přechodka zemní f 40/DN32 (PE100)</t>
  </si>
  <si>
    <t>Přechodka zemní f 32/DN25 (PE100)</t>
  </si>
  <si>
    <t>Přechodka zemní f x/DNx (PE100)</t>
  </si>
  <si>
    <t>Zemní vývod signal. Vodičen - VSVZ</t>
  </si>
  <si>
    <t>kpl.</t>
  </si>
  <si>
    <t>PE poklop na VSVZ</t>
  </si>
  <si>
    <t>Orientační sloupek PE s patkou</t>
  </si>
  <si>
    <t>230210013</t>
  </si>
  <si>
    <t>Montáž opláštění ruční ovinem páskou za studena 2 vrstvy</t>
  </si>
  <si>
    <t>Izolační páska zastudena</t>
  </si>
  <si>
    <t>230210012</t>
  </si>
  <si>
    <t>Montáž opláštění ruční natavením zesíleným</t>
  </si>
  <si>
    <t>Izol. Páska tepelněsmršť. (tvarovky-navrt.)</t>
  </si>
  <si>
    <t>Navrtávací přípojkový ocel. Tkus DN25-32</t>
  </si>
  <si>
    <t>Redukce ocel. L245NE-ME DN 80/50</t>
  </si>
  <si>
    <t>Redukce ocel. L245NE-ME, DN 65/50</t>
  </si>
  <si>
    <t>152</t>
  </si>
  <si>
    <t>Redukce ocel. L245NE-ME DN 32/25</t>
  </si>
  <si>
    <t>154</t>
  </si>
  <si>
    <t>Redukce ocel. L245NE-ME DN dle DN stáv. Přípojky/25</t>
  </si>
  <si>
    <t>156</t>
  </si>
  <si>
    <t>Oblouk K, 1,5D, L245NE-ME DN 50</t>
  </si>
  <si>
    <t>158</t>
  </si>
  <si>
    <t>Oblouk K, 1,5D, L245NE-ME DN 25</t>
  </si>
  <si>
    <t>160</t>
  </si>
  <si>
    <t>Dno klenuté,L245NE-ME DN65-80(dle DN)</t>
  </si>
  <si>
    <t>162</t>
  </si>
  <si>
    <t>230021058</t>
  </si>
  <si>
    <t>Montáž trub.dílů přivař.do 1kg DN 65-80</t>
  </si>
  <si>
    <t>164</t>
  </si>
  <si>
    <t>230021040</t>
  </si>
  <si>
    <t>Montáž trub.dílů přivař.do 1kg do DN 50</t>
  </si>
  <si>
    <t>166</t>
  </si>
  <si>
    <t>Napojení signal.vodiče na stáv.ocel.potrubí</t>
  </si>
  <si>
    <t>168</t>
  </si>
  <si>
    <t>Napojení signal. vodiče na stáv.vodič</t>
  </si>
  <si>
    <t>170</t>
  </si>
  <si>
    <t>OPP</t>
  </si>
  <si>
    <t>Ostatní práce plynárenské</t>
  </si>
  <si>
    <t>Dod.</t>
  </si>
  <si>
    <t>Signalizační vodič CU.Y. 2,5 mm2</t>
  </si>
  <si>
    <t>172</t>
  </si>
  <si>
    <t>Dod..1</t>
  </si>
  <si>
    <t>Zabalonování potrubí dn 90PE oboustran.dvojité (vč. navaření tvarovek a vývodů)</t>
  </si>
  <si>
    <t>174</t>
  </si>
  <si>
    <t>Dod..2</t>
  </si>
  <si>
    <t>Zabalonování potrubí dn 63PE oboustran.dvojité (vč. navaření tvarovek a vývodů)</t>
  </si>
  <si>
    <t>176</t>
  </si>
  <si>
    <t>Dod..3</t>
  </si>
  <si>
    <t>Zabalonování potrubí DN 65-80 oboustran.dvojité (vč. navaření tvarovek a vývodů)</t>
  </si>
  <si>
    <t>178</t>
  </si>
  <si>
    <t>Dod..4</t>
  </si>
  <si>
    <t>Propojení a odpojení plynovodů dn 90PE vč.propoj. přesouvacích kusů a přísluš.</t>
  </si>
  <si>
    <t>180</t>
  </si>
  <si>
    <t>Dod..5</t>
  </si>
  <si>
    <t>Propojení a odpojení plynovodů dn 63PE,vč.propoj. přesouvacích kusů a přísluš.</t>
  </si>
  <si>
    <t>182</t>
  </si>
  <si>
    <t>Dod..6</t>
  </si>
  <si>
    <t>Propojení a odpojení plynovodů DN 65-80,vč.propoj. přesouvacích kusů a přísluš.</t>
  </si>
  <si>
    <t>184</t>
  </si>
  <si>
    <t>Dod..7</t>
  </si>
  <si>
    <t>Propojení a odpojení plynovodů DN 50 vč.propoj. přesouvacích kusů a přísluš.</t>
  </si>
  <si>
    <t>186</t>
  </si>
  <si>
    <t>Dod..8</t>
  </si>
  <si>
    <t>Propojení a odpojení přípojek do DN 40 vč.propoj. přesouvacích kusů a přísluš.</t>
  </si>
  <si>
    <t>188</t>
  </si>
  <si>
    <t>Dod..9</t>
  </si>
  <si>
    <t>Napojení a zrušení bypasu na PE vč.tvar. (napojení, odpojení - zaslepení)</t>
  </si>
  <si>
    <t>190</t>
  </si>
  <si>
    <t>Dod..10</t>
  </si>
  <si>
    <t>Napojení a zrušení bypasu na OC. vč.tvar. (napojení, odpojení - zaslepení)</t>
  </si>
  <si>
    <t>192</t>
  </si>
  <si>
    <t>230230021S</t>
  </si>
  <si>
    <t>Provedení hlavní tlakové zkoušky vč. bypas,</t>
  </si>
  <si>
    <t>194</t>
  </si>
  <si>
    <t>Dod..11</t>
  </si>
  <si>
    <t>Příprava TZ vč. potřeb. tvarovek a napojení</t>
  </si>
  <si>
    <t>196</t>
  </si>
  <si>
    <t>Proměření vodiče</t>
  </si>
  <si>
    <t>198</t>
  </si>
  <si>
    <t>Geodetické zaměření</t>
  </si>
  <si>
    <t>200</t>
  </si>
  <si>
    <t>Revize zařízení</t>
  </si>
  <si>
    <t>202</t>
  </si>
  <si>
    <t>Technické práce (doklady-přejímka-ostat.)</t>
  </si>
  <si>
    <t>204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</si>
  <si>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</si>
  <si>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</si>
  <si>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</si>
  <si>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</si>
  <si>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</si>
  <si>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</si>
  <si>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</si>
  <si>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</si>
  <si>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</si>
  <si>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</si>
  <si>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</si>
  <si>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Kč</t>
  </si>
  <si>
    <t>1024</t>
  </si>
  <si>
    <t>1401985396</t>
  </si>
  <si>
    <t>- průzkum historické kanalizace</t>
  </si>
  <si>
    <t>- kopané sondy na jednotné kanalizaci (20 ks)</t>
  </si>
  <si>
    <t>- předběžný archeologický průzkum</t>
  </si>
  <si>
    <t>012002000</t>
  </si>
  <si>
    <t>Geodetické práce</t>
  </si>
  <si>
    <t>-1785145116</t>
  </si>
  <si>
    <t>- pasportizace okolních domů - fotodokumentace, zpráva</t>
  </si>
  <si>
    <t>- vytýčení inženýrských sítí</t>
  </si>
  <si>
    <t>- zaměření a vytýčení stavby před, během a po výstavbě</t>
  </si>
  <si>
    <t>013002000</t>
  </si>
  <si>
    <t>Projektové práce</t>
  </si>
  <si>
    <t>-1440516564</t>
  </si>
  <si>
    <t>- RDS - SO 101, SO 201</t>
  </si>
  <si>
    <t>- DSPS - SO 101, SO 201, SO 401, SO 501</t>
  </si>
  <si>
    <t>VRN3</t>
  </si>
  <si>
    <t>Zařízení staveniště</t>
  </si>
  <si>
    <t>030001000</t>
  </si>
  <si>
    <t>-1178736610</t>
  </si>
  <si>
    <t>034002000</t>
  </si>
  <si>
    <t>Zabezpečení staveniště</t>
  </si>
  <si>
    <t>-2094483266</t>
  </si>
  <si>
    <t>- uzavírka a dopravní opatření na staveništi</t>
  </si>
  <si>
    <t>VRN4</t>
  </si>
  <si>
    <t>Inženýrská činnost</t>
  </si>
  <si>
    <t>042002000</t>
  </si>
  <si>
    <t>Posudky</t>
  </si>
  <si>
    <t>1941450812</t>
  </si>
  <si>
    <t>- posudek hodnotící vlivy poddolování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</si>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</sst>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18_195_III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Jáchymov - Rekonstrukce ulice Palackého - Etapa č.III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Jáchymov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Jáchymov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Lucie Wojčiková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 0,450...'!J30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101 - Komunikace 0,450...'!P92</f>
        <v>0</v>
      </c>
      <c r="AV55" s="121">
        <f>'SO 101 - Komunikace 0,450...'!J33</f>
        <v>0</v>
      </c>
      <c r="AW55" s="121">
        <f>'SO 101 - Komunikace 0,450...'!J34</f>
        <v>0</v>
      </c>
      <c r="AX55" s="121">
        <f>'SO 101 - Komunikace 0,450...'!J35</f>
        <v>0</v>
      </c>
      <c r="AY55" s="121">
        <f>'SO 101 - Komunikace 0,450...'!J36</f>
        <v>0</v>
      </c>
      <c r="AZ55" s="121">
        <f>'SO 101 - Komunikace 0,450...'!F33</f>
        <v>0</v>
      </c>
      <c r="BA55" s="121">
        <f>'SO 101 - Komunikace 0,450...'!F34</f>
        <v>0</v>
      </c>
      <c r="BB55" s="121">
        <f>'SO 101 - Komunikace 0,450...'!F35</f>
        <v>0</v>
      </c>
      <c r="BC55" s="121">
        <f>'SO 101 - Komunikace 0,450...'!F36</f>
        <v>0</v>
      </c>
      <c r="BD55" s="123">
        <f>'SO 101 - Komunikace 0,450...'!F37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201.A1 - TYP A - km 0,...'!J30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201.A1 - TYP A - km 0,...'!P89</f>
        <v>0</v>
      </c>
      <c r="AV56" s="121">
        <f>'SO 201.A1 - TYP A - km 0,...'!J33</f>
        <v>0</v>
      </c>
      <c r="AW56" s="121">
        <f>'SO 201.A1 - TYP A - km 0,...'!J34</f>
        <v>0</v>
      </c>
      <c r="AX56" s="121">
        <f>'SO 201.A1 - TYP A - km 0,...'!J35</f>
        <v>0</v>
      </c>
      <c r="AY56" s="121">
        <f>'SO 201.A1 - TYP A - km 0,...'!J36</f>
        <v>0</v>
      </c>
      <c r="AZ56" s="121">
        <f>'SO 201.A1 - TYP A - km 0,...'!F33</f>
        <v>0</v>
      </c>
      <c r="BA56" s="121">
        <f>'SO 201.A1 - TYP A - km 0,...'!F34</f>
        <v>0</v>
      </c>
      <c r="BB56" s="121">
        <f>'SO 201.A1 - TYP A - km 0,...'!F35</f>
        <v>0</v>
      </c>
      <c r="BC56" s="121">
        <f>'SO 201.A1 - TYP A - km 0,...'!F36</f>
        <v>0</v>
      </c>
      <c r="BD56" s="123">
        <f>'SO 201.A1 - TYP A - km 0,...'!F37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86</v>
      </c>
      <c r="CM56" s="124" t="s">
        <v>82</v>
      </c>
    </row>
    <row r="57" s="7" customFormat="1" ht="24.75" customHeight="1">
      <c r="A57" s="112" t="s">
        <v>76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201.A2 - TYP A - km 0,...'!J30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201.A2 - TYP A - km 0,...'!P89</f>
        <v>0</v>
      </c>
      <c r="AV57" s="121">
        <f>'SO 201.A2 - TYP A - km 0,...'!J33</f>
        <v>0</v>
      </c>
      <c r="AW57" s="121">
        <f>'SO 201.A2 - TYP A - km 0,...'!J34</f>
        <v>0</v>
      </c>
      <c r="AX57" s="121">
        <f>'SO 201.A2 - TYP A - km 0,...'!J35</f>
        <v>0</v>
      </c>
      <c r="AY57" s="121">
        <f>'SO 201.A2 - TYP A - km 0,...'!J36</f>
        <v>0</v>
      </c>
      <c r="AZ57" s="121">
        <f>'SO 201.A2 - TYP A - km 0,...'!F33</f>
        <v>0</v>
      </c>
      <c r="BA57" s="121">
        <f>'SO 201.A2 - TYP A - km 0,...'!F34</f>
        <v>0</v>
      </c>
      <c r="BB57" s="121">
        <f>'SO 201.A2 - TYP A - km 0,...'!F35</f>
        <v>0</v>
      </c>
      <c r="BC57" s="121">
        <f>'SO 201.A2 - TYP A - km 0,...'!F36</f>
        <v>0</v>
      </c>
      <c r="BD57" s="123">
        <f>'SO 201.A2 - TYP A - km 0,...'!F37</f>
        <v>0</v>
      </c>
      <c r="BE57" s="7"/>
      <c r="BT57" s="124" t="s">
        <v>80</v>
      </c>
      <c r="BV57" s="124" t="s">
        <v>74</v>
      </c>
      <c r="BW57" s="124" t="s">
        <v>89</v>
      </c>
      <c r="BX57" s="124" t="s">
        <v>5</v>
      </c>
      <c r="CL57" s="124" t="s">
        <v>86</v>
      </c>
      <c r="CM57" s="124" t="s">
        <v>82</v>
      </c>
    </row>
    <row r="58" s="7" customFormat="1" ht="24.75" customHeight="1">
      <c r="A58" s="112" t="s">
        <v>76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201.C - TYP C - km 0,4...'!J30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'SO 201.C - TYP C - km 0,4...'!P93</f>
        <v>0</v>
      </c>
      <c r="AV58" s="121">
        <f>'SO 201.C - TYP C - km 0,4...'!J33</f>
        <v>0</v>
      </c>
      <c r="AW58" s="121">
        <f>'SO 201.C - TYP C - km 0,4...'!J34</f>
        <v>0</v>
      </c>
      <c r="AX58" s="121">
        <f>'SO 201.C - TYP C - km 0,4...'!J35</f>
        <v>0</v>
      </c>
      <c r="AY58" s="121">
        <f>'SO 201.C - TYP C - km 0,4...'!J36</f>
        <v>0</v>
      </c>
      <c r="AZ58" s="121">
        <f>'SO 201.C - TYP C - km 0,4...'!F33</f>
        <v>0</v>
      </c>
      <c r="BA58" s="121">
        <f>'SO 201.C - TYP C - km 0,4...'!F34</f>
        <v>0</v>
      </c>
      <c r="BB58" s="121">
        <f>'SO 201.C - TYP C - km 0,4...'!F35</f>
        <v>0</v>
      </c>
      <c r="BC58" s="121">
        <f>'SO 201.C - TYP C - km 0,4...'!F36</f>
        <v>0</v>
      </c>
      <c r="BD58" s="123">
        <f>'SO 201.C - TYP C - km 0,4...'!F37</f>
        <v>0</v>
      </c>
      <c r="BE58" s="7"/>
      <c r="BT58" s="124" t="s">
        <v>80</v>
      </c>
      <c r="BV58" s="124" t="s">
        <v>74</v>
      </c>
      <c r="BW58" s="124" t="s">
        <v>92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'SO 401 - Veřejné osvětlení'!P84</f>
        <v>0</v>
      </c>
      <c r="AV59" s="121">
        <f>'SO 401 - Veřejné osvětlení'!J33</f>
        <v>0</v>
      </c>
      <c r="AW59" s="121">
        <f>'SO 401 - Veřejné osvětlení'!J34</f>
        <v>0</v>
      </c>
      <c r="AX59" s="121">
        <f>'SO 401 - Veřejné osvětlení'!J35</f>
        <v>0</v>
      </c>
      <c r="AY59" s="121">
        <f>'SO 401 - Veřejné osvětlení'!J36</f>
        <v>0</v>
      </c>
      <c r="AZ59" s="121">
        <f>'SO 401 - Veřejné osvětlení'!F33</f>
        <v>0</v>
      </c>
      <c r="BA59" s="121">
        <f>'SO 401 - Veřejné osvětlení'!F34</f>
        <v>0</v>
      </c>
      <c r="BB59" s="121">
        <f>'SO 401 - Veřejné osvětlení'!F35</f>
        <v>0</v>
      </c>
      <c r="BC59" s="121">
        <f>'SO 401 - Veřejné osvětlení'!F36</f>
        <v>0</v>
      </c>
      <c r="BD59" s="123">
        <f>'SO 401 - Veřejné osvětlení'!F37</f>
        <v>0</v>
      </c>
      <c r="BE59" s="7"/>
      <c r="BT59" s="124" t="s">
        <v>80</v>
      </c>
      <c r="BV59" s="124" t="s">
        <v>74</v>
      </c>
      <c r="BW59" s="124" t="s">
        <v>95</v>
      </c>
      <c r="BX59" s="124" t="s">
        <v>5</v>
      </c>
      <c r="CL59" s="124" t="s">
        <v>19</v>
      </c>
      <c r="CM59" s="124" t="s">
        <v>82</v>
      </c>
    </row>
    <row r="60" s="7" customFormat="1" ht="16.5" customHeight="1">
      <c r="A60" s="112" t="s">
        <v>76</v>
      </c>
      <c r="B60" s="113"/>
      <c r="C60" s="114"/>
      <c r="D60" s="115" t="s">
        <v>96</v>
      </c>
      <c r="E60" s="115"/>
      <c r="F60" s="115"/>
      <c r="G60" s="115"/>
      <c r="H60" s="115"/>
      <c r="I60" s="116"/>
      <c r="J60" s="115" t="s">
        <v>97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501 - Přeložky STL ply...'!J30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'SO 501 - Přeložky STL ply...'!P82</f>
        <v>0</v>
      </c>
      <c r="AV60" s="121">
        <f>'SO 501 - Přeložky STL ply...'!J33</f>
        <v>0</v>
      </c>
      <c r="AW60" s="121">
        <f>'SO 501 - Přeložky STL ply...'!J34</f>
        <v>0</v>
      </c>
      <c r="AX60" s="121">
        <f>'SO 501 - Přeložky STL ply...'!J35</f>
        <v>0</v>
      </c>
      <c r="AY60" s="121">
        <f>'SO 501 - Přeložky STL ply...'!J36</f>
        <v>0</v>
      </c>
      <c r="AZ60" s="121">
        <f>'SO 501 - Přeložky STL ply...'!F33</f>
        <v>0</v>
      </c>
      <c r="BA60" s="121">
        <f>'SO 501 - Přeložky STL ply...'!F34</f>
        <v>0</v>
      </c>
      <c r="BB60" s="121">
        <f>'SO 501 - Přeložky STL ply...'!F35</f>
        <v>0</v>
      </c>
      <c r="BC60" s="121">
        <f>'SO 501 - Přeložky STL ply...'!F36</f>
        <v>0</v>
      </c>
      <c r="BD60" s="123">
        <f>'SO 501 - Přeložky STL ply...'!F37</f>
        <v>0</v>
      </c>
      <c r="BE60" s="7"/>
      <c r="BT60" s="124" t="s">
        <v>80</v>
      </c>
      <c r="BV60" s="124" t="s">
        <v>74</v>
      </c>
      <c r="BW60" s="124" t="s">
        <v>98</v>
      </c>
      <c r="BX60" s="124" t="s">
        <v>5</v>
      </c>
      <c r="CL60" s="124" t="s">
        <v>19</v>
      </c>
      <c r="CM60" s="124" t="s">
        <v>82</v>
      </c>
    </row>
    <row r="61" s="7" customFormat="1" ht="16.5" customHeight="1">
      <c r="A61" s="112" t="s">
        <v>76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'VON - Vedlejší a ostatní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99</v>
      </c>
      <c r="AR61" s="119"/>
      <c r="AS61" s="125">
        <v>0</v>
      </c>
      <c r="AT61" s="126">
        <f>ROUND(SUM(AV61:AW61),2)</f>
        <v>0</v>
      </c>
      <c r="AU61" s="127">
        <f>'VON - Vedlejší a ostatní ...'!P83</f>
        <v>0</v>
      </c>
      <c r="AV61" s="126">
        <f>'VON - Vedlejší a ostatní ...'!J33</f>
        <v>0</v>
      </c>
      <c r="AW61" s="126">
        <f>'VON - Vedlejší a ostatní ...'!J34</f>
        <v>0</v>
      </c>
      <c r="AX61" s="126">
        <f>'VON - Vedlejší a ostatní ...'!J35</f>
        <v>0</v>
      </c>
      <c r="AY61" s="126">
        <f>'VON - Vedlejší a ostatní ...'!J36</f>
        <v>0</v>
      </c>
      <c r="AZ61" s="126">
        <f>'VON - Vedlejší a ostatní ...'!F33</f>
        <v>0</v>
      </c>
      <c r="BA61" s="126">
        <f>'VON - Vedlejší a ostatní ...'!F34</f>
        <v>0</v>
      </c>
      <c r="BB61" s="126">
        <f>'VON - Vedlejší a ostatní ...'!F35</f>
        <v>0</v>
      </c>
      <c r="BC61" s="126">
        <f>'VON - Vedlejší a ostatní ...'!F36</f>
        <v>0</v>
      </c>
      <c r="BD61" s="128">
        <f>'VON - Vedlejší a ostatní ...'!F37</f>
        <v>0</v>
      </c>
      <c r="BE61" s="7"/>
      <c r="BT61" s="124" t="s">
        <v>80</v>
      </c>
      <c r="BV61" s="124" t="s">
        <v>74</v>
      </c>
      <c r="BW61" s="124" t="s">
        <v>101</v>
      </c>
      <c r="BX61" s="124" t="s">
        <v>5</v>
      </c>
      <c r="CL61" s="124" t="s">
        <v>86</v>
      </c>
      <c r="CM61" s="124" t="s">
        <v>82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h8HmjY+w0AURxhwgukfm/AssCOfEnGLrGYNohpcFa+lVocgoa/9JvlfX72ZssrRA3BPrMA0Nfhk5Cmm5rjAEoQ==" hashValue="CNgSu9H4rznkOlgM37jBkdDnJhy9hf5CXVO2C4iEkJl3+RhVpz+bs+FHKmr5Fow6jdKXdUS1EWkqVXqJF0NlD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Komunikace 0,450...'!C2" display="/"/>
    <hyperlink ref="A56" location="'SO 201.A1 - TYP A - km 0,...'!C2" display="/"/>
    <hyperlink ref="A57" location="'SO 201.A2 - TYP A - km 0,...'!C2" display="/"/>
    <hyperlink ref="A58" location="'SO 201.C - TYP C - km 0,4...'!C2" display="/"/>
    <hyperlink ref="A59" location="'SO 401 - Veřejné osvětlení'!C2" display="/"/>
    <hyperlink ref="A60" location="'SO 501 - Přeložky STL ply...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ROUND((SUM(BE92:BE352)),  2)</f>
        <v>0</v>
      </c>
      <c r="G33" s="39"/>
      <c r="H33" s="39"/>
      <c r="I33" s="149">
        <v>0.20999999999999999</v>
      </c>
      <c r="J33" s="148">
        <f>ROUND(((SUM(BE92:BE352))*I33),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ROUND((SUM(BF92:BF352)),  2)</f>
        <v>0</v>
      </c>
      <c r="G34" s="39"/>
      <c r="H34" s="39"/>
      <c r="I34" s="149">
        <v>0.14999999999999999</v>
      </c>
      <c r="J34" s="148">
        <f>ROUND(((SUM(BF92:BF352))*I34),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ROUND((SUM(BG92:BG352)),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ROUND((SUM(BH92:BH352)),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ROUND((SUM(BI92:BI352)),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0,450 - 0,582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J225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J250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J285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J310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J332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118</v>
      </c>
      <c r="E69" s="169"/>
      <c r="F69" s="169"/>
      <c r="G69" s="169"/>
      <c r="H69" s="169"/>
      <c r="I69" s="169"/>
      <c r="J69" s="170">
        <f>J334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119</v>
      </c>
      <c r="E70" s="175"/>
      <c r="F70" s="175"/>
      <c r="G70" s="175"/>
      <c r="H70" s="175"/>
      <c r="I70" s="175"/>
      <c r="J70" s="176">
        <f>J335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120</v>
      </c>
      <c r="E71" s="175"/>
      <c r="F71" s="175"/>
      <c r="G71" s="175"/>
      <c r="H71" s="175"/>
      <c r="I71" s="175"/>
      <c r="J71" s="176">
        <f>J341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121</v>
      </c>
      <c r="E72" s="175"/>
      <c r="F72" s="175"/>
      <c r="G72" s="175"/>
      <c r="H72" s="175"/>
      <c r="I72" s="175"/>
      <c r="J72" s="176">
        <f>J344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122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Jáchymov - Rekonstrukce ulice Palackého - Etapa č.III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103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101 - Komunikace 0,450 - 0,582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Jáchymov</v>
      </c>
      <c r="G86" s="41"/>
      <c r="H86" s="41"/>
      <c r="I86" s="33" t="s">
        <v>23</v>
      </c>
      <c r="J86" s="73" t="str">
        <f>IF(J12="","",J12)</f>
        <v>23. 10. 2019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E15</f>
        <v>Město Jáchymov</v>
      </c>
      <c r="G88" s="41"/>
      <c r="H88" s="41"/>
      <c r="I88" s="33" t="s">
        <v>31</v>
      </c>
      <c r="J88" s="37" t="str">
        <f>E21</f>
        <v>AZ Consult spol. s r.o.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34</v>
      </c>
      <c r="J89" s="37" t="str">
        <f>E24</f>
        <v>Lucie Wojčiková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123</v>
      </c>
      <c r="D91" s="181" t="s">
        <v>57</v>
      </c>
      <c r="E91" s="181" t="s">
        <v>53</v>
      </c>
      <c r="F91" s="181" t="s">
        <v>54</v>
      </c>
      <c r="G91" s="181" t="s">
        <v>124</v>
      </c>
      <c r="H91" s="181" t="s">
        <v>125</v>
      </c>
      <c r="I91" s="181" t="s">
        <v>126</v>
      </c>
      <c r="J91" s="181" t="s">
        <v>107</v>
      </c>
      <c r="K91" s="182" t="s">
        <v>127</v>
      </c>
      <c r="L91" s="183"/>
      <c r="M91" s="93" t="s">
        <v>19</v>
      </c>
      <c r="N91" s="94" t="s">
        <v>42</v>
      </c>
      <c r="O91" s="94" t="s">
        <v>128</v>
      </c>
      <c r="P91" s="94" t="s">
        <v>129</v>
      </c>
      <c r="Q91" s="94" t="s">
        <v>130</v>
      </c>
      <c r="R91" s="94" t="s">
        <v>131</v>
      </c>
      <c r="S91" s="94" t="s">
        <v>132</v>
      </c>
      <c r="T91" s="95" t="s">
        <v>133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134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P93+P334</f>
        <v>0</v>
      </c>
      <c r="Q92" s="97"/>
      <c r="R92" s="186">
        <f>R93+R334</f>
        <v>573.23257626000009</v>
      </c>
      <c r="S92" s="97"/>
      <c r="T92" s="187">
        <f>T93+T334</f>
        <v>633.52499999999986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108</v>
      </c>
      <c r="BK92" s="188">
        <f>BK93+BK334</f>
        <v>0</v>
      </c>
    </row>
    <row r="93" s="12" customFormat="1" ht="25.92" customHeight="1">
      <c r="A93" s="12"/>
      <c r="B93" s="189"/>
      <c r="C93" s="190"/>
      <c r="D93" s="191" t="s">
        <v>71</v>
      </c>
      <c r="E93" s="192" t="s">
        <v>135</v>
      </c>
      <c r="F93" s="192" t="s">
        <v>136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P94+P199+P216+P225+P250+P285+P310+P332</f>
        <v>0</v>
      </c>
      <c r="Q93" s="197"/>
      <c r="R93" s="198">
        <f>R94+R199+R216+R225+R250+R285+R310+R332</f>
        <v>573.17415388000006</v>
      </c>
      <c r="S93" s="197"/>
      <c r="T93" s="199">
        <f>T94+T199+T216+T225+T250+T285+T310+T332</f>
        <v>633.52499999999986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72</v>
      </c>
      <c r="AY93" s="200" t="s">
        <v>137</v>
      </c>
      <c r="BK93" s="202">
        <f>BK94+BK199+BK216+BK225+BK250+BK285+BK310+BK332</f>
        <v>0</v>
      </c>
    </row>
    <row r="94" s="12" customFormat="1" ht="22.8" customHeight="1">
      <c r="A94" s="12"/>
      <c r="B94" s="189"/>
      <c r="C94" s="190"/>
      <c r="D94" s="191" t="s">
        <v>71</v>
      </c>
      <c r="E94" s="203" t="s">
        <v>80</v>
      </c>
      <c r="F94" s="203" t="s">
        <v>138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SUM(P95:P198)</f>
        <v>0</v>
      </c>
      <c r="Q94" s="197"/>
      <c r="R94" s="198">
        <f>SUM(R95:R198)</f>
        <v>369.69722899999999</v>
      </c>
      <c r="S94" s="197"/>
      <c r="T94" s="199">
        <f>SUM(T95:T198)</f>
        <v>572.47499999999991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80</v>
      </c>
      <c r="AY94" s="200" t="s">
        <v>137</v>
      </c>
      <c r="BK94" s="202">
        <f>SUM(BK95:BK198)</f>
        <v>0</v>
      </c>
    </row>
    <row r="95" s="2" customFormat="1" ht="21.75" customHeight="1">
      <c r="A95" s="39"/>
      <c r="B95" s="40"/>
      <c r="C95" s="205" t="s">
        <v>80</v>
      </c>
      <c r="D95" s="205" t="s">
        <v>139</v>
      </c>
      <c r="E95" s="206" t="s">
        <v>140</v>
      </c>
      <c r="F95" s="207" t="s">
        <v>141</v>
      </c>
      <c r="G95" s="208" t="s">
        <v>142</v>
      </c>
      <c r="H95" s="209">
        <v>1</v>
      </c>
      <c r="I95" s="210"/>
      <c r="J95" s="211">
        <f>ROUND(I95*H95,2)</f>
        <v>0</v>
      </c>
      <c r="K95" s="207" t="s">
        <v>143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82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144</v>
      </c>
      <c r="BM95" s="216" t="s">
        <v>145</v>
      </c>
    </row>
    <row r="96" s="2" customFormat="1" ht="21.75" customHeight="1">
      <c r="A96" s="39"/>
      <c r="B96" s="40"/>
      <c r="C96" s="205" t="s">
        <v>82</v>
      </c>
      <c r="D96" s="205" t="s">
        <v>139</v>
      </c>
      <c r="E96" s="206" t="s">
        <v>146</v>
      </c>
      <c r="F96" s="207" t="s">
        <v>147</v>
      </c>
      <c r="G96" s="208" t="s">
        <v>142</v>
      </c>
      <c r="H96" s="209">
        <v>1</v>
      </c>
      <c r="I96" s="210"/>
      <c r="J96" s="211">
        <f>ROUND(I96*H96,2)</f>
        <v>0</v>
      </c>
      <c r="K96" s="207" t="s">
        <v>143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144</v>
      </c>
      <c r="AT96" s="216" t="s">
        <v>139</v>
      </c>
      <c r="AU96" s="216" t="s">
        <v>82</v>
      </c>
      <c r="AY96" s="18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144</v>
      </c>
      <c r="BM96" s="216" t="s">
        <v>148</v>
      </c>
    </row>
    <row r="97" s="2" customFormat="1" ht="21.75" customHeight="1">
      <c r="A97" s="39"/>
      <c r="B97" s="40"/>
      <c r="C97" s="205" t="s">
        <v>149</v>
      </c>
      <c r="D97" s="205" t="s">
        <v>139</v>
      </c>
      <c r="E97" s="206" t="s">
        <v>150</v>
      </c>
      <c r="F97" s="207" t="s">
        <v>151</v>
      </c>
      <c r="G97" s="208" t="s">
        <v>142</v>
      </c>
      <c r="H97" s="209">
        <v>1</v>
      </c>
      <c r="I97" s="210"/>
      <c r="J97" s="211">
        <f>ROUND(I97*H97,2)</f>
        <v>0</v>
      </c>
      <c r="K97" s="207" t="s">
        <v>143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144</v>
      </c>
      <c r="AT97" s="216" t="s">
        <v>139</v>
      </c>
      <c r="AU97" s="216" t="s">
        <v>82</v>
      </c>
      <c r="AY97" s="18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144</v>
      </c>
      <c r="BM97" s="216" t="s">
        <v>152</v>
      </c>
    </row>
    <row r="98" s="13" customFormat="1">
      <c r="A98" s="13"/>
      <c r="B98" s="218"/>
      <c r="C98" s="219"/>
      <c r="D98" s="220" t="s">
        <v>153</v>
      </c>
      <c r="E98" s="221" t="s">
        <v>19</v>
      </c>
      <c r="F98" s="222" t="s">
        <v>154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153</v>
      </c>
      <c r="AU98" s="229" t="s">
        <v>82</v>
      </c>
      <c r="AV98" s="13" t="s">
        <v>82</v>
      </c>
      <c r="AW98" s="13" t="s">
        <v>33</v>
      </c>
      <c r="AX98" s="13" t="s">
        <v>80</v>
      </c>
      <c r="AY98" s="229" t="s">
        <v>137</v>
      </c>
    </row>
    <row r="99" s="2" customFormat="1" ht="33" customHeight="1">
      <c r="A99" s="39"/>
      <c r="B99" s="40"/>
      <c r="C99" s="205" t="s">
        <v>155</v>
      </c>
      <c r="D99" s="205" t="s">
        <v>139</v>
      </c>
      <c r="E99" s="206" t="s">
        <v>156</v>
      </c>
      <c r="F99" s="207" t="s">
        <v>157</v>
      </c>
      <c r="G99" s="208" t="s">
        <v>158</v>
      </c>
      <c r="H99" s="209">
        <v>5</v>
      </c>
      <c r="I99" s="210"/>
      <c r="J99" s="211">
        <f>ROUND(I99*H99,2)</f>
        <v>0</v>
      </c>
      <c r="K99" s="207" t="s">
        <v>143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0.29499999999999998</v>
      </c>
      <c r="T99" s="215">
        <f>S99*H99</f>
        <v>1.4749999999999999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144</v>
      </c>
      <c r="AT99" s="216" t="s">
        <v>139</v>
      </c>
      <c r="AU99" s="216" t="s">
        <v>82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144</v>
      </c>
      <c r="BM99" s="216" t="s">
        <v>159</v>
      </c>
    </row>
    <row r="100" s="2" customFormat="1" ht="37.8" customHeight="1">
      <c r="A100" s="39"/>
      <c r="B100" s="40"/>
      <c r="C100" s="205" t="s">
        <v>144</v>
      </c>
      <c r="D100" s="205" t="s">
        <v>139</v>
      </c>
      <c r="E100" s="206" t="s">
        <v>160</v>
      </c>
      <c r="F100" s="207" t="s">
        <v>161</v>
      </c>
      <c r="G100" s="208" t="s">
        <v>158</v>
      </c>
      <c r="H100" s="209">
        <v>571</v>
      </c>
      <c r="I100" s="210"/>
      <c r="J100" s="211">
        <f>ROUND(I100*H100,2)</f>
        <v>0</v>
      </c>
      <c r="K100" s="207" t="s">
        <v>143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0.28999999999999998</v>
      </c>
      <c r="T100" s="215">
        <f>S100*H100</f>
        <v>165.58999999999998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144</v>
      </c>
      <c r="AT100" s="216" t="s">
        <v>139</v>
      </c>
      <c r="AU100" s="216" t="s">
        <v>82</v>
      </c>
      <c r="AY100" s="18" t="s">
        <v>137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144</v>
      </c>
      <c r="BM100" s="216" t="s">
        <v>162</v>
      </c>
    </row>
    <row r="101" s="13" customFormat="1">
      <c r="A101" s="13"/>
      <c r="B101" s="218"/>
      <c r="C101" s="219"/>
      <c r="D101" s="220" t="s">
        <v>153</v>
      </c>
      <c r="E101" s="221" t="s">
        <v>19</v>
      </c>
      <c r="F101" s="222" t="s">
        <v>163</v>
      </c>
      <c r="G101" s="219"/>
      <c r="H101" s="223">
        <v>571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153</v>
      </c>
      <c r="AU101" s="229" t="s">
        <v>82</v>
      </c>
      <c r="AV101" s="13" t="s">
        <v>82</v>
      </c>
      <c r="AW101" s="13" t="s">
        <v>33</v>
      </c>
      <c r="AX101" s="13" t="s">
        <v>80</v>
      </c>
      <c r="AY101" s="229" t="s">
        <v>137</v>
      </c>
    </row>
    <row r="102" s="2" customFormat="1" ht="33" customHeight="1">
      <c r="A102" s="39"/>
      <c r="B102" s="40"/>
      <c r="C102" s="205" t="s">
        <v>164</v>
      </c>
      <c r="D102" s="205" t="s">
        <v>139</v>
      </c>
      <c r="E102" s="206" t="s">
        <v>165</v>
      </c>
      <c r="F102" s="207" t="s">
        <v>166</v>
      </c>
      <c r="G102" s="208" t="s">
        <v>158</v>
      </c>
      <c r="H102" s="209">
        <v>571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0.58199999999999996</v>
      </c>
      <c r="T102" s="215">
        <f>S102*H102</f>
        <v>332.322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82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144</v>
      </c>
      <c r="BM102" s="216" t="s">
        <v>167</v>
      </c>
    </row>
    <row r="103" s="13" customFormat="1">
      <c r="A103" s="13"/>
      <c r="B103" s="218"/>
      <c r="C103" s="219"/>
      <c r="D103" s="220" t="s">
        <v>153</v>
      </c>
      <c r="E103" s="221" t="s">
        <v>19</v>
      </c>
      <c r="F103" s="222" t="s">
        <v>163</v>
      </c>
      <c r="G103" s="219"/>
      <c r="H103" s="223">
        <v>571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153</v>
      </c>
      <c r="AU103" s="229" t="s">
        <v>82</v>
      </c>
      <c r="AV103" s="13" t="s">
        <v>82</v>
      </c>
      <c r="AW103" s="13" t="s">
        <v>33</v>
      </c>
      <c r="AX103" s="13" t="s">
        <v>80</v>
      </c>
      <c r="AY103" s="229" t="s">
        <v>137</v>
      </c>
    </row>
    <row r="104" s="2" customFormat="1" ht="24.15" customHeight="1">
      <c r="A104" s="39"/>
      <c r="B104" s="40"/>
      <c r="C104" s="205" t="s">
        <v>168</v>
      </c>
      <c r="D104" s="205" t="s">
        <v>139</v>
      </c>
      <c r="E104" s="206" t="s">
        <v>169</v>
      </c>
      <c r="F104" s="207" t="s">
        <v>170</v>
      </c>
      <c r="G104" s="208" t="s">
        <v>158</v>
      </c>
      <c r="H104" s="209">
        <v>571</v>
      </c>
      <c r="I104" s="210"/>
      <c r="J104" s="211">
        <f>ROUND(I104*H104,2)</f>
        <v>0</v>
      </c>
      <c r="K104" s="207" t="s">
        <v>143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6.0000000000000002E-05</v>
      </c>
      <c r="R104" s="214">
        <f>Q104*H104</f>
        <v>0.034259999999999999</v>
      </c>
      <c r="S104" s="214">
        <v>0.128</v>
      </c>
      <c r="T104" s="215">
        <f>S104*H104</f>
        <v>73.088000000000008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144</v>
      </c>
      <c r="AT104" s="216" t="s">
        <v>139</v>
      </c>
      <c r="AU104" s="216" t="s">
        <v>82</v>
      </c>
      <c r="AY104" s="18" t="s">
        <v>137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144</v>
      </c>
      <c r="BM104" s="216" t="s">
        <v>171</v>
      </c>
    </row>
    <row r="105" s="13" customFormat="1">
      <c r="A105" s="13"/>
      <c r="B105" s="218"/>
      <c r="C105" s="219"/>
      <c r="D105" s="220" t="s">
        <v>153</v>
      </c>
      <c r="E105" s="221" t="s">
        <v>19</v>
      </c>
      <c r="F105" s="222" t="s">
        <v>163</v>
      </c>
      <c r="G105" s="219"/>
      <c r="H105" s="223">
        <v>571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153</v>
      </c>
      <c r="AU105" s="229" t="s">
        <v>82</v>
      </c>
      <c r="AV105" s="13" t="s">
        <v>82</v>
      </c>
      <c r="AW105" s="13" t="s">
        <v>33</v>
      </c>
      <c r="AX105" s="13" t="s">
        <v>80</v>
      </c>
      <c r="AY105" s="229" t="s">
        <v>137</v>
      </c>
    </row>
    <row r="106" s="2" customFormat="1" ht="24.15" customHeight="1">
      <c r="A106" s="39"/>
      <c r="B106" s="40"/>
      <c r="C106" s="205" t="s">
        <v>172</v>
      </c>
      <c r="D106" s="205" t="s">
        <v>139</v>
      </c>
      <c r="E106" s="206" t="s">
        <v>173</v>
      </c>
      <c r="F106" s="207" t="s">
        <v>174</v>
      </c>
      <c r="G106" s="208" t="s">
        <v>175</v>
      </c>
      <c r="H106" s="209">
        <v>29.25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144</v>
      </c>
      <c r="BM106" s="216" t="s">
        <v>176</v>
      </c>
    </row>
    <row r="107" s="13" customFormat="1">
      <c r="A107" s="13"/>
      <c r="B107" s="218"/>
      <c r="C107" s="219"/>
      <c r="D107" s="220" t="s">
        <v>153</v>
      </c>
      <c r="E107" s="221" t="s">
        <v>19</v>
      </c>
      <c r="F107" s="222" t="s">
        <v>177</v>
      </c>
      <c r="G107" s="219"/>
      <c r="H107" s="223">
        <v>29.25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153</v>
      </c>
      <c r="AU107" s="229" t="s">
        <v>82</v>
      </c>
      <c r="AV107" s="13" t="s">
        <v>82</v>
      </c>
      <c r="AW107" s="13" t="s">
        <v>33</v>
      </c>
      <c r="AX107" s="13" t="s">
        <v>80</v>
      </c>
      <c r="AY107" s="229" t="s">
        <v>137</v>
      </c>
    </row>
    <row r="108" s="2" customFormat="1" ht="24.15" customHeight="1">
      <c r="A108" s="39"/>
      <c r="B108" s="40"/>
      <c r="C108" s="205" t="s">
        <v>178</v>
      </c>
      <c r="D108" s="205" t="s">
        <v>139</v>
      </c>
      <c r="E108" s="206" t="s">
        <v>179</v>
      </c>
      <c r="F108" s="207" t="s">
        <v>180</v>
      </c>
      <c r="G108" s="208" t="s">
        <v>175</v>
      </c>
      <c r="H108" s="209">
        <v>268.58800000000002</v>
      </c>
      <c r="I108" s="210"/>
      <c r="J108" s="211">
        <f>ROUND(I108*H108,2)</f>
        <v>0</v>
      </c>
      <c r="K108" s="207" t="s">
        <v>143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144</v>
      </c>
      <c r="AT108" s="216" t="s">
        <v>139</v>
      </c>
      <c r="AU108" s="216" t="s">
        <v>82</v>
      </c>
      <c r="AY108" s="18" t="s">
        <v>137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144</v>
      </c>
      <c r="BM108" s="216" t="s">
        <v>181</v>
      </c>
    </row>
    <row r="109" s="13" customFormat="1">
      <c r="A109" s="13"/>
      <c r="B109" s="218"/>
      <c r="C109" s="219"/>
      <c r="D109" s="220" t="s">
        <v>153</v>
      </c>
      <c r="E109" s="221" t="s">
        <v>19</v>
      </c>
      <c r="F109" s="222" t="s">
        <v>182</v>
      </c>
      <c r="G109" s="219"/>
      <c r="H109" s="223">
        <v>86.400000000000006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153</v>
      </c>
      <c r="AU109" s="229" t="s">
        <v>82</v>
      </c>
      <c r="AV109" s="13" t="s">
        <v>82</v>
      </c>
      <c r="AW109" s="13" t="s">
        <v>33</v>
      </c>
      <c r="AX109" s="13" t="s">
        <v>72</v>
      </c>
      <c r="AY109" s="229" t="s">
        <v>137</v>
      </c>
    </row>
    <row r="110" s="13" customFormat="1">
      <c r="A110" s="13"/>
      <c r="B110" s="218"/>
      <c r="C110" s="219"/>
      <c r="D110" s="220" t="s">
        <v>153</v>
      </c>
      <c r="E110" s="221" t="s">
        <v>19</v>
      </c>
      <c r="F110" s="222" t="s">
        <v>183</v>
      </c>
      <c r="G110" s="219"/>
      <c r="H110" s="223">
        <v>181.25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153</v>
      </c>
      <c r="AU110" s="229" t="s">
        <v>82</v>
      </c>
      <c r="AV110" s="13" t="s">
        <v>82</v>
      </c>
      <c r="AW110" s="13" t="s">
        <v>33</v>
      </c>
      <c r="AX110" s="13" t="s">
        <v>72</v>
      </c>
      <c r="AY110" s="229" t="s">
        <v>137</v>
      </c>
    </row>
    <row r="111" s="13" customFormat="1">
      <c r="A111" s="13"/>
      <c r="B111" s="218"/>
      <c r="C111" s="219"/>
      <c r="D111" s="220" t="s">
        <v>153</v>
      </c>
      <c r="E111" s="221" t="s">
        <v>19</v>
      </c>
      <c r="F111" s="222" t="s">
        <v>184</v>
      </c>
      <c r="G111" s="219"/>
      <c r="H111" s="223">
        <v>0.93799999999999994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153</v>
      </c>
      <c r="AU111" s="229" t="s">
        <v>82</v>
      </c>
      <c r="AV111" s="13" t="s">
        <v>82</v>
      </c>
      <c r="AW111" s="13" t="s">
        <v>33</v>
      </c>
      <c r="AX111" s="13" t="s">
        <v>72</v>
      </c>
      <c r="AY111" s="229" t="s">
        <v>137</v>
      </c>
    </row>
    <row r="112" s="14" customFormat="1">
      <c r="A112" s="14"/>
      <c r="B112" s="230"/>
      <c r="C112" s="231"/>
      <c r="D112" s="220" t="s">
        <v>153</v>
      </c>
      <c r="E112" s="232" t="s">
        <v>19</v>
      </c>
      <c r="F112" s="233" t="s">
        <v>185</v>
      </c>
      <c r="G112" s="231"/>
      <c r="H112" s="234">
        <v>268.58800000000002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153</v>
      </c>
      <c r="AU112" s="240" t="s">
        <v>82</v>
      </c>
      <c r="AV112" s="14" t="s">
        <v>144</v>
      </c>
      <c r="AW112" s="14" t="s">
        <v>33</v>
      </c>
      <c r="AX112" s="14" t="s">
        <v>80</v>
      </c>
      <c r="AY112" s="240" t="s">
        <v>137</v>
      </c>
    </row>
    <row r="113" s="2" customFormat="1" ht="24.15" customHeight="1">
      <c r="A113" s="39"/>
      <c r="B113" s="40"/>
      <c r="C113" s="205" t="s">
        <v>186</v>
      </c>
      <c r="D113" s="205" t="s">
        <v>139</v>
      </c>
      <c r="E113" s="206" t="s">
        <v>187</v>
      </c>
      <c r="F113" s="207" t="s">
        <v>188</v>
      </c>
      <c r="G113" s="208" t="s">
        <v>175</v>
      </c>
      <c r="H113" s="209">
        <v>7.2770000000000001</v>
      </c>
      <c r="I113" s="210"/>
      <c r="J113" s="211">
        <f>ROUND(I113*H113,2)</f>
        <v>0</v>
      </c>
      <c r="K113" s="207" t="s">
        <v>143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144</v>
      </c>
      <c r="AT113" s="216" t="s">
        <v>139</v>
      </c>
      <c r="AU113" s="216" t="s">
        <v>82</v>
      </c>
      <c r="AY113" s="18" t="s">
        <v>137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144</v>
      </c>
      <c r="BM113" s="216" t="s">
        <v>189</v>
      </c>
    </row>
    <row r="114" s="13" customFormat="1">
      <c r="A114" s="13"/>
      <c r="B114" s="218"/>
      <c r="C114" s="219"/>
      <c r="D114" s="220" t="s">
        <v>153</v>
      </c>
      <c r="E114" s="221" t="s">
        <v>19</v>
      </c>
      <c r="F114" s="222" t="s">
        <v>190</v>
      </c>
      <c r="G114" s="219"/>
      <c r="H114" s="223">
        <v>5.7919999999999998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153</v>
      </c>
      <c r="AU114" s="229" t="s">
        <v>82</v>
      </c>
      <c r="AV114" s="13" t="s">
        <v>82</v>
      </c>
      <c r="AW114" s="13" t="s">
        <v>33</v>
      </c>
      <c r="AX114" s="13" t="s">
        <v>72</v>
      </c>
      <c r="AY114" s="229" t="s">
        <v>137</v>
      </c>
    </row>
    <row r="115" s="13" customFormat="1">
      <c r="A115" s="13"/>
      <c r="B115" s="218"/>
      <c r="C115" s="219"/>
      <c r="D115" s="220" t="s">
        <v>153</v>
      </c>
      <c r="E115" s="221" t="s">
        <v>19</v>
      </c>
      <c r="F115" s="222" t="s">
        <v>191</v>
      </c>
      <c r="G115" s="219"/>
      <c r="H115" s="223">
        <v>1.4850000000000001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153</v>
      </c>
      <c r="AU115" s="229" t="s">
        <v>82</v>
      </c>
      <c r="AV115" s="13" t="s">
        <v>82</v>
      </c>
      <c r="AW115" s="13" t="s">
        <v>33</v>
      </c>
      <c r="AX115" s="13" t="s">
        <v>72</v>
      </c>
      <c r="AY115" s="229" t="s">
        <v>137</v>
      </c>
    </row>
    <row r="116" s="14" customFormat="1">
      <c r="A116" s="14"/>
      <c r="B116" s="230"/>
      <c r="C116" s="231"/>
      <c r="D116" s="220" t="s">
        <v>153</v>
      </c>
      <c r="E116" s="232" t="s">
        <v>19</v>
      </c>
      <c r="F116" s="233" t="s">
        <v>185</v>
      </c>
      <c r="G116" s="231"/>
      <c r="H116" s="234">
        <v>7.2770000000000001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153</v>
      </c>
      <c r="AU116" s="240" t="s">
        <v>82</v>
      </c>
      <c r="AV116" s="14" t="s">
        <v>144</v>
      </c>
      <c r="AW116" s="14" t="s">
        <v>33</v>
      </c>
      <c r="AX116" s="14" t="s">
        <v>80</v>
      </c>
      <c r="AY116" s="240" t="s">
        <v>137</v>
      </c>
    </row>
    <row r="117" s="2" customFormat="1" ht="24.15" customHeight="1">
      <c r="A117" s="39"/>
      <c r="B117" s="40"/>
      <c r="C117" s="205" t="s">
        <v>192</v>
      </c>
      <c r="D117" s="205" t="s">
        <v>139</v>
      </c>
      <c r="E117" s="206" t="s">
        <v>193</v>
      </c>
      <c r="F117" s="207" t="s">
        <v>194</v>
      </c>
      <c r="G117" s="208" t="s">
        <v>175</v>
      </c>
      <c r="H117" s="209">
        <v>3.6389999999999998</v>
      </c>
      <c r="I117" s="210"/>
      <c r="J117" s="211">
        <f>ROUND(I117*H117,2)</f>
        <v>0</v>
      </c>
      <c r="K117" s="207" t="s">
        <v>143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82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144</v>
      </c>
      <c r="BM117" s="216" t="s">
        <v>195</v>
      </c>
    </row>
    <row r="118" s="13" customFormat="1">
      <c r="A118" s="13"/>
      <c r="B118" s="218"/>
      <c r="C118" s="219"/>
      <c r="D118" s="220" t="s">
        <v>153</v>
      </c>
      <c r="E118" s="219"/>
      <c r="F118" s="222" t="s">
        <v>196</v>
      </c>
      <c r="G118" s="219"/>
      <c r="H118" s="223">
        <v>3.6389999999999998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153</v>
      </c>
      <c r="AU118" s="229" t="s">
        <v>82</v>
      </c>
      <c r="AV118" s="13" t="s">
        <v>82</v>
      </c>
      <c r="AW118" s="13" t="s">
        <v>4</v>
      </c>
      <c r="AX118" s="13" t="s">
        <v>80</v>
      </c>
      <c r="AY118" s="229" t="s">
        <v>137</v>
      </c>
    </row>
    <row r="119" s="2" customFormat="1" ht="24.15" customHeight="1">
      <c r="A119" s="39"/>
      <c r="B119" s="40"/>
      <c r="C119" s="205" t="s">
        <v>197</v>
      </c>
      <c r="D119" s="205" t="s">
        <v>139</v>
      </c>
      <c r="E119" s="206" t="s">
        <v>198</v>
      </c>
      <c r="F119" s="207" t="s">
        <v>199</v>
      </c>
      <c r="G119" s="208" t="s">
        <v>175</v>
      </c>
      <c r="H119" s="209">
        <v>16.978999999999999</v>
      </c>
      <c r="I119" s="210"/>
      <c r="J119" s="211">
        <f>ROUND(I119*H119,2)</f>
        <v>0</v>
      </c>
      <c r="K119" s="207" t="s">
        <v>143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144</v>
      </c>
      <c r="AT119" s="216" t="s">
        <v>139</v>
      </c>
      <c r="AU119" s="216" t="s">
        <v>82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144</v>
      </c>
      <c r="BM119" s="216" t="s">
        <v>200</v>
      </c>
    </row>
    <row r="120" s="13" customFormat="1">
      <c r="A120" s="13"/>
      <c r="B120" s="218"/>
      <c r="C120" s="219"/>
      <c r="D120" s="220" t="s">
        <v>153</v>
      </c>
      <c r="E120" s="221" t="s">
        <v>19</v>
      </c>
      <c r="F120" s="222" t="s">
        <v>201</v>
      </c>
      <c r="G120" s="219"/>
      <c r="H120" s="223">
        <v>13.513999999999999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153</v>
      </c>
      <c r="AU120" s="229" t="s">
        <v>82</v>
      </c>
      <c r="AV120" s="13" t="s">
        <v>82</v>
      </c>
      <c r="AW120" s="13" t="s">
        <v>33</v>
      </c>
      <c r="AX120" s="13" t="s">
        <v>72</v>
      </c>
      <c r="AY120" s="229" t="s">
        <v>137</v>
      </c>
    </row>
    <row r="121" s="13" customFormat="1">
      <c r="A121" s="13"/>
      <c r="B121" s="218"/>
      <c r="C121" s="219"/>
      <c r="D121" s="220" t="s">
        <v>153</v>
      </c>
      <c r="E121" s="221" t="s">
        <v>19</v>
      </c>
      <c r="F121" s="222" t="s">
        <v>202</v>
      </c>
      <c r="G121" s="219"/>
      <c r="H121" s="223">
        <v>3.4649999999999999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153</v>
      </c>
      <c r="AU121" s="229" t="s">
        <v>82</v>
      </c>
      <c r="AV121" s="13" t="s">
        <v>82</v>
      </c>
      <c r="AW121" s="13" t="s">
        <v>33</v>
      </c>
      <c r="AX121" s="13" t="s">
        <v>72</v>
      </c>
      <c r="AY121" s="229" t="s">
        <v>137</v>
      </c>
    </row>
    <row r="122" s="14" customFormat="1">
      <c r="A122" s="14"/>
      <c r="B122" s="230"/>
      <c r="C122" s="231"/>
      <c r="D122" s="220" t="s">
        <v>153</v>
      </c>
      <c r="E122" s="232" t="s">
        <v>19</v>
      </c>
      <c r="F122" s="233" t="s">
        <v>185</v>
      </c>
      <c r="G122" s="231"/>
      <c r="H122" s="234">
        <v>16.978999999999999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153</v>
      </c>
      <c r="AU122" s="240" t="s">
        <v>82</v>
      </c>
      <c r="AV122" s="14" t="s">
        <v>144</v>
      </c>
      <c r="AW122" s="14" t="s">
        <v>33</v>
      </c>
      <c r="AX122" s="14" t="s">
        <v>80</v>
      </c>
      <c r="AY122" s="240" t="s">
        <v>137</v>
      </c>
    </row>
    <row r="123" s="2" customFormat="1" ht="24.15" customHeight="1">
      <c r="A123" s="39"/>
      <c r="B123" s="40"/>
      <c r="C123" s="205" t="s">
        <v>203</v>
      </c>
      <c r="D123" s="205" t="s">
        <v>139</v>
      </c>
      <c r="E123" s="206" t="s">
        <v>204</v>
      </c>
      <c r="F123" s="207" t="s">
        <v>205</v>
      </c>
      <c r="G123" s="208" t="s">
        <v>175</v>
      </c>
      <c r="H123" s="209">
        <v>8.4900000000000002</v>
      </c>
      <c r="I123" s="210"/>
      <c r="J123" s="211">
        <f>ROUND(I123*H123,2)</f>
        <v>0</v>
      </c>
      <c r="K123" s="207" t="s">
        <v>143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144</v>
      </c>
      <c r="AT123" s="216" t="s">
        <v>139</v>
      </c>
      <c r="AU123" s="216" t="s">
        <v>82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144</v>
      </c>
      <c r="BM123" s="216" t="s">
        <v>206</v>
      </c>
    </row>
    <row r="124" s="13" customFormat="1">
      <c r="A124" s="13"/>
      <c r="B124" s="218"/>
      <c r="C124" s="219"/>
      <c r="D124" s="220" t="s">
        <v>153</v>
      </c>
      <c r="E124" s="219"/>
      <c r="F124" s="222" t="s">
        <v>207</v>
      </c>
      <c r="G124" s="219"/>
      <c r="H124" s="223">
        <v>8.4900000000000002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153</v>
      </c>
      <c r="AU124" s="229" t="s">
        <v>82</v>
      </c>
      <c r="AV124" s="13" t="s">
        <v>82</v>
      </c>
      <c r="AW124" s="13" t="s">
        <v>4</v>
      </c>
      <c r="AX124" s="13" t="s">
        <v>80</v>
      </c>
      <c r="AY124" s="229" t="s">
        <v>137</v>
      </c>
    </row>
    <row r="125" s="2" customFormat="1" ht="24.15" customHeight="1">
      <c r="A125" s="39"/>
      <c r="B125" s="40"/>
      <c r="C125" s="205" t="s">
        <v>208</v>
      </c>
      <c r="D125" s="205" t="s">
        <v>139</v>
      </c>
      <c r="E125" s="206" t="s">
        <v>209</v>
      </c>
      <c r="F125" s="207" t="s">
        <v>210</v>
      </c>
      <c r="G125" s="208" t="s">
        <v>175</v>
      </c>
      <c r="H125" s="209">
        <v>2.214</v>
      </c>
      <c r="I125" s="210"/>
      <c r="J125" s="211">
        <f>ROUND(I125*H125,2)</f>
        <v>0</v>
      </c>
      <c r="K125" s="207" t="s">
        <v>143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82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144</v>
      </c>
      <c r="BM125" s="216" t="s">
        <v>211</v>
      </c>
    </row>
    <row r="126" s="13" customFormat="1">
      <c r="A126" s="13"/>
      <c r="B126" s="218"/>
      <c r="C126" s="219"/>
      <c r="D126" s="220" t="s">
        <v>153</v>
      </c>
      <c r="E126" s="221" t="s">
        <v>19</v>
      </c>
      <c r="F126" s="222" t="s">
        <v>212</v>
      </c>
      <c r="G126" s="219"/>
      <c r="H126" s="223">
        <v>2.214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153</v>
      </c>
      <c r="AU126" s="229" t="s">
        <v>82</v>
      </c>
      <c r="AV126" s="13" t="s">
        <v>82</v>
      </c>
      <c r="AW126" s="13" t="s">
        <v>33</v>
      </c>
      <c r="AX126" s="13" t="s">
        <v>80</v>
      </c>
      <c r="AY126" s="229" t="s">
        <v>137</v>
      </c>
    </row>
    <row r="127" s="2" customFormat="1" ht="24.15" customHeight="1">
      <c r="A127" s="39"/>
      <c r="B127" s="40"/>
      <c r="C127" s="205" t="s">
        <v>213</v>
      </c>
      <c r="D127" s="205" t="s">
        <v>139</v>
      </c>
      <c r="E127" s="206" t="s">
        <v>214</v>
      </c>
      <c r="F127" s="207" t="s">
        <v>215</v>
      </c>
      <c r="G127" s="208" t="s">
        <v>158</v>
      </c>
      <c r="H127" s="209">
        <v>44.100000000000001</v>
      </c>
      <c r="I127" s="210"/>
      <c r="J127" s="211">
        <f>ROUND(I127*H127,2)</f>
        <v>0</v>
      </c>
      <c r="K127" s="207" t="s">
        <v>143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0.00084000000000000003</v>
      </c>
      <c r="R127" s="214">
        <f>Q127*H127</f>
        <v>0.037044000000000001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144</v>
      </c>
      <c r="AT127" s="216" t="s">
        <v>139</v>
      </c>
      <c r="AU127" s="216" t="s">
        <v>82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144</v>
      </c>
      <c r="BM127" s="216" t="s">
        <v>216</v>
      </c>
    </row>
    <row r="128" s="13" customFormat="1">
      <c r="A128" s="13"/>
      <c r="B128" s="218"/>
      <c r="C128" s="219"/>
      <c r="D128" s="220" t="s">
        <v>153</v>
      </c>
      <c r="E128" s="221" t="s">
        <v>19</v>
      </c>
      <c r="F128" s="222" t="s">
        <v>217</v>
      </c>
      <c r="G128" s="219"/>
      <c r="H128" s="223">
        <v>35.100000000000001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153</v>
      </c>
      <c r="AU128" s="229" t="s">
        <v>82</v>
      </c>
      <c r="AV128" s="13" t="s">
        <v>82</v>
      </c>
      <c r="AW128" s="13" t="s">
        <v>33</v>
      </c>
      <c r="AX128" s="13" t="s">
        <v>72</v>
      </c>
      <c r="AY128" s="229" t="s">
        <v>137</v>
      </c>
    </row>
    <row r="129" s="13" customFormat="1">
      <c r="A129" s="13"/>
      <c r="B129" s="218"/>
      <c r="C129" s="219"/>
      <c r="D129" s="220" t="s">
        <v>153</v>
      </c>
      <c r="E129" s="221" t="s">
        <v>19</v>
      </c>
      <c r="F129" s="222" t="s">
        <v>218</v>
      </c>
      <c r="G129" s="219"/>
      <c r="H129" s="223">
        <v>9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153</v>
      </c>
      <c r="AU129" s="229" t="s">
        <v>82</v>
      </c>
      <c r="AV129" s="13" t="s">
        <v>82</v>
      </c>
      <c r="AW129" s="13" t="s">
        <v>33</v>
      </c>
      <c r="AX129" s="13" t="s">
        <v>72</v>
      </c>
      <c r="AY129" s="229" t="s">
        <v>137</v>
      </c>
    </row>
    <row r="130" s="14" customFormat="1">
      <c r="A130" s="14"/>
      <c r="B130" s="230"/>
      <c r="C130" s="231"/>
      <c r="D130" s="220" t="s">
        <v>153</v>
      </c>
      <c r="E130" s="232" t="s">
        <v>19</v>
      </c>
      <c r="F130" s="233" t="s">
        <v>185</v>
      </c>
      <c r="G130" s="231"/>
      <c r="H130" s="234">
        <v>44.100000000000001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153</v>
      </c>
      <c r="AU130" s="240" t="s">
        <v>82</v>
      </c>
      <c r="AV130" s="14" t="s">
        <v>144</v>
      </c>
      <c r="AW130" s="14" t="s">
        <v>33</v>
      </c>
      <c r="AX130" s="14" t="s">
        <v>80</v>
      </c>
      <c r="AY130" s="240" t="s">
        <v>137</v>
      </c>
    </row>
    <row r="131" s="2" customFormat="1" ht="24.15" customHeight="1">
      <c r="A131" s="39"/>
      <c r="B131" s="40"/>
      <c r="C131" s="205" t="s">
        <v>219</v>
      </c>
      <c r="D131" s="205" t="s">
        <v>139</v>
      </c>
      <c r="E131" s="206" t="s">
        <v>220</v>
      </c>
      <c r="F131" s="207" t="s">
        <v>221</v>
      </c>
      <c r="G131" s="208" t="s">
        <v>158</v>
      </c>
      <c r="H131" s="209">
        <v>44.100000000000001</v>
      </c>
      <c r="I131" s="210"/>
      <c r="J131" s="211">
        <f>ROUND(I131*H131,2)</f>
        <v>0</v>
      </c>
      <c r="K131" s="207" t="s">
        <v>143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144</v>
      </c>
      <c r="AT131" s="216" t="s">
        <v>139</v>
      </c>
      <c r="AU131" s="216" t="s">
        <v>82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144</v>
      </c>
      <c r="BM131" s="216" t="s">
        <v>222</v>
      </c>
    </row>
    <row r="132" s="2" customFormat="1" ht="33" customHeight="1">
      <c r="A132" s="39"/>
      <c r="B132" s="40"/>
      <c r="C132" s="205" t="s">
        <v>8</v>
      </c>
      <c r="D132" s="205" t="s">
        <v>139</v>
      </c>
      <c r="E132" s="206" t="s">
        <v>223</v>
      </c>
      <c r="F132" s="207" t="s">
        <v>224</v>
      </c>
      <c r="G132" s="208" t="s">
        <v>175</v>
      </c>
      <c r="H132" s="209">
        <v>24.254999999999999</v>
      </c>
      <c r="I132" s="210"/>
      <c r="J132" s="211">
        <f>ROUND(I132*H132,2)</f>
        <v>0</v>
      </c>
      <c r="K132" s="207" t="s">
        <v>143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144</v>
      </c>
      <c r="AT132" s="216" t="s">
        <v>139</v>
      </c>
      <c r="AU132" s="216" t="s">
        <v>82</v>
      </c>
      <c r="AY132" s="18" t="s">
        <v>137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144</v>
      </c>
      <c r="BM132" s="216" t="s">
        <v>225</v>
      </c>
    </row>
    <row r="133" s="13" customFormat="1">
      <c r="A133" s="13"/>
      <c r="B133" s="218"/>
      <c r="C133" s="219"/>
      <c r="D133" s="220" t="s">
        <v>153</v>
      </c>
      <c r="E133" s="221" t="s">
        <v>19</v>
      </c>
      <c r="F133" s="222" t="s">
        <v>226</v>
      </c>
      <c r="G133" s="219"/>
      <c r="H133" s="223">
        <v>19.305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153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137</v>
      </c>
    </row>
    <row r="134" s="13" customFormat="1">
      <c r="A134" s="13"/>
      <c r="B134" s="218"/>
      <c r="C134" s="219"/>
      <c r="D134" s="220" t="s">
        <v>153</v>
      </c>
      <c r="E134" s="221" t="s">
        <v>19</v>
      </c>
      <c r="F134" s="222" t="s">
        <v>227</v>
      </c>
      <c r="G134" s="219"/>
      <c r="H134" s="223">
        <v>4.9500000000000002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153</v>
      </c>
      <c r="AU134" s="229" t="s">
        <v>82</v>
      </c>
      <c r="AV134" s="13" t="s">
        <v>82</v>
      </c>
      <c r="AW134" s="13" t="s">
        <v>33</v>
      </c>
      <c r="AX134" s="13" t="s">
        <v>72</v>
      </c>
      <c r="AY134" s="229" t="s">
        <v>137</v>
      </c>
    </row>
    <row r="135" s="14" customFormat="1">
      <c r="A135" s="14"/>
      <c r="B135" s="230"/>
      <c r="C135" s="231"/>
      <c r="D135" s="220" t="s">
        <v>153</v>
      </c>
      <c r="E135" s="232" t="s">
        <v>19</v>
      </c>
      <c r="F135" s="233" t="s">
        <v>185</v>
      </c>
      <c r="G135" s="231"/>
      <c r="H135" s="234">
        <v>24.254999999999999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153</v>
      </c>
      <c r="AU135" s="240" t="s">
        <v>82</v>
      </c>
      <c r="AV135" s="14" t="s">
        <v>144</v>
      </c>
      <c r="AW135" s="14" t="s">
        <v>33</v>
      </c>
      <c r="AX135" s="14" t="s">
        <v>80</v>
      </c>
      <c r="AY135" s="240" t="s">
        <v>137</v>
      </c>
    </row>
    <row r="136" s="2" customFormat="1" ht="24.15" customHeight="1">
      <c r="A136" s="39"/>
      <c r="B136" s="40"/>
      <c r="C136" s="205" t="s">
        <v>228</v>
      </c>
      <c r="D136" s="205" t="s">
        <v>139</v>
      </c>
      <c r="E136" s="206" t="s">
        <v>229</v>
      </c>
      <c r="F136" s="207" t="s">
        <v>230</v>
      </c>
      <c r="G136" s="208" t="s">
        <v>142</v>
      </c>
      <c r="H136" s="209">
        <v>1</v>
      </c>
      <c r="I136" s="210"/>
      <c r="J136" s="211">
        <f>ROUND(I136*H136,2)</f>
        <v>0</v>
      </c>
      <c r="K136" s="207" t="s">
        <v>143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144</v>
      </c>
      <c r="AT136" s="216" t="s">
        <v>139</v>
      </c>
      <c r="AU136" s="216" t="s">
        <v>82</v>
      </c>
      <c r="AY136" s="18" t="s">
        <v>137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144</v>
      </c>
      <c r="BM136" s="216" t="s">
        <v>231</v>
      </c>
    </row>
    <row r="137" s="2" customFormat="1" ht="24.15" customHeight="1">
      <c r="A137" s="39"/>
      <c r="B137" s="40"/>
      <c r="C137" s="205" t="s">
        <v>232</v>
      </c>
      <c r="D137" s="205" t="s">
        <v>139</v>
      </c>
      <c r="E137" s="206" t="s">
        <v>233</v>
      </c>
      <c r="F137" s="207" t="s">
        <v>234</v>
      </c>
      <c r="G137" s="208" t="s">
        <v>142</v>
      </c>
      <c r="H137" s="209">
        <v>1</v>
      </c>
      <c r="I137" s="210"/>
      <c r="J137" s="211">
        <f>ROUND(I137*H137,2)</f>
        <v>0</v>
      </c>
      <c r="K137" s="207" t="s">
        <v>143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144</v>
      </c>
      <c r="AT137" s="216" t="s">
        <v>139</v>
      </c>
      <c r="AU137" s="216" t="s">
        <v>82</v>
      </c>
      <c r="AY137" s="18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144</v>
      </c>
      <c r="BM137" s="216" t="s">
        <v>235</v>
      </c>
    </row>
    <row r="138" s="2" customFormat="1" ht="24.15" customHeight="1">
      <c r="A138" s="39"/>
      <c r="B138" s="40"/>
      <c r="C138" s="205" t="s">
        <v>236</v>
      </c>
      <c r="D138" s="205" t="s">
        <v>139</v>
      </c>
      <c r="E138" s="206" t="s">
        <v>237</v>
      </c>
      <c r="F138" s="207" t="s">
        <v>238</v>
      </c>
      <c r="G138" s="208" t="s">
        <v>142</v>
      </c>
      <c r="H138" s="209">
        <v>1</v>
      </c>
      <c r="I138" s="210"/>
      <c r="J138" s="211">
        <f>ROUND(I138*H138,2)</f>
        <v>0</v>
      </c>
      <c r="K138" s="207" t="s">
        <v>143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144</v>
      </c>
      <c r="AT138" s="216" t="s">
        <v>139</v>
      </c>
      <c r="AU138" s="216" t="s">
        <v>82</v>
      </c>
      <c r="AY138" s="18" t="s">
        <v>137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144</v>
      </c>
      <c r="BM138" s="216" t="s">
        <v>239</v>
      </c>
    </row>
    <row r="139" s="2" customFormat="1" ht="24.15" customHeight="1">
      <c r="A139" s="39"/>
      <c r="B139" s="40"/>
      <c r="C139" s="205" t="s">
        <v>240</v>
      </c>
      <c r="D139" s="205" t="s">
        <v>139</v>
      </c>
      <c r="E139" s="206" t="s">
        <v>241</v>
      </c>
      <c r="F139" s="207" t="s">
        <v>242</v>
      </c>
      <c r="G139" s="208" t="s">
        <v>142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144</v>
      </c>
      <c r="AT139" s="216" t="s">
        <v>139</v>
      </c>
      <c r="AU139" s="216" t="s">
        <v>82</v>
      </c>
      <c r="AY139" s="18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144</v>
      </c>
      <c r="BM139" s="216" t="s">
        <v>243</v>
      </c>
    </row>
    <row r="140" s="13" customFormat="1">
      <c r="A140" s="13"/>
      <c r="B140" s="218"/>
      <c r="C140" s="219"/>
      <c r="D140" s="220" t="s">
        <v>153</v>
      </c>
      <c r="E140" s="221" t="s">
        <v>19</v>
      </c>
      <c r="F140" s="222" t="s">
        <v>154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153</v>
      </c>
      <c r="AU140" s="229" t="s">
        <v>82</v>
      </c>
      <c r="AV140" s="13" t="s">
        <v>82</v>
      </c>
      <c r="AW140" s="13" t="s">
        <v>33</v>
      </c>
      <c r="AX140" s="13" t="s">
        <v>80</v>
      </c>
      <c r="AY140" s="229" t="s">
        <v>137</v>
      </c>
    </row>
    <row r="141" s="2" customFormat="1" ht="33" customHeight="1">
      <c r="A141" s="39"/>
      <c r="B141" s="40"/>
      <c r="C141" s="205" t="s">
        <v>244</v>
      </c>
      <c r="D141" s="205" t="s">
        <v>139</v>
      </c>
      <c r="E141" s="206" t="s">
        <v>245</v>
      </c>
      <c r="F141" s="207" t="s">
        <v>246</v>
      </c>
      <c r="G141" s="208" t="s">
        <v>175</v>
      </c>
      <c r="H141" s="209">
        <v>39</v>
      </c>
      <c r="I141" s="210"/>
      <c r="J141" s="211">
        <f>ROUND(I141*H141,2)</f>
        <v>0</v>
      </c>
      <c r="K141" s="207" t="s">
        <v>143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144</v>
      </c>
      <c r="AT141" s="216" t="s">
        <v>139</v>
      </c>
      <c r="AU141" s="216" t="s">
        <v>82</v>
      </c>
      <c r="AY141" s="18" t="s">
        <v>137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144</v>
      </c>
      <c r="BM141" s="216" t="s">
        <v>247</v>
      </c>
    </row>
    <row r="142" s="15" customFormat="1">
      <c r="A142" s="15"/>
      <c r="B142" s="241"/>
      <c r="C142" s="242"/>
      <c r="D142" s="220" t="s">
        <v>153</v>
      </c>
      <c r="E142" s="243" t="s">
        <v>19</v>
      </c>
      <c r="F142" s="244" t="s">
        <v>248</v>
      </c>
      <c r="G142" s="242"/>
      <c r="H142" s="243" t="s">
        <v>19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0" t="s">
        <v>153</v>
      </c>
      <c r="AU142" s="250" t="s">
        <v>82</v>
      </c>
      <c r="AV142" s="15" t="s">
        <v>80</v>
      </c>
      <c r="AW142" s="15" t="s">
        <v>33</v>
      </c>
      <c r="AX142" s="15" t="s">
        <v>72</v>
      </c>
      <c r="AY142" s="250" t="s">
        <v>137</v>
      </c>
    </row>
    <row r="143" s="13" customFormat="1">
      <c r="A143" s="13"/>
      <c r="B143" s="218"/>
      <c r="C143" s="219"/>
      <c r="D143" s="220" t="s">
        <v>153</v>
      </c>
      <c r="E143" s="221" t="s">
        <v>19</v>
      </c>
      <c r="F143" s="222" t="s">
        <v>249</v>
      </c>
      <c r="G143" s="219"/>
      <c r="H143" s="223">
        <v>39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153</v>
      </c>
      <c r="AU143" s="229" t="s">
        <v>82</v>
      </c>
      <c r="AV143" s="13" t="s">
        <v>82</v>
      </c>
      <c r="AW143" s="13" t="s">
        <v>33</v>
      </c>
      <c r="AX143" s="13" t="s">
        <v>80</v>
      </c>
      <c r="AY143" s="229" t="s">
        <v>137</v>
      </c>
    </row>
    <row r="144" s="2" customFormat="1" ht="24.15" customHeight="1">
      <c r="A144" s="39"/>
      <c r="B144" s="40"/>
      <c r="C144" s="205" t="s">
        <v>250</v>
      </c>
      <c r="D144" s="205" t="s">
        <v>139</v>
      </c>
      <c r="E144" s="206" t="s">
        <v>251</v>
      </c>
      <c r="F144" s="207" t="s">
        <v>252</v>
      </c>
      <c r="G144" s="208" t="s">
        <v>175</v>
      </c>
      <c r="H144" s="209">
        <v>19.5</v>
      </c>
      <c r="I144" s="210"/>
      <c r="J144" s="211">
        <f>ROUND(I144*H144,2)</f>
        <v>0</v>
      </c>
      <c r="K144" s="207" t="s">
        <v>143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82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144</v>
      </c>
      <c r="BM144" s="216" t="s">
        <v>253</v>
      </c>
    </row>
    <row r="145" s="15" customFormat="1">
      <c r="A145" s="15"/>
      <c r="B145" s="241"/>
      <c r="C145" s="242"/>
      <c r="D145" s="220" t="s">
        <v>153</v>
      </c>
      <c r="E145" s="243" t="s">
        <v>19</v>
      </c>
      <c r="F145" s="244" t="s">
        <v>254</v>
      </c>
      <c r="G145" s="242"/>
      <c r="H145" s="243" t="s">
        <v>19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0" t="s">
        <v>153</v>
      </c>
      <c r="AU145" s="250" t="s">
        <v>82</v>
      </c>
      <c r="AV145" s="15" t="s">
        <v>80</v>
      </c>
      <c r="AW145" s="15" t="s">
        <v>33</v>
      </c>
      <c r="AX145" s="15" t="s">
        <v>72</v>
      </c>
      <c r="AY145" s="250" t="s">
        <v>137</v>
      </c>
    </row>
    <row r="146" s="13" customFormat="1">
      <c r="A146" s="13"/>
      <c r="B146" s="218"/>
      <c r="C146" s="219"/>
      <c r="D146" s="220" t="s">
        <v>153</v>
      </c>
      <c r="E146" s="221" t="s">
        <v>19</v>
      </c>
      <c r="F146" s="222" t="s">
        <v>255</v>
      </c>
      <c r="G146" s="219"/>
      <c r="H146" s="223">
        <v>19.5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153</v>
      </c>
      <c r="AU146" s="229" t="s">
        <v>82</v>
      </c>
      <c r="AV146" s="13" t="s">
        <v>82</v>
      </c>
      <c r="AW146" s="13" t="s">
        <v>33</v>
      </c>
      <c r="AX146" s="13" t="s">
        <v>80</v>
      </c>
      <c r="AY146" s="229" t="s">
        <v>137</v>
      </c>
    </row>
    <row r="147" s="2" customFormat="1" ht="33" customHeight="1">
      <c r="A147" s="39"/>
      <c r="B147" s="40"/>
      <c r="C147" s="205" t="s">
        <v>7</v>
      </c>
      <c r="D147" s="205" t="s">
        <v>139</v>
      </c>
      <c r="E147" s="206" t="s">
        <v>256</v>
      </c>
      <c r="F147" s="207" t="s">
        <v>257</v>
      </c>
      <c r="G147" s="208" t="s">
        <v>175</v>
      </c>
      <c r="H147" s="209">
        <v>304.80799999999999</v>
      </c>
      <c r="I147" s="210"/>
      <c r="J147" s="211">
        <f>ROUND(I147*H147,2)</f>
        <v>0</v>
      </c>
      <c r="K147" s="207" t="s">
        <v>143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144</v>
      </c>
      <c r="AT147" s="216" t="s">
        <v>139</v>
      </c>
      <c r="AU147" s="216" t="s">
        <v>82</v>
      </c>
      <c r="AY147" s="18" t="s">
        <v>137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144</v>
      </c>
      <c r="BM147" s="216" t="s">
        <v>258</v>
      </c>
    </row>
    <row r="148" s="13" customFormat="1">
      <c r="A148" s="13"/>
      <c r="B148" s="218"/>
      <c r="C148" s="219"/>
      <c r="D148" s="220" t="s">
        <v>153</v>
      </c>
      <c r="E148" s="221" t="s">
        <v>19</v>
      </c>
      <c r="F148" s="222" t="s">
        <v>259</v>
      </c>
      <c r="G148" s="219"/>
      <c r="H148" s="223">
        <v>9.75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153</v>
      </c>
      <c r="AU148" s="229" t="s">
        <v>82</v>
      </c>
      <c r="AV148" s="13" t="s">
        <v>82</v>
      </c>
      <c r="AW148" s="13" t="s">
        <v>33</v>
      </c>
      <c r="AX148" s="13" t="s">
        <v>72</v>
      </c>
      <c r="AY148" s="229" t="s">
        <v>137</v>
      </c>
    </row>
    <row r="149" s="13" customFormat="1">
      <c r="A149" s="13"/>
      <c r="B149" s="218"/>
      <c r="C149" s="219"/>
      <c r="D149" s="220" t="s">
        <v>153</v>
      </c>
      <c r="E149" s="221" t="s">
        <v>19</v>
      </c>
      <c r="F149" s="222" t="s">
        <v>260</v>
      </c>
      <c r="G149" s="219"/>
      <c r="H149" s="223">
        <v>86.400000000000006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153</v>
      </c>
      <c r="AU149" s="229" t="s">
        <v>82</v>
      </c>
      <c r="AV149" s="13" t="s">
        <v>82</v>
      </c>
      <c r="AW149" s="13" t="s">
        <v>33</v>
      </c>
      <c r="AX149" s="13" t="s">
        <v>72</v>
      </c>
      <c r="AY149" s="229" t="s">
        <v>137</v>
      </c>
    </row>
    <row r="150" s="13" customFormat="1">
      <c r="A150" s="13"/>
      <c r="B150" s="218"/>
      <c r="C150" s="219"/>
      <c r="D150" s="220" t="s">
        <v>153</v>
      </c>
      <c r="E150" s="221" t="s">
        <v>19</v>
      </c>
      <c r="F150" s="222" t="s">
        <v>261</v>
      </c>
      <c r="G150" s="219"/>
      <c r="H150" s="223">
        <v>181.25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153</v>
      </c>
      <c r="AU150" s="229" t="s">
        <v>82</v>
      </c>
      <c r="AV150" s="13" t="s">
        <v>82</v>
      </c>
      <c r="AW150" s="13" t="s">
        <v>33</v>
      </c>
      <c r="AX150" s="13" t="s">
        <v>72</v>
      </c>
      <c r="AY150" s="229" t="s">
        <v>137</v>
      </c>
    </row>
    <row r="151" s="13" customFormat="1">
      <c r="A151" s="13"/>
      <c r="B151" s="218"/>
      <c r="C151" s="219"/>
      <c r="D151" s="220" t="s">
        <v>153</v>
      </c>
      <c r="E151" s="221" t="s">
        <v>19</v>
      </c>
      <c r="F151" s="222" t="s">
        <v>262</v>
      </c>
      <c r="G151" s="219"/>
      <c r="H151" s="223">
        <v>13.513999999999999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153</v>
      </c>
      <c r="AU151" s="229" t="s">
        <v>82</v>
      </c>
      <c r="AV151" s="13" t="s">
        <v>82</v>
      </c>
      <c r="AW151" s="13" t="s">
        <v>33</v>
      </c>
      <c r="AX151" s="13" t="s">
        <v>72</v>
      </c>
      <c r="AY151" s="229" t="s">
        <v>137</v>
      </c>
    </row>
    <row r="152" s="13" customFormat="1">
      <c r="A152" s="13"/>
      <c r="B152" s="218"/>
      <c r="C152" s="219"/>
      <c r="D152" s="220" t="s">
        <v>153</v>
      </c>
      <c r="E152" s="221" t="s">
        <v>19</v>
      </c>
      <c r="F152" s="222" t="s">
        <v>263</v>
      </c>
      <c r="G152" s="219"/>
      <c r="H152" s="223">
        <v>3.4649999999999999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153</v>
      </c>
      <c r="AU152" s="229" t="s">
        <v>82</v>
      </c>
      <c r="AV152" s="13" t="s">
        <v>82</v>
      </c>
      <c r="AW152" s="13" t="s">
        <v>33</v>
      </c>
      <c r="AX152" s="13" t="s">
        <v>72</v>
      </c>
      <c r="AY152" s="229" t="s">
        <v>137</v>
      </c>
    </row>
    <row r="153" s="13" customFormat="1">
      <c r="A153" s="13"/>
      <c r="B153" s="218"/>
      <c r="C153" s="219"/>
      <c r="D153" s="220" t="s">
        <v>153</v>
      </c>
      <c r="E153" s="221" t="s">
        <v>19</v>
      </c>
      <c r="F153" s="222" t="s">
        <v>264</v>
      </c>
      <c r="G153" s="219"/>
      <c r="H153" s="223">
        <v>5.7919999999999998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153</v>
      </c>
      <c r="AU153" s="229" t="s">
        <v>82</v>
      </c>
      <c r="AV153" s="13" t="s">
        <v>82</v>
      </c>
      <c r="AW153" s="13" t="s">
        <v>33</v>
      </c>
      <c r="AX153" s="13" t="s">
        <v>72</v>
      </c>
      <c r="AY153" s="229" t="s">
        <v>137</v>
      </c>
    </row>
    <row r="154" s="13" customFormat="1">
      <c r="A154" s="13"/>
      <c r="B154" s="218"/>
      <c r="C154" s="219"/>
      <c r="D154" s="220" t="s">
        <v>153</v>
      </c>
      <c r="E154" s="221" t="s">
        <v>19</v>
      </c>
      <c r="F154" s="222" t="s">
        <v>265</v>
      </c>
      <c r="G154" s="219"/>
      <c r="H154" s="223">
        <v>1.4850000000000001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153</v>
      </c>
      <c r="AU154" s="229" t="s">
        <v>82</v>
      </c>
      <c r="AV154" s="13" t="s">
        <v>82</v>
      </c>
      <c r="AW154" s="13" t="s">
        <v>33</v>
      </c>
      <c r="AX154" s="13" t="s">
        <v>72</v>
      </c>
      <c r="AY154" s="229" t="s">
        <v>137</v>
      </c>
    </row>
    <row r="155" s="13" customFormat="1">
      <c r="A155" s="13"/>
      <c r="B155" s="218"/>
      <c r="C155" s="219"/>
      <c r="D155" s="220" t="s">
        <v>153</v>
      </c>
      <c r="E155" s="221" t="s">
        <v>19</v>
      </c>
      <c r="F155" s="222" t="s">
        <v>184</v>
      </c>
      <c r="G155" s="219"/>
      <c r="H155" s="223">
        <v>0.93799999999999994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153</v>
      </c>
      <c r="AU155" s="229" t="s">
        <v>82</v>
      </c>
      <c r="AV155" s="13" t="s">
        <v>82</v>
      </c>
      <c r="AW155" s="13" t="s">
        <v>33</v>
      </c>
      <c r="AX155" s="13" t="s">
        <v>72</v>
      </c>
      <c r="AY155" s="229" t="s">
        <v>137</v>
      </c>
    </row>
    <row r="156" s="13" customFormat="1">
      <c r="A156" s="13"/>
      <c r="B156" s="218"/>
      <c r="C156" s="219"/>
      <c r="D156" s="220" t="s">
        <v>153</v>
      </c>
      <c r="E156" s="221" t="s">
        <v>19</v>
      </c>
      <c r="F156" s="222" t="s">
        <v>266</v>
      </c>
      <c r="G156" s="219"/>
      <c r="H156" s="223">
        <v>2.214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153</v>
      </c>
      <c r="AU156" s="229" t="s">
        <v>82</v>
      </c>
      <c r="AV156" s="13" t="s">
        <v>82</v>
      </c>
      <c r="AW156" s="13" t="s">
        <v>33</v>
      </c>
      <c r="AX156" s="13" t="s">
        <v>72</v>
      </c>
      <c r="AY156" s="229" t="s">
        <v>137</v>
      </c>
    </row>
    <row r="157" s="14" customFormat="1">
      <c r="A157" s="14"/>
      <c r="B157" s="230"/>
      <c r="C157" s="231"/>
      <c r="D157" s="220" t="s">
        <v>153</v>
      </c>
      <c r="E157" s="232" t="s">
        <v>19</v>
      </c>
      <c r="F157" s="233" t="s">
        <v>185</v>
      </c>
      <c r="G157" s="231"/>
      <c r="H157" s="234">
        <v>304.80799999999999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153</v>
      </c>
      <c r="AU157" s="240" t="s">
        <v>82</v>
      </c>
      <c r="AV157" s="14" t="s">
        <v>144</v>
      </c>
      <c r="AW157" s="14" t="s">
        <v>33</v>
      </c>
      <c r="AX157" s="14" t="s">
        <v>80</v>
      </c>
      <c r="AY157" s="240" t="s">
        <v>137</v>
      </c>
    </row>
    <row r="158" s="2" customFormat="1" ht="37.8" customHeight="1">
      <c r="A158" s="39"/>
      <c r="B158" s="40"/>
      <c r="C158" s="205" t="s">
        <v>267</v>
      </c>
      <c r="D158" s="205" t="s">
        <v>139</v>
      </c>
      <c r="E158" s="206" t="s">
        <v>268</v>
      </c>
      <c r="F158" s="207" t="s">
        <v>269</v>
      </c>
      <c r="G158" s="208" t="s">
        <v>175</v>
      </c>
      <c r="H158" s="209">
        <v>1524.04</v>
      </c>
      <c r="I158" s="210"/>
      <c r="J158" s="211">
        <f>ROUND(I158*H158,2)</f>
        <v>0</v>
      </c>
      <c r="K158" s="207" t="s">
        <v>143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144</v>
      </c>
      <c r="AT158" s="216" t="s">
        <v>139</v>
      </c>
      <c r="AU158" s="216" t="s">
        <v>82</v>
      </c>
      <c r="AY158" s="18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144</v>
      </c>
      <c r="BM158" s="216" t="s">
        <v>270</v>
      </c>
    </row>
    <row r="159" s="13" customFormat="1">
      <c r="A159" s="13"/>
      <c r="B159" s="218"/>
      <c r="C159" s="219"/>
      <c r="D159" s="220" t="s">
        <v>153</v>
      </c>
      <c r="E159" s="219"/>
      <c r="F159" s="222" t="s">
        <v>271</v>
      </c>
      <c r="G159" s="219"/>
      <c r="H159" s="223">
        <v>1524.04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153</v>
      </c>
      <c r="AU159" s="229" t="s">
        <v>82</v>
      </c>
      <c r="AV159" s="13" t="s">
        <v>82</v>
      </c>
      <c r="AW159" s="13" t="s">
        <v>4</v>
      </c>
      <c r="AX159" s="13" t="s">
        <v>80</v>
      </c>
      <c r="AY159" s="229" t="s">
        <v>137</v>
      </c>
    </row>
    <row r="160" s="2" customFormat="1" ht="33" customHeight="1">
      <c r="A160" s="39"/>
      <c r="B160" s="40"/>
      <c r="C160" s="205" t="s">
        <v>272</v>
      </c>
      <c r="D160" s="205" t="s">
        <v>139</v>
      </c>
      <c r="E160" s="206" t="s">
        <v>273</v>
      </c>
      <c r="F160" s="207" t="s">
        <v>274</v>
      </c>
      <c r="G160" s="208" t="s">
        <v>175</v>
      </c>
      <c r="H160" s="209">
        <v>181.25</v>
      </c>
      <c r="I160" s="210"/>
      <c r="J160" s="211">
        <f>ROUND(I160*H160,2)</f>
        <v>0</v>
      </c>
      <c r="K160" s="207" t="s">
        <v>143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82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144</v>
      </c>
      <c r="BM160" s="216" t="s">
        <v>275</v>
      </c>
    </row>
    <row r="161" s="13" customFormat="1">
      <c r="A161" s="13"/>
      <c r="B161" s="218"/>
      <c r="C161" s="219"/>
      <c r="D161" s="220" t="s">
        <v>153</v>
      </c>
      <c r="E161" s="221" t="s">
        <v>19</v>
      </c>
      <c r="F161" s="222" t="s">
        <v>276</v>
      </c>
      <c r="G161" s="219"/>
      <c r="H161" s="223">
        <v>181.25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153</v>
      </c>
      <c r="AU161" s="229" t="s">
        <v>82</v>
      </c>
      <c r="AV161" s="13" t="s">
        <v>82</v>
      </c>
      <c r="AW161" s="13" t="s">
        <v>33</v>
      </c>
      <c r="AX161" s="13" t="s">
        <v>80</v>
      </c>
      <c r="AY161" s="229" t="s">
        <v>137</v>
      </c>
    </row>
    <row r="162" s="2" customFormat="1" ht="16.5" customHeight="1">
      <c r="A162" s="39"/>
      <c r="B162" s="40"/>
      <c r="C162" s="251" t="s">
        <v>277</v>
      </c>
      <c r="D162" s="251" t="s">
        <v>278</v>
      </c>
      <c r="E162" s="252" t="s">
        <v>279</v>
      </c>
      <c r="F162" s="253" t="s">
        <v>280</v>
      </c>
      <c r="G162" s="254" t="s">
        <v>281</v>
      </c>
      <c r="H162" s="255">
        <v>326.25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43</v>
      </c>
      <c r="O162" s="85"/>
      <c r="P162" s="214">
        <f>O162*H162</f>
        <v>0</v>
      </c>
      <c r="Q162" s="214">
        <v>1</v>
      </c>
      <c r="R162" s="214">
        <f>Q162*H162</f>
        <v>326.25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178</v>
      </c>
      <c r="AT162" s="216" t="s">
        <v>278</v>
      </c>
      <c r="AU162" s="216" t="s">
        <v>82</v>
      </c>
      <c r="AY162" s="18" t="s">
        <v>137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144</v>
      </c>
      <c r="BM162" s="216" t="s">
        <v>282</v>
      </c>
    </row>
    <row r="163" s="2" customFormat="1">
      <c r="A163" s="39"/>
      <c r="B163" s="40"/>
      <c r="C163" s="41"/>
      <c r="D163" s="220" t="s">
        <v>283</v>
      </c>
      <c r="E163" s="41"/>
      <c r="F163" s="261" t="s">
        <v>284</v>
      </c>
      <c r="G163" s="41"/>
      <c r="H163" s="41"/>
      <c r="I163" s="262"/>
      <c r="J163" s="41"/>
      <c r="K163" s="41"/>
      <c r="L163" s="45"/>
      <c r="M163" s="263"/>
      <c r="N163" s="26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283</v>
      </c>
      <c r="AU163" s="18" t="s">
        <v>82</v>
      </c>
    </row>
    <row r="164" s="13" customFormat="1">
      <c r="A164" s="13"/>
      <c r="B164" s="218"/>
      <c r="C164" s="219"/>
      <c r="D164" s="220" t="s">
        <v>153</v>
      </c>
      <c r="E164" s="219"/>
      <c r="F164" s="222" t="s">
        <v>285</v>
      </c>
      <c r="G164" s="219"/>
      <c r="H164" s="223">
        <v>326.25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153</v>
      </c>
      <c r="AU164" s="229" t="s">
        <v>82</v>
      </c>
      <c r="AV164" s="13" t="s">
        <v>82</v>
      </c>
      <c r="AW164" s="13" t="s">
        <v>4</v>
      </c>
      <c r="AX164" s="13" t="s">
        <v>80</v>
      </c>
      <c r="AY164" s="229" t="s">
        <v>137</v>
      </c>
    </row>
    <row r="165" s="2" customFormat="1" ht="24.15" customHeight="1">
      <c r="A165" s="39"/>
      <c r="B165" s="40"/>
      <c r="C165" s="205" t="s">
        <v>286</v>
      </c>
      <c r="D165" s="205" t="s">
        <v>139</v>
      </c>
      <c r="E165" s="206" t="s">
        <v>287</v>
      </c>
      <c r="F165" s="207" t="s">
        <v>288</v>
      </c>
      <c r="G165" s="208" t="s">
        <v>175</v>
      </c>
      <c r="H165" s="209">
        <v>4</v>
      </c>
      <c r="I165" s="210"/>
      <c r="J165" s="211">
        <f>ROUND(I165*H165,2)</f>
        <v>0</v>
      </c>
      <c r="K165" s="207" t="s">
        <v>143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144</v>
      </c>
      <c r="AT165" s="216" t="s">
        <v>139</v>
      </c>
      <c r="AU165" s="216" t="s">
        <v>82</v>
      </c>
      <c r="AY165" s="18" t="s">
        <v>137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144</v>
      </c>
      <c r="BM165" s="216" t="s">
        <v>289</v>
      </c>
    </row>
    <row r="166" s="2" customFormat="1" ht="16.5" customHeight="1">
      <c r="A166" s="39"/>
      <c r="B166" s="40"/>
      <c r="C166" s="205" t="s">
        <v>290</v>
      </c>
      <c r="D166" s="205" t="s">
        <v>139</v>
      </c>
      <c r="E166" s="206" t="s">
        <v>291</v>
      </c>
      <c r="F166" s="207" t="s">
        <v>292</v>
      </c>
      <c r="G166" s="208" t="s">
        <v>175</v>
      </c>
      <c r="H166" s="209">
        <v>19.5</v>
      </c>
      <c r="I166" s="210"/>
      <c r="J166" s="211">
        <f>ROUND(I166*H166,2)</f>
        <v>0</v>
      </c>
      <c r="K166" s="207" t="s">
        <v>143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</v>
      </c>
      <c r="AT166" s="216" t="s">
        <v>139</v>
      </c>
      <c r="AU166" s="216" t="s">
        <v>82</v>
      </c>
      <c r="AY166" s="18" t="s">
        <v>137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144</v>
      </c>
      <c r="BM166" s="216" t="s">
        <v>293</v>
      </c>
    </row>
    <row r="167" s="15" customFormat="1">
      <c r="A167" s="15"/>
      <c r="B167" s="241"/>
      <c r="C167" s="242"/>
      <c r="D167" s="220" t="s">
        <v>153</v>
      </c>
      <c r="E167" s="243" t="s">
        <v>19</v>
      </c>
      <c r="F167" s="244" t="s">
        <v>294</v>
      </c>
      <c r="G167" s="242"/>
      <c r="H167" s="243" t="s">
        <v>19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0" t="s">
        <v>153</v>
      </c>
      <c r="AU167" s="250" t="s">
        <v>82</v>
      </c>
      <c r="AV167" s="15" t="s">
        <v>80</v>
      </c>
      <c r="AW167" s="15" t="s">
        <v>33</v>
      </c>
      <c r="AX167" s="15" t="s">
        <v>72</v>
      </c>
      <c r="AY167" s="250" t="s">
        <v>137</v>
      </c>
    </row>
    <row r="168" s="13" customFormat="1">
      <c r="A168" s="13"/>
      <c r="B168" s="218"/>
      <c r="C168" s="219"/>
      <c r="D168" s="220" t="s">
        <v>153</v>
      </c>
      <c r="E168" s="221" t="s">
        <v>19</v>
      </c>
      <c r="F168" s="222" t="s">
        <v>255</v>
      </c>
      <c r="G168" s="219"/>
      <c r="H168" s="223">
        <v>19.5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153</v>
      </c>
      <c r="AU168" s="229" t="s">
        <v>82</v>
      </c>
      <c r="AV168" s="13" t="s">
        <v>82</v>
      </c>
      <c r="AW168" s="13" t="s">
        <v>33</v>
      </c>
      <c r="AX168" s="13" t="s">
        <v>80</v>
      </c>
      <c r="AY168" s="229" t="s">
        <v>137</v>
      </c>
    </row>
    <row r="169" s="2" customFormat="1" ht="24.15" customHeight="1">
      <c r="A169" s="39"/>
      <c r="B169" s="40"/>
      <c r="C169" s="205" t="s">
        <v>295</v>
      </c>
      <c r="D169" s="205" t="s">
        <v>139</v>
      </c>
      <c r="E169" s="206" t="s">
        <v>296</v>
      </c>
      <c r="F169" s="207" t="s">
        <v>297</v>
      </c>
      <c r="G169" s="208" t="s">
        <v>281</v>
      </c>
      <c r="H169" s="209">
        <v>548.654</v>
      </c>
      <c r="I169" s="210"/>
      <c r="J169" s="211">
        <f>ROUND(I169*H169,2)</f>
        <v>0</v>
      </c>
      <c r="K169" s="207" t="s">
        <v>143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144</v>
      </c>
      <c r="AT169" s="216" t="s">
        <v>139</v>
      </c>
      <c r="AU169" s="216" t="s">
        <v>82</v>
      </c>
      <c r="AY169" s="18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144</v>
      </c>
      <c r="BM169" s="216" t="s">
        <v>298</v>
      </c>
    </row>
    <row r="170" s="13" customFormat="1">
      <c r="A170" s="13"/>
      <c r="B170" s="218"/>
      <c r="C170" s="219"/>
      <c r="D170" s="220" t="s">
        <v>153</v>
      </c>
      <c r="E170" s="219"/>
      <c r="F170" s="222" t="s">
        <v>299</v>
      </c>
      <c r="G170" s="219"/>
      <c r="H170" s="223">
        <v>548.654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153</v>
      </c>
      <c r="AU170" s="229" t="s">
        <v>82</v>
      </c>
      <c r="AV170" s="13" t="s">
        <v>82</v>
      </c>
      <c r="AW170" s="13" t="s">
        <v>4</v>
      </c>
      <c r="AX170" s="13" t="s">
        <v>80</v>
      </c>
      <c r="AY170" s="229" t="s">
        <v>137</v>
      </c>
    </row>
    <row r="171" s="2" customFormat="1" ht="24.15" customHeight="1">
      <c r="A171" s="39"/>
      <c r="B171" s="40"/>
      <c r="C171" s="205" t="s">
        <v>300</v>
      </c>
      <c r="D171" s="205" t="s">
        <v>139</v>
      </c>
      <c r="E171" s="206" t="s">
        <v>301</v>
      </c>
      <c r="F171" s="207" t="s">
        <v>302</v>
      </c>
      <c r="G171" s="208" t="s">
        <v>175</v>
      </c>
      <c r="H171" s="209">
        <v>14.319000000000001</v>
      </c>
      <c r="I171" s="210"/>
      <c r="J171" s="211">
        <f>ROUND(I171*H171,2)</f>
        <v>0</v>
      </c>
      <c r="K171" s="207" t="s">
        <v>143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144</v>
      </c>
      <c r="AT171" s="216" t="s">
        <v>139</v>
      </c>
      <c r="AU171" s="216" t="s">
        <v>82</v>
      </c>
      <c r="AY171" s="18" t="s">
        <v>137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144</v>
      </c>
      <c r="BM171" s="216" t="s">
        <v>303</v>
      </c>
    </row>
    <row r="172" s="13" customFormat="1">
      <c r="A172" s="13"/>
      <c r="B172" s="218"/>
      <c r="C172" s="219"/>
      <c r="D172" s="220" t="s">
        <v>153</v>
      </c>
      <c r="E172" s="221" t="s">
        <v>19</v>
      </c>
      <c r="F172" s="222" t="s">
        <v>304</v>
      </c>
      <c r="G172" s="219"/>
      <c r="H172" s="223">
        <v>9.0090000000000003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153</v>
      </c>
      <c r="AU172" s="229" t="s">
        <v>82</v>
      </c>
      <c r="AV172" s="13" t="s">
        <v>82</v>
      </c>
      <c r="AW172" s="13" t="s">
        <v>33</v>
      </c>
      <c r="AX172" s="13" t="s">
        <v>72</v>
      </c>
      <c r="AY172" s="229" t="s">
        <v>137</v>
      </c>
    </row>
    <row r="173" s="13" customFormat="1">
      <c r="A173" s="13"/>
      <c r="B173" s="218"/>
      <c r="C173" s="219"/>
      <c r="D173" s="220" t="s">
        <v>153</v>
      </c>
      <c r="E173" s="221" t="s">
        <v>19</v>
      </c>
      <c r="F173" s="222" t="s">
        <v>305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153</v>
      </c>
      <c r="AU173" s="229" t="s">
        <v>82</v>
      </c>
      <c r="AV173" s="13" t="s">
        <v>82</v>
      </c>
      <c r="AW173" s="13" t="s">
        <v>33</v>
      </c>
      <c r="AX173" s="13" t="s">
        <v>72</v>
      </c>
      <c r="AY173" s="229" t="s">
        <v>137</v>
      </c>
    </row>
    <row r="174" s="13" customFormat="1">
      <c r="A174" s="13"/>
      <c r="B174" s="218"/>
      <c r="C174" s="219"/>
      <c r="D174" s="220" t="s">
        <v>153</v>
      </c>
      <c r="E174" s="221" t="s">
        <v>19</v>
      </c>
      <c r="F174" s="222" t="s">
        <v>306</v>
      </c>
      <c r="G174" s="219"/>
      <c r="H174" s="223">
        <v>2.3100000000000001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153</v>
      </c>
      <c r="AU174" s="229" t="s">
        <v>82</v>
      </c>
      <c r="AV174" s="13" t="s">
        <v>82</v>
      </c>
      <c r="AW174" s="13" t="s">
        <v>33</v>
      </c>
      <c r="AX174" s="13" t="s">
        <v>72</v>
      </c>
      <c r="AY174" s="229" t="s">
        <v>137</v>
      </c>
    </row>
    <row r="175" s="14" customFormat="1">
      <c r="A175" s="14"/>
      <c r="B175" s="230"/>
      <c r="C175" s="231"/>
      <c r="D175" s="220" t="s">
        <v>153</v>
      </c>
      <c r="E175" s="232" t="s">
        <v>19</v>
      </c>
      <c r="F175" s="233" t="s">
        <v>185</v>
      </c>
      <c r="G175" s="231"/>
      <c r="H175" s="234">
        <v>14.319000000000001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153</v>
      </c>
      <c r="AU175" s="240" t="s">
        <v>82</v>
      </c>
      <c r="AV175" s="14" t="s">
        <v>144</v>
      </c>
      <c r="AW175" s="14" t="s">
        <v>33</v>
      </c>
      <c r="AX175" s="14" t="s">
        <v>80</v>
      </c>
      <c r="AY175" s="240" t="s">
        <v>137</v>
      </c>
    </row>
    <row r="176" s="2" customFormat="1" ht="16.5" customHeight="1">
      <c r="A176" s="39"/>
      <c r="B176" s="40"/>
      <c r="C176" s="251" t="s">
        <v>307</v>
      </c>
      <c r="D176" s="251" t="s">
        <v>278</v>
      </c>
      <c r="E176" s="252" t="s">
        <v>308</v>
      </c>
      <c r="F176" s="253" t="s">
        <v>309</v>
      </c>
      <c r="G176" s="254" t="s">
        <v>281</v>
      </c>
      <c r="H176" s="255">
        <v>25.774000000000001</v>
      </c>
      <c r="I176" s="256"/>
      <c r="J176" s="257">
        <f>ROUND(I176*H176,2)</f>
        <v>0</v>
      </c>
      <c r="K176" s="253" t="s">
        <v>143</v>
      </c>
      <c r="L176" s="258"/>
      <c r="M176" s="259" t="s">
        <v>19</v>
      </c>
      <c r="N176" s="260" t="s">
        <v>43</v>
      </c>
      <c r="O176" s="85"/>
      <c r="P176" s="214">
        <f>O176*H176</f>
        <v>0</v>
      </c>
      <c r="Q176" s="214">
        <v>1</v>
      </c>
      <c r="R176" s="214">
        <f>Q176*H176</f>
        <v>25.774000000000001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178</v>
      </c>
      <c r="AT176" s="216" t="s">
        <v>278</v>
      </c>
      <c r="AU176" s="216" t="s">
        <v>82</v>
      </c>
      <c r="AY176" s="18" t="s">
        <v>137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144</v>
      </c>
      <c r="BM176" s="216" t="s">
        <v>310</v>
      </c>
    </row>
    <row r="177" s="13" customFormat="1">
      <c r="A177" s="13"/>
      <c r="B177" s="218"/>
      <c r="C177" s="219"/>
      <c r="D177" s="220" t="s">
        <v>153</v>
      </c>
      <c r="E177" s="221" t="s">
        <v>19</v>
      </c>
      <c r="F177" s="222" t="s">
        <v>304</v>
      </c>
      <c r="G177" s="219"/>
      <c r="H177" s="223">
        <v>9.0090000000000003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153</v>
      </c>
      <c r="AU177" s="229" t="s">
        <v>82</v>
      </c>
      <c r="AV177" s="13" t="s">
        <v>82</v>
      </c>
      <c r="AW177" s="13" t="s">
        <v>33</v>
      </c>
      <c r="AX177" s="13" t="s">
        <v>72</v>
      </c>
      <c r="AY177" s="229" t="s">
        <v>137</v>
      </c>
    </row>
    <row r="178" s="13" customFormat="1">
      <c r="A178" s="13"/>
      <c r="B178" s="218"/>
      <c r="C178" s="219"/>
      <c r="D178" s="220" t="s">
        <v>153</v>
      </c>
      <c r="E178" s="221" t="s">
        <v>19</v>
      </c>
      <c r="F178" s="222" t="s">
        <v>305</v>
      </c>
      <c r="G178" s="219"/>
      <c r="H178" s="223">
        <v>3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153</v>
      </c>
      <c r="AU178" s="229" t="s">
        <v>82</v>
      </c>
      <c r="AV178" s="13" t="s">
        <v>82</v>
      </c>
      <c r="AW178" s="13" t="s">
        <v>33</v>
      </c>
      <c r="AX178" s="13" t="s">
        <v>72</v>
      </c>
      <c r="AY178" s="229" t="s">
        <v>137</v>
      </c>
    </row>
    <row r="179" s="13" customFormat="1">
      <c r="A179" s="13"/>
      <c r="B179" s="218"/>
      <c r="C179" s="219"/>
      <c r="D179" s="220" t="s">
        <v>153</v>
      </c>
      <c r="E179" s="221" t="s">
        <v>19</v>
      </c>
      <c r="F179" s="222" t="s">
        <v>306</v>
      </c>
      <c r="G179" s="219"/>
      <c r="H179" s="223">
        <v>2.3100000000000001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153</v>
      </c>
      <c r="AU179" s="229" t="s">
        <v>82</v>
      </c>
      <c r="AV179" s="13" t="s">
        <v>82</v>
      </c>
      <c r="AW179" s="13" t="s">
        <v>33</v>
      </c>
      <c r="AX179" s="13" t="s">
        <v>72</v>
      </c>
      <c r="AY179" s="229" t="s">
        <v>137</v>
      </c>
    </row>
    <row r="180" s="14" customFormat="1">
      <c r="A180" s="14"/>
      <c r="B180" s="230"/>
      <c r="C180" s="231"/>
      <c r="D180" s="220" t="s">
        <v>153</v>
      </c>
      <c r="E180" s="232" t="s">
        <v>19</v>
      </c>
      <c r="F180" s="233" t="s">
        <v>185</v>
      </c>
      <c r="G180" s="231"/>
      <c r="H180" s="234">
        <v>14.319000000000001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153</v>
      </c>
      <c r="AU180" s="240" t="s">
        <v>82</v>
      </c>
      <c r="AV180" s="14" t="s">
        <v>144</v>
      </c>
      <c r="AW180" s="14" t="s">
        <v>33</v>
      </c>
      <c r="AX180" s="14" t="s">
        <v>80</v>
      </c>
      <c r="AY180" s="240" t="s">
        <v>137</v>
      </c>
    </row>
    <row r="181" s="13" customFormat="1">
      <c r="A181" s="13"/>
      <c r="B181" s="218"/>
      <c r="C181" s="219"/>
      <c r="D181" s="220" t="s">
        <v>153</v>
      </c>
      <c r="E181" s="219"/>
      <c r="F181" s="222" t="s">
        <v>311</v>
      </c>
      <c r="G181" s="219"/>
      <c r="H181" s="223">
        <v>25.774000000000001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153</v>
      </c>
      <c r="AU181" s="229" t="s">
        <v>82</v>
      </c>
      <c r="AV181" s="13" t="s">
        <v>82</v>
      </c>
      <c r="AW181" s="13" t="s">
        <v>4</v>
      </c>
      <c r="AX181" s="13" t="s">
        <v>80</v>
      </c>
      <c r="AY181" s="229" t="s">
        <v>137</v>
      </c>
    </row>
    <row r="182" s="2" customFormat="1" ht="33" customHeight="1">
      <c r="A182" s="39"/>
      <c r="B182" s="40"/>
      <c r="C182" s="205" t="s">
        <v>312</v>
      </c>
      <c r="D182" s="205" t="s">
        <v>139</v>
      </c>
      <c r="E182" s="206" t="s">
        <v>313</v>
      </c>
      <c r="F182" s="207" t="s">
        <v>314</v>
      </c>
      <c r="G182" s="208" t="s">
        <v>175</v>
      </c>
      <c r="H182" s="209">
        <v>9.7769999999999992</v>
      </c>
      <c r="I182" s="210"/>
      <c r="J182" s="211">
        <f>ROUND(I182*H182,2)</f>
        <v>0</v>
      </c>
      <c r="K182" s="207" t="s">
        <v>143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144</v>
      </c>
      <c r="AT182" s="216" t="s">
        <v>139</v>
      </c>
      <c r="AU182" s="216" t="s">
        <v>82</v>
      </c>
      <c r="AY182" s="18" t="s">
        <v>137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144</v>
      </c>
      <c r="BM182" s="216" t="s">
        <v>315</v>
      </c>
    </row>
    <row r="183" s="13" customFormat="1">
      <c r="A183" s="13"/>
      <c r="B183" s="218"/>
      <c r="C183" s="219"/>
      <c r="D183" s="220" t="s">
        <v>153</v>
      </c>
      <c r="E183" s="221" t="s">
        <v>19</v>
      </c>
      <c r="F183" s="222" t="s">
        <v>316</v>
      </c>
      <c r="G183" s="219"/>
      <c r="H183" s="223">
        <v>5.7919999999999998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153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137</v>
      </c>
    </row>
    <row r="184" s="13" customFormat="1">
      <c r="A184" s="13"/>
      <c r="B184" s="218"/>
      <c r="C184" s="219"/>
      <c r="D184" s="220" t="s">
        <v>153</v>
      </c>
      <c r="E184" s="221" t="s">
        <v>19</v>
      </c>
      <c r="F184" s="222" t="s">
        <v>317</v>
      </c>
      <c r="G184" s="219"/>
      <c r="H184" s="223">
        <v>1.4850000000000001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153</v>
      </c>
      <c r="AU184" s="229" t="s">
        <v>82</v>
      </c>
      <c r="AV184" s="13" t="s">
        <v>82</v>
      </c>
      <c r="AW184" s="13" t="s">
        <v>33</v>
      </c>
      <c r="AX184" s="13" t="s">
        <v>72</v>
      </c>
      <c r="AY184" s="229" t="s">
        <v>137</v>
      </c>
    </row>
    <row r="185" s="13" customFormat="1">
      <c r="A185" s="13"/>
      <c r="B185" s="218"/>
      <c r="C185" s="219"/>
      <c r="D185" s="220" t="s">
        <v>153</v>
      </c>
      <c r="E185" s="221" t="s">
        <v>19</v>
      </c>
      <c r="F185" s="222" t="s">
        <v>318</v>
      </c>
      <c r="G185" s="219"/>
      <c r="H185" s="223">
        <v>2.5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153</v>
      </c>
      <c r="AU185" s="229" t="s">
        <v>82</v>
      </c>
      <c r="AV185" s="13" t="s">
        <v>82</v>
      </c>
      <c r="AW185" s="13" t="s">
        <v>33</v>
      </c>
      <c r="AX185" s="13" t="s">
        <v>72</v>
      </c>
      <c r="AY185" s="229" t="s">
        <v>137</v>
      </c>
    </row>
    <row r="186" s="14" customFormat="1">
      <c r="A186" s="14"/>
      <c r="B186" s="230"/>
      <c r="C186" s="231"/>
      <c r="D186" s="220" t="s">
        <v>153</v>
      </c>
      <c r="E186" s="232" t="s">
        <v>19</v>
      </c>
      <c r="F186" s="233" t="s">
        <v>185</v>
      </c>
      <c r="G186" s="231"/>
      <c r="H186" s="234">
        <v>9.7769999999999992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153</v>
      </c>
      <c r="AU186" s="240" t="s">
        <v>82</v>
      </c>
      <c r="AV186" s="14" t="s">
        <v>144</v>
      </c>
      <c r="AW186" s="14" t="s">
        <v>33</v>
      </c>
      <c r="AX186" s="14" t="s">
        <v>80</v>
      </c>
      <c r="AY186" s="240" t="s">
        <v>137</v>
      </c>
    </row>
    <row r="187" s="2" customFormat="1" ht="16.5" customHeight="1">
      <c r="A187" s="39"/>
      <c r="B187" s="40"/>
      <c r="C187" s="251" t="s">
        <v>319</v>
      </c>
      <c r="D187" s="251" t="s">
        <v>278</v>
      </c>
      <c r="E187" s="252" t="s">
        <v>320</v>
      </c>
      <c r="F187" s="253" t="s">
        <v>321</v>
      </c>
      <c r="G187" s="254" t="s">
        <v>281</v>
      </c>
      <c r="H187" s="255">
        <v>17.599</v>
      </c>
      <c r="I187" s="256"/>
      <c r="J187" s="257">
        <f>ROUND(I187*H187,2)</f>
        <v>0</v>
      </c>
      <c r="K187" s="253" t="s">
        <v>143</v>
      </c>
      <c r="L187" s="258"/>
      <c r="M187" s="259" t="s">
        <v>19</v>
      </c>
      <c r="N187" s="260" t="s">
        <v>43</v>
      </c>
      <c r="O187" s="85"/>
      <c r="P187" s="214">
        <f>O187*H187</f>
        <v>0</v>
      </c>
      <c r="Q187" s="214">
        <v>1</v>
      </c>
      <c r="R187" s="214">
        <f>Q187*H187</f>
        <v>17.599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178</v>
      </c>
      <c r="AT187" s="216" t="s">
        <v>278</v>
      </c>
      <c r="AU187" s="216" t="s">
        <v>82</v>
      </c>
      <c r="AY187" s="18" t="s">
        <v>137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144</v>
      </c>
      <c r="BM187" s="216" t="s">
        <v>322</v>
      </c>
    </row>
    <row r="188" s="13" customFormat="1">
      <c r="A188" s="13"/>
      <c r="B188" s="218"/>
      <c r="C188" s="219"/>
      <c r="D188" s="220" t="s">
        <v>153</v>
      </c>
      <c r="E188" s="221" t="s">
        <v>19</v>
      </c>
      <c r="F188" s="222" t="s">
        <v>316</v>
      </c>
      <c r="G188" s="219"/>
      <c r="H188" s="223">
        <v>5.7919999999999998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153</v>
      </c>
      <c r="AU188" s="229" t="s">
        <v>82</v>
      </c>
      <c r="AV188" s="13" t="s">
        <v>82</v>
      </c>
      <c r="AW188" s="13" t="s">
        <v>33</v>
      </c>
      <c r="AX188" s="13" t="s">
        <v>72</v>
      </c>
      <c r="AY188" s="229" t="s">
        <v>137</v>
      </c>
    </row>
    <row r="189" s="13" customFormat="1">
      <c r="A189" s="13"/>
      <c r="B189" s="218"/>
      <c r="C189" s="219"/>
      <c r="D189" s="220" t="s">
        <v>153</v>
      </c>
      <c r="E189" s="221" t="s">
        <v>19</v>
      </c>
      <c r="F189" s="222" t="s">
        <v>317</v>
      </c>
      <c r="G189" s="219"/>
      <c r="H189" s="223">
        <v>1.4850000000000001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153</v>
      </c>
      <c r="AU189" s="229" t="s">
        <v>82</v>
      </c>
      <c r="AV189" s="13" t="s">
        <v>82</v>
      </c>
      <c r="AW189" s="13" t="s">
        <v>33</v>
      </c>
      <c r="AX189" s="13" t="s">
        <v>72</v>
      </c>
      <c r="AY189" s="229" t="s">
        <v>137</v>
      </c>
    </row>
    <row r="190" s="13" customFormat="1">
      <c r="A190" s="13"/>
      <c r="B190" s="218"/>
      <c r="C190" s="219"/>
      <c r="D190" s="220" t="s">
        <v>153</v>
      </c>
      <c r="E190" s="221" t="s">
        <v>19</v>
      </c>
      <c r="F190" s="222" t="s">
        <v>318</v>
      </c>
      <c r="G190" s="219"/>
      <c r="H190" s="223">
        <v>2.5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153</v>
      </c>
      <c r="AU190" s="229" t="s">
        <v>82</v>
      </c>
      <c r="AV190" s="13" t="s">
        <v>82</v>
      </c>
      <c r="AW190" s="13" t="s">
        <v>33</v>
      </c>
      <c r="AX190" s="13" t="s">
        <v>72</v>
      </c>
      <c r="AY190" s="229" t="s">
        <v>137</v>
      </c>
    </row>
    <row r="191" s="14" customFormat="1">
      <c r="A191" s="14"/>
      <c r="B191" s="230"/>
      <c r="C191" s="231"/>
      <c r="D191" s="220" t="s">
        <v>153</v>
      </c>
      <c r="E191" s="232" t="s">
        <v>19</v>
      </c>
      <c r="F191" s="233" t="s">
        <v>185</v>
      </c>
      <c r="G191" s="231"/>
      <c r="H191" s="234">
        <v>9.7769999999999992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153</v>
      </c>
      <c r="AU191" s="240" t="s">
        <v>82</v>
      </c>
      <c r="AV191" s="14" t="s">
        <v>144</v>
      </c>
      <c r="AW191" s="14" t="s">
        <v>33</v>
      </c>
      <c r="AX191" s="14" t="s">
        <v>80</v>
      </c>
      <c r="AY191" s="240" t="s">
        <v>137</v>
      </c>
    </row>
    <row r="192" s="13" customFormat="1">
      <c r="A192" s="13"/>
      <c r="B192" s="218"/>
      <c r="C192" s="219"/>
      <c r="D192" s="220" t="s">
        <v>153</v>
      </c>
      <c r="E192" s="219"/>
      <c r="F192" s="222" t="s">
        <v>323</v>
      </c>
      <c r="G192" s="219"/>
      <c r="H192" s="223">
        <v>17.599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153</v>
      </c>
      <c r="AU192" s="229" t="s">
        <v>82</v>
      </c>
      <c r="AV192" s="13" t="s">
        <v>82</v>
      </c>
      <c r="AW192" s="13" t="s">
        <v>4</v>
      </c>
      <c r="AX192" s="13" t="s">
        <v>80</v>
      </c>
      <c r="AY192" s="229" t="s">
        <v>137</v>
      </c>
    </row>
    <row r="193" s="2" customFormat="1" ht="24.15" customHeight="1">
      <c r="A193" s="39"/>
      <c r="B193" s="40"/>
      <c r="C193" s="205" t="s">
        <v>324</v>
      </c>
      <c r="D193" s="205" t="s">
        <v>139</v>
      </c>
      <c r="E193" s="206" t="s">
        <v>325</v>
      </c>
      <c r="F193" s="207" t="s">
        <v>326</v>
      </c>
      <c r="G193" s="208" t="s">
        <v>158</v>
      </c>
      <c r="H193" s="209">
        <v>195</v>
      </c>
      <c r="I193" s="210"/>
      <c r="J193" s="211">
        <f>ROUND(I193*H193,2)</f>
        <v>0</v>
      </c>
      <c r="K193" s="207" t="s">
        <v>143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144</v>
      </c>
      <c r="AT193" s="216" t="s">
        <v>139</v>
      </c>
      <c r="AU193" s="216" t="s">
        <v>82</v>
      </c>
      <c r="AY193" s="18" t="s">
        <v>137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144</v>
      </c>
      <c r="BM193" s="216" t="s">
        <v>327</v>
      </c>
    </row>
    <row r="194" s="13" customFormat="1">
      <c r="A194" s="13"/>
      <c r="B194" s="218"/>
      <c r="C194" s="219"/>
      <c r="D194" s="220" t="s">
        <v>153</v>
      </c>
      <c r="E194" s="221" t="s">
        <v>19</v>
      </c>
      <c r="F194" s="222" t="s">
        <v>328</v>
      </c>
      <c r="G194" s="219"/>
      <c r="H194" s="223">
        <v>195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153</v>
      </c>
      <c r="AU194" s="229" t="s">
        <v>82</v>
      </c>
      <c r="AV194" s="13" t="s">
        <v>82</v>
      </c>
      <c r="AW194" s="13" t="s">
        <v>33</v>
      </c>
      <c r="AX194" s="13" t="s">
        <v>80</v>
      </c>
      <c r="AY194" s="229" t="s">
        <v>137</v>
      </c>
    </row>
    <row r="195" s="2" customFormat="1" ht="24.15" customHeight="1">
      <c r="A195" s="39"/>
      <c r="B195" s="40"/>
      <c r="C195" s="205" t="s">
        <v>329</v>
      </c>
      <c r="D195" s="205" t="s">
        <v>139</v>
      </c>
      <c r="E195" s="206" t="s">
        <v>330</v>
      </c>
      <c r="F195" s="207" t="s">
        <v>331</v>
      </c>
      <c r="G195" s="208" t="s">
        <v>158</v>
      </c>
      <c r="H195" s="209">
        <v>195</v>
      </c>
      <c r="I195" s="210"/>
      <c r="J195" s="211">
        <f>ROUND(I195*H195,2)</f>
        <v>0</v>
      </c>
      <c r="K195" s="207" t="s">
        <v>143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144</v>
      </c>
      <c r="AT195" s="216" t="s">
        <v>139</v>
      </c>
      <c r="AU195" s="216" t="s">
        <v>82</v>
      </c>
      <c r="AY195" s="18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144</v>
      </c>
      <c r="BM195" s="216" t="s">
        <v>332</v>
      </c>
    </row>
    <row r="196" s="2" customFormat="1" ht="16.5" customHeight="1">
      <c r="A196" s="39"/>
      <c r="B196" s="40"/>
      <c r="C196" s="251" t="s">
        <v>333</v>
      </c>
      <c r="D196" s="251" t="s">
        <v>278</v>
      </c>
      <c r="E196" s="252" t="s">
        <v>334</v>
      </c>
      <c r="F196" s="253" t="s">
        <v>335</v>
      </c>
      <c r="G196" s="254" t="s">
        <v>336</v>
      </c>
      <c r="H196" s="255">
        <v>2.9249999999999998</v>
      </c>
      <c r="I196" s="256"/>
      <c r="J196" s="257">
        <f>ROUND(I196*H196,2)</f>
        <v>0</v>
      </c>
      <c r="K196" s="253" t="s">
        <v>143</v>
      </c>
      <c r="L196" s="258"/>
      <c r="M196" s="259" t="s">
        <v>19</v>
      </c>
      <c r="N196" s="260" t="s">
        <v>43</v>
      </c>
      <c r="O196" s="85"/>
      <c r="P196" s="214">
        <f>O196*H196</f>
        <v>0</v>
      </c>
      <c r="Q196" s="214">
        <v>0.001</v>
      </c>
      <c r="R196" s="214">
        <f>Q196*H196</f>
        <v>0.0029250000000000001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178</v>
      </c>
      <c r="AT196" s="216" t="s">
        <v>278</v>
      </c>
      <c r="AU196" s="216" t="s">
        <v>82</v>
      </c>
      <c r="AY196" s="18" t="s">
        <v>137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144</v>
      </c>
      <c r="BM196" s="216" t="s">
        <v>337</v>
      </c>
    </row>
    <row r="197" s="13" customFormat="1">
      <c r="A197" s="13"/>
      <c r="B197" s="218"/>
      <c r="C197" s="219"/>
      <c r="D197" s="220" t="s">
        <v>153</v>
      </c>
      <c r="E197" s="219"/>
      <c r="F197" s="222" t="s">
        <v>338</v>
      </c>
      <c r="G197" s="219"/>
      <c r="H197" s="223">
        <v>2.9249999999999998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153</v>
      </c>
      <c r="AU197" s="229" t="s">
        <v>82</v>
      </c>
      <c r="AV197" s="13" t="s">
        <v>82</v>
      </c>
      <c r="AW197" s="13" t="s">
        <v>4</v>
      </c>
      <c r="AX197" s="13" t="s">
        <v>80</v>
      </c>
      <c r="AY197" s="229" t="s">
        <v>137</v>
      </c>
    </row>
    <row r="198" s="2" customFormat="1" ht="16.5" customHeight="1">
      <c r="A198" s="39"/>
      <c r="B198" s="40"/>
      <c r="C198" s="205" t="s">
        <v>339</v>
      </c>
      <c r="D198" s="205" t="s">
        <v>139</v>
      </c>
      <c r="E198" s="206" t="s">
        <v>340</v>
      </c>
      <c r="F198" s="207" t="s">
        <v>341</v>
      </c>
      <c r="G198" s="208" t="s">
        <v>158</v>
      </c>
      <c r="H198" s="209">
        <v>725</v>
      </c>
      <c r="I198" s="210"/>
      <c r="J198" s="211">
        <f>ROUND(I198*H198,2)</f>
        <v>0</v>
      </c>
      <c r="K198" s="207" t="s">
        <v>143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144</v>
      </c>
      <c r="AT198" s="216" t="s">
        <v>139</v>
      </c>
      <c r="AU198" s="216" t="s">
        <v>82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144</v>
      </c>
      <c r="BM198" s="216" t="s">
        <v>342</v>
      </c>
    </row>
    <row r="199" s="12" customFormat="1" ht="22.8" customHeight="1">
      <c r="A199" s="12"/>
      <c r="B199" s="189"/>
      <c r="C199" s="190"/>
      <c r="D199" s="191" t="s">
        <v>71</v>
      </c>
      <c r="E199" s="203" t="s">
        <v>82</v>
      </c>
      <c r="F199" s="203" t="s">
        <v>343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SUM(P200:P215)</f>
        <v>0</v>
      </c>
      <c r="Q199" s="197"/>
      <c r="R199" s="198">
        <f>SUM(R200:R215)</f>
        <v>6.783037600000001</v>
      </c>
      <c r="S199" s="197"/>
      <c r="T199" s="199">
        <f>SUM(T200:T215)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80</v>
      </c>
      <c r="AT199" s="201" t="s">
        <v>71</v>
      </c>
      <c r="AU199" s="201" t="s">
        <v>80</v>
      </c>
      <c r="AY199" s="200" t="s">
        <v>137</v>
      </c>
      <c r="BK199" s="202">
        <f>SUM(BK200:BK215)</f>
        <v>0</v>
      </c>
    </row>
    <row r="200" s="2" customFormat="1" ht="24.15" customHeight="1">
      <c r="A200" s="39"/>
      <c r="B200" s="40"/>
      <c r="C200" s="205" t="s">
        <v>344</v>
      </c>
      <c r="D200" s="205" t="s">
        <v>139</v>
      </c>
      <c r="E200" s="206" t="s">
        <v>345</v>
      </c>
      <c r="F200" s="207" t="s">
        <v>346</v>
      </c>
      <c r="G200" s="208" t="s">
        <v>175</v>
      </c>
      <c r="H200" s="209">
        <v>0.375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144</v>
      </c>
      <c r="AT200" s="216" t="s">
        <v>139</v>
      </c>
      <c r="AU200" s="216" t="s">
        <v>82</v>
      </c>
      <c r="AY200" s="18" t="s">
        <v>137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144</v>
      </c>
      <c r="BM200" s="216" t="s">
        <v>347</v>
      </c>
    </row>
    <row r="201" s="13" customFormat="1">
      <c r="A201" s="13"/>
      <c r="B201" s="218"/>
      <c r="C201" s="219"/>
      <c r="D201" s="220" t="s">
        <v>153</v>
      </c>
      <c r="E201" s="221" t="s">
        <v>19</v>
      </c>
      <c r="F201" s="222" t="s">
        <v>348</v>
      </c>
      <c r="G201" s="219"/>
      <c r="H201" s="223">
        <v>0.375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153</v>
      </c>
      <c r="AU201" s="229" t="s">
        <v>82</v>
      </c>
      <c r="AV201" s="13" t="s">
        <v>82</v>
      </c>
      <c r="AW201" s="13" t="s">
        <v>33</v>
      </c>
      <c r="AX201" s="13" t="s">
        <v>80</v>
      </c>
      <c r="AY201" s="229" t="s">
        <v>137</v>
      </c>
    </row>
    <row r="202" s="2" customFormat="1" ht="33" customHeight="1">
      <c r="A202" s="39"/>
      <c r="B202" s="40"/>
      <c r="C202" s="205" t="s">
        <v>349</v>
      </c>
      <c r="D202" s="205" t="s">
        <v>139</v>
      </c>
      <c r="E202" s="206" t="s">
        <v>350</v>
      </c>
      <c r="F202" s="207" t="s">
        <v>351</v>
      </c>
      <c r="G202" s="208" t="s">
        <v>352</v>
      </c>
      <c r="H202" s="209">
        <v>25</v>
      </c>
      <c r="I202" s="210"/>
      <c r="J202" s="211">
        <f>ROUND(I202*H202,2)</f>
        <v>0</v>
      </c>
      <c r="K202" s="207" t="s">
        <v>143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0.25850000000000001</v>
      </c>
      <c r="R202" s="214">
        <f>Q202*H202</f>
        <v>6.4625000000000004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144</v>
      </c>
      <c r="AT202" s="216" t="s">
        <v>139</v>
      </c>
      <c r="AU202" s="216" t="s">
        <v>82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144</v>
      </c>
      <c r="BM202" s="216" t="s">
        <v>353</v>
      </c>
    </row>
    <row r="203" s="13" customFormat="1">
      <c r="A203" s="13"/>
      <c r="B203" s="218"/>
      <c r="C203" s="219"/>
      <c r="D203" s="220" t="s">
        <v>153</v>
      </c>
      <c r="E203" s="221" t="s">
        <v>19</v>
      </c>
      <c r="F203" s="222" t="s">
        <v>354</v>
      </c>
      <c r="G203" s="219"/>
      <c r="H203" s="223">
        <v>25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153</v>
      </c>
      <c r="AU203" s="229" t="s">
        <v>82</v>
      </c>
      <c r="AV203" s="13" t="s">
        <v>82</v>
      </c>
      <c r="AW203" s="13" t="s">
        <v>33</v>
      </c>
      <c r="AX203" s="13" t="s">
        <v>80</v>
      </c>
      <c r="AY203" s="229" t="s">
        <v>137</v>
      </c>
    </row>
    <row r="204" s="2" customFormat="1" ht="24.15" customHeight="1">
      <c r="A204" s="39"/>
      <c r="B204" s="40"/>
      <c r="C204" s="205" t="s">
        <v>355</v>
      </c>
      <c r="D204" s="205" t="s">
        <v>139</v>
      </c>
      <c r="E204" s="206" t="s">
        <v>356</v>
      </c>
      <c r="F204" s="207" t="s">
        <v>357</v>
      </c>
      <c r="G204" s="208" t="s">
        <v>158</v>
      </c>
      <c r="H204" s="209">
        <v>7.5</v>
      </c>
      <c r="I204" s="210"/>
      <c r="J204" s="211">
        <f>ROUND(I204*H204,2)</f>
        <v>0</v>
      </c>
      <c r="K204" s="207" t="s">
        <v>143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144</v>
      </c>
      <c r="AT204" s="216" t="s">
        <v>139</v>
      </c>
      <c r="AU204" s="216" t="s">
        <v>82</v>
      </c>
      <c r="AY204" s="18" t="s">
        <v>137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144</v>
      </c>
      <c r="BM204" s="216" t="s">
        <v>358</v>
      </c>
    </row>
    <row r="205" s="13" customFormat="1">
      <c r="A205" s="13"/>
      <c r="B205" s="218"/>
      <c r="C205" s="219"/>
      <c r="D205" s="220" t="s">
        <v>153</v>
      </c>
      <c r="E205" s="221" t="s">
        <v>19</v>
      </c>
      <c r="F205" s="222" t="s">
        <v>359</v>
      </c>
      <c r="G205" s="219"/>
      <c r="H205" s="223">
        <v>7.5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153</v>
      </c>
      <c r="AU205" s="229" t="s">
        <v>82</v>
      </c>
      <c r="AV205" s="13" t="s">
        <v>82</v>
      </c>
      <c r="AW205" s="13" t="s">
        <v>33</v>
      </c>
      <c r="AX205" s="13" t="s">
        <v>72</v>
      </c>
      <c r="AY205" s="229" t="s">
        <v>137</v>
      </c>
    </row>
    <row r="206" s="14" customFormat="1">
      <c r="A206" s="14"/>
      <c r="B206" s="230"/>
      <c r="C206" s="231"/>
      <c r="D206" s="220" t="s">
        <v>153</v>
      </c>
      <c r="E206" s="232" t="s">
        <v>19</v>
      </c>
      <c r="F206" s="233" t="s">
        <v>185</v>
      </c>
      <c r="G206" s="231"/>
      <c r="H206" s="234">
        <v>7.5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153</v>
      </c>
      <c r="AU206" s="240" t="s">
        <v>82</v>
      </c>
      <c r="AV206" s="14" t="s">
        <v>144</v>
      </c>
      <c r="AW206" s="14" t="s">
        <v>33</v>
      </c>
      <c r="AX206" s="14" t="s">
        <v>80</v>
      </c>
      <c r="AY206" s="240" t="s">
        <v>137</v>
      </c>
    </row>
    <row r="207" s="2" customFormat="1" ht="16.5" customHeight="1">
      <c r="A207" s="39"/>
      <c r="B207" s="40"/>
      <c r="C207" s="205" t="s">
        <v>360</v>
      </c>
      <c r="D207" s="205" t="s">
        <v>139</v>
      </c>
      <c r="E207" s="206" t="s">
        <v>361</v>
      </c>
      <c r="F207" s="207" t="s">
        <v>362</v>
      </c>
      <c r="G207" s="208" t="s">
        <v>175</v>
      </c>
      <c r="H207" s="209">
        <v>2.214</v>
      </c>
      <c r="I207" s="210"/>
      <c r="J207" s="211">
        <f>ROUND(I207*H207,2)</f>
        <v>0</v>
      </c>
      <c r="K207" s="207" t="s">
        <v>143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144</v>
      </c>
      <c r="AT207" s="216" t="s">
        <v>139</v>
      </c>
      <c r="AU207" s="216" t="s">
        <v>82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144</v>
      </c>
      <c r="BM207" s="216" t="s">
        <v>363</v>
      </c>
    </row>
    <row r="208" s="15" customFormat="1">
      <c r="A208" s="15"/>
      <c r="B208" s="241"/>
      <c r="C208" s="242"/>
      <c r="D208" s="220" t="s">
        <v>153</v>
      </c>
      <c r="E208" s="243" t="s">
        <v>19</v>
      </c>
      <c r="F208" s="244" t="s">
        <v>364</v>
      </c>
      <c r="G208" s="242"/>
      <c r="H208" s="243" t="s">
        <v>19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0" t="s">
        <v>153</v>
      </c>
      <c r="AU208" s="250" t="s">
        <v>82</v>
      </c>
      <c r="AV208" s="15" t="s">
        <v>80</v>
      </c>
      <c r="AW208" s="15" t="s">
        <v>33</v>
      </c>
      <c r="AX208" s="15" t="s">
        <v>72</v>
      </c>
      <c r="AY208" s="250" t="s">
        <v>137</v>
      </c>
    </row>
    <row r="209" s="13" customFormat="1">
      <c r="A209" s="13"/>
      <c r="B209" s="218"/>
      <c r="C209" s="219"/>
      <c r="D209" s="220" t="s">
        <v>153</v>
      </c>
      <c r="E209" s="221" t="s">
        <v>19</v>
      </c>
      <c r="F209" s="222" t="s">
        <v>365</v>
      </c>
      <c r="G209" s="219"/>
      <c r="H209" s="223">
        <v>2.214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153</v>
      </c>
      <c r="AU209" s="229" t="s">
        <v>82</v>
      </c>
      <c r="AV209" s="13" t="s">
        <v>82</v>
      </c>
      <c r="AW209" s="13" t="s">
        <v>33</v>
      </c>
      <c r="AX209" s="13" t="s">
        <v>80</v>
      </c>
      <c r="AY209" s="229" t="s">
        <v>137</v>
      </c>
    </row>
    <row r="210" s="2" customFormat="1" ht="16.5" customHeight="1">
      <c r="A210" s="39"/>
      <c r="B210" s="40"/>
      <c r="C210" s="205" t="s">
        <v>366</v>
      </c>
      <c r="D210" s="205" t="s">
        <v>139</v>
      </c>
      <c r="E210" s="206" t="s">
        <v>367</v>
      </c>
      <c r="F210" s="207" t="s">
        <v>368</v>
      </c>
      <c r="G210" s="208" t="s">
        <v>158</v>
      </c>
      <c r="H210" s="209">
        <v>29.52</v>
      </c>
      <c r="I210" s="210"/>
      <c r="J210" s="211">
        <f>ROUND(I210*H210,2)</f>
        <v>0</v>
      </c>
      <c r="K210" s="207" t="s">
        <v>143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0.0014400000000000001</v>
      </c>
      <c r="R210" s="214">
        <f>Q210*H210</f>
        <v>0.042508799999999999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144</v>
      </c>
      <c r="AT210" s="216" t="s">
        <v>139</v>
      </c>
      <c r="AU210" s="216" t="s">
        <v>82</v>
      </c>
      <c r="AY210" s="18" t="s">
        <v>137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144</v>
      </c>
      <c r="BM210" s="216" t="s">
        <v>369</v>
      </c>
    </row>
    <row r="211" s="15" customFormat="1">
      <c r="A211" s="15"/>
      <c r="B211" s="241"/>
      <c r="C211" s="242"/>
      <c r="D211" s="220" t="s">
        <v>153</v>
      </c>
      <c r="E211" s="243" t="s">
        <v>19</v>
      </c>
      <c r="F211" s="244" t="s">
        <v>370</v>
      </c>
      <c r="G211" s="242"/>
      <c r="H211" s="243" t="s">
        <v>19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0" t="s">
        <v>153</v>
      </c>
      <c r="AU211" s="250" t="s">
        <v>82</v>
      </c>
      <c r="AV211" s="15" t="s">
        <v>80</v>
      </c>
      <c r="AW211" s="15" t="s">
        <v>33</v>
      </c>
      <c r="AX211" s="15" t="s">
        <v>72</v>
      </c>
      <c r="AY211" s="250" t="s">
        <v>137</v>
      </c>
    </row>
    <row r="212" s="13" customFormat="1">
      <c r="A212" s="13"/>
      <c r="B212" s="218"/>
      <c r="C212" s="219"/>
      <c r="D212" s="220" t="s">
        <v>153</v>
      </c>
      <c r="E212" s="221" t="s">
        <v>19</v>
      </c>
      <c r="F212" s="222" t="s">
        <v>371</v>
      </c>
      <c r="G212" s="219"/>
      <c r="H212" s="223">
        <v>29.52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153</v>
      </c>
      <c r="AU212" s="229" t="s">
        <v>82</v>
      </c>
      <c r="AV212" s="13" t="s">
        <v>82</v>
      </c>
      <c r="AW212" s="13" t="s">
        <v>33</v>
      </c>
      <c r="AX212" s="13" t="s">
        <v>80</v>
      </c>
      <c r="AY212" s="229" t="s">
        <v>137</v>
      </c>
    </row>
    <row r="213" s="2" customFormat="1" ht="16.5" customHeight="1">
      <c r="A213" s="39"/>
      <c r="B213" s="40"/>
      <c r="C213" s="205" t="s">
        <v>372</v>
      </c>
      <c r="D213" s="205" t="s">
        <v>139</v>
      </c>
      <c r="E213" s="206" t="s">
        <v>373</v>
      </c>
      <c r="F213" s="207" t="s">
        <v>374</v>
      </c>
      <c r="G213" s="208" t="s">
        <v>158</v>
      </c>
      <c r="H213" s="209">
        <v>29.52</v>
      </c>
      <c r="I213" s="210"/>
      <c r="J213" s="211">
        <f>ROUND(I213*H213,2)</f>
        <v>0</v>
      </c>
      <c r="K213" s="207" t="s">
        <v>143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4.0000000000000003E-05</v>
      </c>
      <c r="R213" s="214">
        <f>Q213*H213</f>
        <v>0.0011808000000000001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144</v>
      </c>
      <c r="AT213" s="216" t="s">
        <v>139</v>
      </c>
      <c r="AU213" s="216" t="s">
        <v>82</v>
      </c>
      <c r="AY213" s="18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144</v>
      </c>
      <c r="BM213" s="216" t="s">
        <v>375</v>
      </c>
    </row>
    <row r="214" s="2" customFormat="1" ht="24.15" customHeight="1">
      <c r="A214" s="39"/>
      <c r="B214" s="40"/>
      <c r="C214" s="205" t="s">
        <v>376</v>
      </c>
      <c r="D214" s="205" t="s">
        <v>139</v>
      </c>
      <c r="E214" s="206" t="s">
        <v>377</v>
      </c>
      <c r="F214" s="207" t="s">
        <v>378</v>
      </c>
      <c r="G214" s="208" t="s">
        <v>158</v>
      </c>
      <c r="H214" s="209">
        <v>5.2000000000000002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0.053240000000000003</v>
      </c>
      <c r="R214" s="214">
        <f>Q214*H214</f>
        <v>0.27684800000000004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144</v>
      </c>
      <c r="AT214" s="216" t="s">
        <v>139</v>
      </c>
      <c r="AU214" s="216" t="s">
        <v>82</v>
      </c>
      <c r="AY214" s="18" t="s">
        <v>137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144</v>
      </c>
      <c r="BM214" s="216" t="s">
        <v>379</v>
      </c>
    </row>
    <row r="215" s="13" customFormat="1">
      <c r="A215" s="13"/>
      <c r="B215" s="218"/>
      <c r="C215" s="219"/>
      <c r="D215" s="220" t="s">
        <v>153</v>
      </c>
      <c r="E215" s="221" t="s">
        <v>19</v>
      </c>
      <c r="F215" s="222" t="s">
        <v>380</v>
      </c>
      <c r="G215" s="219"/>
      <c r="H215" s="223">
        <v>5.2000000000000002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153</v>
      </c>
      <c r="AU215" s="229" t="s">
        <v>82</v>
      </c>
      <c r="AV215" s="13" t="s">
        <v>82</v>
      </c>
      <c r="AW215" s="13" t="s">
        <v>33</v>
      </c>
      <c r="AX215" s="13" t="s">
        <v>80</v>
      </c>
      <c r="AY215" s="229" t="s">
        <v>137</v>
      </c>
    </row>
    <row r="216" s="12" customFormat="1" ht="22.8" customHeight="1">
      <c r="A216" s="12"/>
      <c r="B216" s="189"/>
      <c r="C216" s="190"/>
      <c r="D216" s="191" t="s">
        <v>71</v>
      </c>
      <c r="E216" s="203" t="s">
        <v>144</v>
      </c>
      <c r="F216" s="203" t="s">
        <v>381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SUM(P217:P224)</f>
        <v>0</v>
      </c>
      <c r="Q216" s="197"/>
      <c r="R216" s="198">
        <f>SUM(R217:R224)</f>
        <v>0.068862000000000007</v>
      </c>
      <c r="S216" s="197"/>
      <c r="T216" s="199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80</v>
      </c>
      <c r="AT216" s="201" t="s">
        <v>71</v>
      </c>
      <c r="AU216" s="201" t="s">
        <v>80</v>
      </c>
      <c r="AY216" s="200" t="s">
        <v>137</v>
      </c>
      <c r="BK216" s="202">
        <f>SUM(BK217:BK224)</f>
        <v>0</v>
      </c>
    </row>
    <row r="217" s="2" customFormat="1" ht="16.5" customHeight="1">
      <c r="A217" s="39"/>
      <c r="B217" s="40"/>
      <c r="C217" s="205" t="s">
        <v>382</v>
      </c>
      <c r="D217" s="205" t="s">
        <v>139</v>
      </c>
      <c r="E217" s="206" t="s">
        <v>383</v>
      </c>
      <c r="F217" s="207" t="s">
        <v>384</v>
      </c>
      <c r="G217" s="208" t="s">
        <v>175</v>
      </c>
      <c r="H217" s="209">
        <v>1.617</v>
      </c>
      <c r="I217" s="210"/>
      <c r="J217" s="211">
        <f>ROUND(I217*H217,2)</f>
        <v>0</v>
      </c>
      <c r="K217" s="207" t="s">
        <v>143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144</v>
      </c>
      <c r="AT217" s="216" t="s">
        <v>139</v>
      </c>
      <c r="AU217" s="216" t="s">
        <v>82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144</v>
      </c>
      <c r="BM217" s="216" t="s">
        <v>385</v>
      </c>
    </row>
    <row r="218" s="13" customFormat="1">
      <c r="A218" s="13"/>
      <c r="B218" s="218"/>
      <c r="C218" s="219"/>
      <c r="D218" s="220" t="s">
        <v>153</v>
      </c>
      <c r="E218" s="221" t="s">
        <v>19</v>
      </c>
      <c r="F218" s="222" t="s">
        <v>386</v>
      </c>
      <c r="G218" s="219"/>
      <c r="H218" s="223">
        <v>1.2869999999999999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153</v>
      </c>
      <c r="AU218" s="229" t="s">
        <v>82</v>
      </c>
      <c r="AV218" s="13" t="s">
        <v>82</v>
      </c>
      <c r="AW218" s="13" t="s">
        <v>33</v>
      </c>
      <c r="AX218" s="13" t="s">
        <v>72</v>
      </c>
      <c r="AY218" s="229" t="s">
        <v>137</v>
      </c>
    </row>
    <row r="219" s="13" customFormat="1">
      <c r="A219" s="13"/>
      <c r="B219" s="218"/>
      <c r="C219" s="219"/>
      <c r="D219" s="220" t="s">
        <v>153</v>
      </c>
      <c r="E219" s="221" t="s">
        <v>19</v>
      </c>
      <c r="F219" s="222" t="s">
        <v>387</v>
      </c>
      <c r="G219" s="219"/>
      <c r="H219" s="223">
        <v>0.33000000000000002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153</v>
      </c>
      <c r="AU219" s="229" t="s">
        <v>82</v>
      </c>
      <c r="AV219" s="13" t="s">
        <v>82</v>
      </c>
      <c r="AW219" s="13" t="s">
        <v>33</v>
      </c>
      <c r="AX219" s="13" t="s">
        <v>72</v>
      </c>
      <c r="AY219" s="229" t="s">
        <v>137</v>
      </c>
    </row>
    <row r="220" s="14" customFormat="1">
      <c r="A220" s="14"/>
      <c r="B220" s="230"/>
      <c r="C220" s="231"/>
      <c r="D220" s="220" t="s">
        <v>153</v>
      </c>
      <c r="E220" s="232" t="s">
        <v>19</v>
      </c>
      <c r="F220" s="233" t="s">
        <v>185</v>
      </c>
      <c r="G220" s="231"/>
      <c r="H220" s="234">
        <v>1.617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153</v>
      </c>
      <c r="AU220" s="240" t="s">
        <v>82</v>
      </c>
      <c r="AV220" s="14" t="s">
        <v>144</v>
      </c>
      <c r="AW220" s="14" t="s">
        <v>33</v>
      </c>
      <c r="AX220" s="14" t="s">
        <v>80</v>
      </c>
      <c r="AY220" s="240" t="s">
        <v>137</v>
      </c>
    </row>
    <row r="221" s="2" customFormat="1" ht="16.5" customHeight="1">
      <c r="A221" s="39"/>
      <c r="B221" s="40"/>
      <c r="C221" s="205" t="s">
        <v>388</v>
      </c>
      <c r="D221" s="205" t="s">
        <v>139</v>
      </c>
      <c r="E221" s="206" t="s">
        <v>389</v>
      </c>
      <c r="F221" s="207" t="s">
        <v>390</v>
      </c>
      <c r="G221" s="208" t="s">
        <v>158</v>
      </c>
      <c r="H221" s="209">
        <v>30</v>
      </c>
      <c r="I221" s="210"/>
      <c r="J221" s="211">
        <f>ROUND(I221*H221,2)</f>
        <v>0</v>
      </c>
      <c r="K221" s="207" t="s">
        <v>143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0.001</v>
      </c>
      <c r="R221" s="214">
        <f>Q221*H221</f>
        <v>0.029999999999999999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144</v>
      </c>
      <c r="AT221" s="216" t="s">
        <v>139</v>
      </c>
      <c r="AU221" s="216" t="s">
        <v>82</v>
      </c>
      <c r="AY221" s="18" t="s">
        <v>137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144</v>
      </c>
      <c r="BM221" s="216" t="s">
        <v>391</v>
      </c>
    </row>
    <row r="222" s="13" customFormat="1">
      <c r="A222" s="13"/>
      <c r="B222" s="218"/>
      <c r="C222" s="219"/>
      <c r="D222" s="220" t="s">
        <v>153</v>
      </c>
      <c r="E222" s="221" t="s">
        <v>19</v>
      </c>
      <c r="F222" s="222" t="s">
        <v>392</v>
      </c>
      <c r="G222" s="219"/>
      <c r="H222" s="223">
        <v>30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153</v>
      </c>
      <c r="AU222" s="229" t="s">
        <v>82</v>
      </c>
      <c r="AV222" s="13" t="s">
        <v>82</v>
      </c>
      <c r="AW222" s="13" t="s">
        <v>33</v>
      </c>
      <c r="AX222" s="13" t="s">
        <v>80</v>
      </c>
      <c r="AY222" s="229" t="s">
        <v>137</v>
      </c>
    </row>
    <row r="223" s="2" customFormat="1" ht="16.5" customHeight="1">
      <c r="A223" s="39"/>
      <c r="B223" s="40"/>
      <c r="C223" s="251" t="s">
        <v>393</v>
      </c>
      <c r="D223" s="251" t="s">
        <v>278</v>
      </c>
      <c r="E223" s="252" t="s">
        <v>394</v>
      </c>
      <c r="F223" s="253" t="s">
        <v>395</v>
      </c>
      <c r="G223" s="254" t="s">
        <v>158</v>
      </c>
      <c r="H223" s="255">
        <v>30.600000000000001</v>
      </c>
      <c r="I223" s="256"/>
      <c r="J223" s="257">
        <f>ROUND(I223*H223,2)</f>
        <v>0</v>
      </c>
      <c r="K223" s="253" t="s">
        <v>19</v>
      </c>
      <c r="L223" s="258"/>
      <c r="M223" s="259" t="s">
        <v>19</v>
      </c>
      <c r="N223" s="260" t="s">
        <v>43</v>
      </c>
      <c r="O223" s="85"/>
      <c r="P223" s="214">
        <f>O223*H223</f>
        <v>0</v>
      </c>
      <c r="Q223" s="214">
        <v>0.0012700000000000001</v>
      </c>
      <c r="R223" s="214">
        <f>Q223*H223</f>
        <v>0.038862000000000008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178</v>
      </c>
      <c r="AT223" s="216" t="s">
        <v>278</v>
      </c>
      <c r="AU223" s="216" t="s">
        <v>82</v>
      </c>
      <c r="AY223" s="18" t="s">
        <v>137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144</v>
      </c>
      <c r="BM223" s="216" t="s">
        <v>396</v>
      </c>
    </row>
    <row r="224" s="13" customFormat="1">
      <c r="A224" s="13"/>
      <c r="B224" s="218"/>
      <c r="C224" s="219"/>
      <c r="D224" s="220" t="s">
        <v>153</v>
      </c>
      <c r="E224" s="219"/>
      <c r="F224" s="222" t="s">
        <v>397</v>
      </c>
      <c r="G224" s="219"/>
      <c r="H224" s="223">
        <v>30.600000000000001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153</v>
      </c>
      <c r="AU224" s="229" t="s">
        <v>82</v>
      </c>
      <c r="AV224" s="13" t="s">
        <v>82</v>
      </c>
      <c r="AW224" s="13" t="s">
        <v>4</v>
      </c>
      <c r="AX224" s="13" t="s">
        <v>80</v>
      </c>
      <c r="AY224" s="229" t="s">
        <v>137</v>
      </c>
    </row>
    <row r="225" s="12" customFormat="1" ht="22.8" customHeight="1">
      <c r="A225" s="12"/>
      <c r="B225" s="189"/>
      <c r="C225" s="190"/>
      <c r="D225" s="191" t="s">
        <v>71</v>
      </c>
      <c r="E225" s="203" t="s">
        <v>164</v>
      </c>
      <c r="F225" s="203" t="s">
        <v>398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SUM(P226:P249)</f>
        <v>0</v>
      </c>
      <c r="Q225" s="197"/>
      <c r="R225" s="198">
        <f>SUM(R226:R249)</f>
        <v>129.20170000000002</v>
      </c>
      <c r="S225" s="197"/>
      <c r="T225" s="199">
        <f>SUM(T226:T249)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80</v>
      </c>
      <c r="AT225" s="201" t="s">
        <v>71</v>
      </c>
      <c r="AU225" s="201" t="s">
        <v>80</v>
      </c>
      <c r="AY225" s="200" t="s">
        <v>137</v>
      </c>
      <c r="BK225" s="202">
        <f>SUM(BK226:BK249)</f>
        <v>0</v>
      </c>
    </row>
    <row r="226" s="2" customFormat="1" ht="16.5" customHeight="1">
      <c r="A226" s="39"/>
      <c r="B226" s="40"/>
      <c r="C226" s="205" t="s">
        <v>399</v>
      </c>
      <c r="D226" s="205" t="s">
        <v>139</v>
      </c>
      <c r="E226" s="206" t="s">
        <v>400</v>
      </c>
      <c r="F226" s="207" t="s">
        <v>401</v>
      </c>
      <c r="G226" s="208" t="s">
        <v>158</v>
      </c>
      <c r="H226" s="209">
        <v>735</v>
      </c>
      <c r="I226" s="210"/>
      <c r="J226" s="211">
        <f>ROUND(I226*H226,2)</f>
        <v>0</v>
      </c>
      <c r="K226" s="207" t="s">
        <v>143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144</v>
      </c>
      <c r="AT226" s="216" t="s">
        <v>139</v>
      </c>
      <c r="AU226" s="216" t="s">
        <v>82</v>
      </c>
      <c r="AY226" s="18" t="s">
        <v>137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144</v>
      </c>
      <c r="BM226" s="216" t="s">
        <v>402</v>
      </c>
    </row>
    <row r="227" s="13" customFormat="1">
      <c r="A227" s="13"/>
      <c r="B227" s="218"/>
      <c r="C227" s="219"/>
      <c r="D227" s="220" t="s">
        <v>153</v>
      </c>
      <c r="E227" s="221" t="s">
        <v>19</v>
      </c>
      <c r="F227" s="222" t="s">
        <v>403</v>
      </c>
      <c r="G227" s="219"/>
      <c r="H227" s="223">
        <v>423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153</v>
      </c>
      <c r="AU227" s="229" t="s">
        <v>82</v>
      </c>
      <c r="AV227" s="13" t="s">
        <v>82</v>
      </c>
      <c r="AW227" s="13" t="s">
        <v>33</v>
      </c>
      <c r="AX227" s="13" t="s">
        <v>72</v>
      </c>
      <c r="AY227" s="229" t="s">
        <v>137</v>
      </c>
    </row>
    <row r="228" s="13" customFormat="1">
      <c r="A228" s="13"/>
      <c r="B228" s="218"/>
      <c r="C228" s="219"/>
      <c r="D228" s="220" t="s">
        <v>153</v>
      </c>
      <c r="E228" s="221" t="s">
        <v>19</v>
      </c>
      <c r="F228" s="222" t="s">
        <v>404</v>
      </c>
      <c r="G228" s="219"/>
      <c r="H228" s="223">
        <v>312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153</v>
      </c>
      <c r="AU228" s="229" t="s">
        <v>82</v>
      </c>
      <c r="AV228" s="13" t="s">
        <v>82</v>
      </c>
      <c r="AW228" s="13" t="s">
        <v>33</v>
      </c>
      <c r="AX228" s="13" t="s">
        <v>72</v>
      </c>
      <c r="AY228" s="229" t="s">
        <v>137</v>
      </c>
    </row>
    <row r="229" s="14" customFormat="1">
      <c r="A229" s="14"/>
      <c r="B229" s="230"/>
      <c r="C229" s="231"/>
      <c r="D229" s="220" t="s">
        <v>153</v>
      </c>
      <c r="E229" s="232" t="s">
        <v>19</v>
      </c>
      <c r="F229" s="233" t="s">
        <v>185</v>
      </c>
      <c r="G229" s="231"/>
      <c r="H229" s="234">
        <v>735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153</v>
      </c>
      <c r="AU229" s="240" t="s">
        <v>82</v>
      </c>
      <c r="AV229" s="14" t="s">
        <v>144</v>
      </c>
      <c r="AW229" s="14" t="s">
        <v>33</v>
      </c>
      <c r="AX229" s="14" t="s">
        <v>80</v>
      </c>
      <c r="AY229" s="240" t="s">
        <v>137</v>
      </c>
    </row>
    <row r="230" s="2" customFormat="1" ht="16.5" customHeight="1">
      <c r="A230" s="39"/>
      <c r="B230" s="40"/>
      <c r="C230" s="205" t="s">
        <v>405</v>
      </c>
      <c r="D230" s="205" t="s">
        <v>139</v>
      </c>
      <c r="E230" s="206" t="s">
        <v>406</v>
      </c>
      <c r="F230" s="207" t="s">
        <v>407</v>
      </c>
      <c r="G230" s="208" t="s">
        <v>158</v>
      </c>
      <c r="H230" s="209">
        <v>140</v>
      </c>
      <c r="I230" s="210"/>
      <c r="J230" s="211">
        <f>ROUND(I230*H230,2)</f>
        <v>0</v>
      </c>
      <c r="K230" s="207" t="s">
        <v>143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144</v>
      </c>
      <c r="AT230" s="216" t="s">
        <v>139</v>
      </c>
      <c r="AU230" s="216" t="s">
        <v>82</v>
      </c>
      <c r="AY230" s="18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144</v>
      </c>
      <c r="BM230" s="216" t="s">
        <v>408</v>
      </c>
    </row>
    <row r="231" s="15" customFormat="1">
      <c r="A231" s="15"/>
      <c r="B231" s="241"/>
      <c r="C231" s="242"/>
      <c r="D231" s="220" t="s">
        <v>153</v>
      </c>
      <c r="E231" s="243" t="s">
        <v>19</v>
      </c>
      <c r="F231" s="244" t="s">
        <v>409</v>
      </c>
      <c r="G231" s="242"/>
      <c r="H231" s="243" t="s">
        <v>19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0" t="s">
        <v>153</v>
      </c>
      <c r="AU231" s="250" t="s">
        <v>82</v>
      </c>
      <c r="AV231" s="15" t="s">
        <v>80</v>
      </c>
      <c r="AW231" s="15" t="s">
        <v>33</v>
      </c>
      <c r="AX231" s="15" t="s">
        <v>72</v>
      </c>
      <c r="AY231" s="250" t="s">
        <v>137</v>
      </c>
    </row>
    <row r="232" s="13" customFormat="1">
      <c r="A232" s="13"/>
      <c r="B232" s="218"/>
      <c r="C232" s="219"/>
      <c r="D232" s="220" t="s">
        <v>153</v>
      </c>
      <c r="E232" s="221" t="s">
        <v>19</v>
      </c>
      <c r="F232" s="222" t="s">
        <v>410</v>
      </c>
      <c r="G232" s="219"/>
      <c r="H232" s="223">
        <v>140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153</v>
      </c>
      <c r="AU232" s="229" t="s">
        <v>82</v>
      </c>
      <c r="AV232" s="13" t="s">
        <v>82</v>
      </c>
      <c r="AW232" s="13" t="s">
        <v>33</v>
      </c>
      <c r="AX232" s="13" t="s">
        <v>80</v>
      </c>
      <c r="AY232" s="229" t="s">
        <v>137</v>
      </c>
    </row>
    <row r="233" s="2" customFormat="1" ht="24.15" customHeight="1">
      <c r="A233" s="39"/>
      <c r="B233" s="40"/>
      <c r="C233" s="205" t="s">
        <v>411</v>
      </c>
      <c r="D233" s="205" t="s">
        <v>139</v>
      </c>
      <c r="E233" s="206" t="s">
        <v>412</v>
      </c>
      <c r="F233" s="207" t="s">
        <v>413</v>
      </c>
      <c r="G233" s="208" t="s">
        <v>158</v>
      </c>
      <c r="H233" s="209">
        <v>423</v>
      </c>
      <c r="I233" s="210"/>
      <c r="J233" s="211">
        <f>ROUND(I233*H233,2)</f>
        <v>0</v>
      </c>
      <c r="K233" s="207" t="s">
        <v>143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144</v>
      </c>
      <c r="AT233" s="216" t="s">
        <v>139</v>
      </c>
      <c r="AU233" s="216" t="s">
        <v>82</v>
      </c>
      <c r="AY233" s="18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144</v>
      </c>
      <c r="BM233" s="216" t="s">
        <v>414</v>
      </c>
    </row>
    <row r="234" s="13" customFormat="1">
      <c r="A234" s="13"/>
      <c r="B234" s="218"/>
      <c r="C234" s="219"/>
      <c r="D234" s="220" t="s">
        <v>153</v>
      </c>
      <c r="E234" s="221" t="s">
        <v>19</v>
      </c>
      <c r="F234" s="222" t="s">
        <v>403</v>
      </c>
      <c r="G234" s="219"/>
      <c r="H234" s="223">
        <v>423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153</v>
      </c>
      <c r="AU234" s="229" t="s">
        <v>82</v>
      </c>
      <c r="AV234" s="13" t="s">
        <v>82</v>
      </c>
      <c r="AW234" s="13" t="s">
        <v>33</v>
      </c>
      <c r="AX234" s="13" t="s">
        <v>80</v>
      </c>
      <c r="AY234" s="229" t="s">
        <v>137</v>
      </c>
    </row>
    <row r="235" s="2" customFormat="1" ht="24.15" customHeight="1">
      <c r="A235" s="39"/>
      <c r="B235" s="40"/>
      <c r="C235" s="205" t="s">
        <v>415</v>
      </c>
      <c r="D235" s="205" t="s">
        <v>139</v>
      </c>
      <c r="E235" s="206" t="s">
        <v>416</v>
      </c>
      <c r="F235" s="207" t="s">
        <v>417</v>
      </c>
      <c r="G235" s="208" t="s">
        <v>158</v>
      </c>
      <c r="H235" s="209">
        <v>423</v>
      </c>
      <c r="I235" s="210"/>
      <c r="J235" s="211">
        <f>ROUND(I235*H235,2)</f>
        <v>0</v>
      </c>
      <c r="K235" s="207" t="s">
        <v>143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144</v>
      </c>
      <c r="AT235" s="216" t="s">
        <v>139</v>
      </c>
      <c r="AU235" s="216" t="s">
        <v>82</v>
      </c>
      <c r="AY235" s="18" t="s">
        <v>137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144</v>
      </c>
      <c r="BM235" s="216" t="s">
        <v>418</v>
      </c>
    </row>
    <row r="236" s="13" customFormat="1">
      <c r="A236" s="13"/>
      <c r="B236" s="218"/>
      <c r="C236" s="219"/>
      <c r="D236" s="220" t="s">
        <v>153</v>
      </c>
      <c r="E236" s="221" t="s">
        <v>19</v>
      </c>
      <c r="F236" s="222" t="s">
        <v>403</v>
      </c>
      <c r="G236" s="219"/>
      <c r="H236" s="223">
        <v>423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153</v>
      </c>
      <c r="AU236" s="229" t="s">
        <v>82</v>
      </c>
      <c r="AV236" s="13" t="s">
        <v>82</v>
      </c>
      <c r="AW236" s="13" t="s">
        <v>33</v>
      </c>
      <c r="AX236" s="13" t="s">
        <v>80</v>
      </c>
      <c r="AY236" s="229" t="s">
        <v>137</v>
      </c>
    </row>
    <row r="237" s="2" customFormat="1" ht="16.5" customHeight="1">
      <c r="A237" s="39"/>
      <c r="B237" s="40"/>
      <c r="C237" s="205" t="s">
        <v>419</v>
      </c>
      <c r="D237" s="205" t="s">
        <v>139</v>
      </c>
      <c r="E237" s="206" t="s">
        <v>420</v>
      </c>
      <c r="F237" s="207" t="s">
        <v>421</v>
      </c>
      <c r="G237" s="208" t="s">
        <v>158</v>
      </c>
      <c r="H237" s="209">
        <v>846</v>
      </c>
      <c r="I237" s="210"/>
      <c r="J237" s="211">
        <f>ROUND(I237*H237,2)</f>
        <v>0</v>
      </c>
      <c r="K237" s="207" t="s">
        <v>143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0.00060999999999999997</v>
      </c>
      <c r="R237" s="214">
        <f>Q237*H237</f>
        <v>0.51605999999999996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144</v>
      </c>
      <c r="AT237" s="216" t="s">
        <v>139</v>
      </c>
      <c r="AU237" s="216" t="s">
        <v>82</v>
      </c>
      <c r="AY237" s="18" t="s">
        <v>137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144</v>
      </c>
      <c r="BM237" s="216" t="s">
        <v>422</v>
      </c>
    </row>
    <row r="238" s="13" customFormat="1">
      <c r="A238" s="13"/>
      <c r="B238" s="218"/>
      <c r="C238" s="219"/>
      <c r="D238" s="220" t="s">
        <v>153</v>
      </c>
      <c r="E238" s="221" t="s">
        <v>19</v>
      </c>
      <c r="F238" s="222" t="s">
        <v>423</v>
      </c>
      <c r="G238" s="219"/>
      <c r="H238" s="223">
        <v>846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153</v>
      </c>
      <c r="AU238" s="229" t="s">
        <v>82</v>
      </c>
      <c r="AV238" s="13" t="s">
        <v>82</v>
      </c>
      <c r="AW238" s="13" t="s">
        <v>33</v>
      </c>
      <c r="AX238" s="13" t="s">
        <v>80</v>
      </c>
      <c r="AY238" s="229" t="s">
        <v>137</v>
      </c>
    </row>
    <row r="239" s="2" customFormat="1" ht="24.15" customHeight="1">
      <c r="A239" s="39"/>
      <c r="B239" s="40"/>
      <c r="C239" s="205" t="s">
        <v>424</v>
      </c>
      <c r="D239" s="205" t="s">
        <v>139</v>
      </c>
      <c r="E239" s="206" t="s">
        <v>425</v>
      </c>
      <c r="F239" s="207" t="s">
        <v>426</v>
      </c>
      <c r="G239" s="208" t="s">
        <v>158</v>
      </c>
      <c r="H239" s="209">
        <v>423</v>
      </c>
      <c r="I239" s="210"/>
      <c r="J239" s="211">
        <f>ROUND(I239*H239,2)</f>
        <v>0</v>
      </c>
      <c r="K239" s="207" t="s">
        <v>143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144</v>
      </c>
      <c r="AT239" s="216" t="s">
        <v>139</v>
      </c>
      <c r="AU239" s="216" t="s">
        <v>82</v>
      </c>
      <c r="AY239" s="18" t="s">
        <v>137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144</v>
      </c>
      <c r="BM239" s="216" t="s">
        <v>427</v>
      </c>
    </row>
    <row r="240" s="13" customFormat="1">
      <c r="A240" s="13"/>
      <c r="B240" s="218"/>
      <c r="C240" s="219"/>
      <c r="D240" s="220" t="s">
        <v>153</v>
      </c>
      <c r="E240" s="221" t="s">
        <v>19</v>
      </c>
      <c r="F240" s="222" t="s">
        <v>403</v>
      </c>
      <c r="G240" s="219"/>
      <c r="H240" s="223">
        <v>423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153</v>
      </c>
      <c r="AU240" s="229" t="s">
        <v>82</v>
      </c>
      <c r="AV240" s="13" t="s">
        <v>82</v>
      </c>
      <c r="AW240" s="13" t="s">
        <v>33</v>
      </c>
      <c r="AX240" s="13" t="s">
        <v>80</v>
      </c>
      <c r="AY240" s="229" t="s">
        <v>137</v>
      </c>
    </row>
    <row r="241" s="2" customFormat="1" ht="37.8" customHeight="1">
      <c r="A241" s="39"/>
      <c r="B241" s="40"/>
      <c r="C241" s="205" t="s">
        <v>428</v>
      </c>
      <c r="D241" s="205" t="s">
        <v>139</v>
      </c>
      <c r="E241" s="206" t="s">
        <v>429</v>
      </c>
      <c r="F241" s="207" t="s">
        <v>430</v>
      </c>
      <c r="G241" s="208" t="s">
        <v>158</v>
      </c>
      <c r="H241" s="209">
        <v>312</v>
      </c>
      <c r="I241" s="210"/>
      <c r="J241" s="211">
        <f>ROUND(I241*H241,2)</f>
        <v>0</v>
      </c>
      <c r="K241" s="207" t="s">
        <v>143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0.10362</v>
      </c>
      <c r="R241" s="214">
        <f>Q241*H241</f>
        <v>32.329439999999998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144</v>
      </c>
      <c r="AT241" s="216" t="s">
        <v>139</v>
      </c>
      <c r="AU241" s="216" t="s">
        <v>82</v>
      </c>
      <c r="AY241" s="18" t="s">
        <v>137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144</v>
      </c>
      <c r="BM241" s="216" t="s">
        <v>431</v>
      </c>
    </row>
    <row r="242" s="13" customFormat="1">
      <c r="A242" s="13"/>
      <c r="B242" s="218"/>
      <c r="C242" s="219"/>
      <c r="D242" s="220" t="s">
        <v>153</v>
      </c>
      <c r="E242" s="221" t="s">
        <v>19</v>
      </c>
      <c r="F242" s="222" t="s">
        <v>432</v>
      </c>
      <c r="G242" s="219"/>
      <c r="H242" s="223">
        <v>312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153</v>
      </c>
      <c r="AU242" s="229" t="s">
        <v>82</v>
      </c>
      <c r="AV242" s="13" t="s">
        <v>82</v>
      </c>
      <c r="AW242" s="13" t="s">
        <v>33</v>
      </c>
      <c r="AX242" s="13" t="s">
        <v>80</v>
      </c>
      <c r="AY242" s="229" t="s">
        <v>137</v>
      </c>
    </row>
    <row r="243" s="2" customFormat="1" ht="16.5" customHeight="1">
      <c r="A243" s="39"/>
      <c r="B243" s="40"/>
      <c r="C243" s="251" t="s">
        <v>433</v>
      </c>
      <c r="D243" s="251" t="s">
        <v>278</v>
      </c>
      <c r="E243" s="252" t="s">
        <v>434</v>
      </c>
      <c r="F243" s="253" t="s">
        <v>435</v>
      </c>
      <c r="G243" s="254" t="s">
        <v>158</v>
      </c>
      <c r="H243" s="255">
        <v>312</v>
      </c>
      <c r="I243" s="256"/>
      <c r="J243" s="257">
        <f>ROUND(I243*H243,2)</f>
        <v>0</v>
      </c>
      <c r="K243" s="253" t="s">
        <v>143</v>
      </c>
      <c r="L243" s="258"/>
      <c r="M243" s="259" t="s">
        <v>19</v>
      </c>
      <c r="N243" s="260" t="s">
        <v>43</v>
      </c>
      <c r="O243" s="85"/>
      <c r="P243" s="214">
        <f>O243*H243</f>
        <v>0</v>
      </c>
      <c r="Q243" s="214">
        <v>0.17599999999999999</v>
      </c>
      <c r="R243" s="214">
        <f>Q243*H243</f>
        <v>54.911999999999999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178</v>
      </c>
      <c r="AT243" s="216" t="s">
        <v>278</v>
      </c>
      <c r="AU243" s="216" t="s">
        <v>82</v>
      </c>
      <c r="AY243" s="18" t="s">
        <v>137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144</v>
      </c>
      <c r="BM243" s="216" t="s">
        <v>436</v>
      </c>
    </row>
    <row r="244" s="2" customFormat="1" ht="37.8" customHeight="1">
      <c r="A244" s="39"/>
      <c r="B244" s="40"/>
      <c r="C244" s="205" t="s">
        <v>437</v>
      </c>
      <c r="D244" s="205" t="s">
        <v>139</v>
      </c>
      <c r="E244" s="206" t="s">
        <v>438</v>
      </c>
      <c r="F244" s="207" t="s">
        <v>439</v>
      </c>
      <c r="G244" s="208" t="s">
        <v>158</v>
      </c>
      <c r="H244" s="209">
        <v>140</v>
      </c>
      <c r="I244" s="210"/>
      <c r="J244" s="211">
        <f>ROUND(I244*H244,2)</f>
        <v>0</v>
      </c>
      <c r="K244" s="207" t="s">
        <v>143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0.10503</v>
      </c>
      <c r="R244" s="214">
        <f>Q244*H244</f>
        <v>14.7042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144</v>
      </c>
      <c r="AT244" s="216" t="s">
        <v>139</v>
      </c>
      <c r="AU244" s="216" t="s">
        <v>82</v>
      </c>
      <c r="AY244" s="18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144</v>
      </c>
      <c r="BM244" s="216" t="s">
        <v>440</v>
      </c>
    </row>
    <row r="245" s="13" customFormat="1">
      <c r="A245" s="13"/>
      <c r="B245" s="218"/>
      <c r="C245" s="219"/>
      <c r="D245" s="220" t="s">
        <v>153</v>
      </c>
      <c r="E245" s="221" t="s">
        <v>19</v>
      </c>
      <c r="F245" s="222" t="s">
        <v>441</v>
      </c>
      <c r="G245" s="219"/>
      <c r="H245" s="223">
        <v>140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153</v>
      </c>
      <c r="AU245" s="229" t="s">
        <v>82</v>
      </c>
      <c r="AV245" s="13" t="s">
        <v>82</v>
      </c>
      <c r="AW245" s="13" t="s">
        <v>33</v>
      </c>
      <c r="AX245" s="13" t="s">
        <v>80</v>
      </c>
      <c r="AY245" s="229" t="s">
        <v>137</v>
      </c>
    </row>
    <row r="246" s="2" customFormat="1" ht="16.5" customHeight="1">
      <c r="A246" s="39"/>
      <c r="B246" s="40"/>
      <c r="C246" s="251" t="s">
        <v>442</v>
      </c>
      <c r="D246" s="251" t="s">
        <v>278</v>
      </c>
      <c r="E246" s="252" t="s">
        <v>443</v>
      </c>
      <c r="F246" s="253" t="s">
        <v>444</v>
      </c>
      <c r="G246" s="254" t="s">
        <v>158</v>
      </c>
      <c r="H246" s="255">
        <v>125</v>
      </c>
      <c r="I246" s="256"/>
      <c r="J246" s="257">
        <f>ROUND(I246*H246,2)</f>
        <v>0</v>
      </c>
      <c r="K246" s="253" t="s">
        <v>143</v>
      </c>
      <c r="L246" s="258"/>
      <c r="M246" s="259" t="s">
        <v>19</v>
      </c>
      <c r="N246" s="260" t="s">
        <v>43</v>
      </c>
      <c r="O246" s="85"/>
      <c r="P246" s="214">
        <f>O246*H246</f>
        <v>0</v>
      </c>
      <c r="Q246" s="214">
        <v>0.191</v>
      </c>
      <c r="R246" s="214">
        <f>Q246*H246</f>
        <v>23.875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178</v>
      </c>
      <c r="AT246" s="216" t="s">
        <v>278</v>
      </c>
      <c r="AU246" s="216" t="s">
        <v>82</v>
      </c>
      <c r="AY246" s="18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144</v>
      </c>
      <c r="BM246" s="216" t="s">
        <v>445</v>
      </c>
    </row>
    <row r="247" s="13" customFormat="1">
      <c r="A247" s="13"/>
      <c r="B247" s="218"/>
      <c r="C247" s="219"/>
      <c r="D247" s="220" t="s">
        <v>153</v>
      </c>
      <c r="E247" s="221" t="s">
        <v>19</v>
      </c>
      <c r="F247" s="222" t="s">
        <v>446</v>
      </c>
      <c r="G247" s="219"/>
      <c r="H247" s="223">
        <v>125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153</v>
      </c>
      <c r="AU247" s="229" t="s">
        <v>82</v>
      </c>
      <c r="AV247" s="13" t="s">
        <v>82</v>
      </c>
      <c r="AW247" s="13" t="s">
        <v>33</v>
      </c>
      <c r="AX247" s="13" t="s">
        <v>80</v>
      </c>
      <c r="AY247" s="229" t="s">
        <v>137</v>
      </c>
    </row>
    <row r="248" s="2" customFormat="1" ht="16.5" customHeight="1">
      <c r="A248" s="39"/>
      <c r="B248" s="40"/>
      <c r="C248" s="251" t="s">
        <v>447</v>
      </c>
      <c r="D248" s="251" t="s">
        <v>278</v>
      </c>
      <c r="E248" s="252" t="s">
        <v>448</v>
      </c>
      <c r="F248" s="253" t="s">
        <v>449</v>
      </c>
      <c r="G248" s="254" t="s">
        <v>158</v>
      </c>
      <c r="H248" s="255">
        <v>15</v>
      </c>
      <c r="I248" s="256"/>
      <c r="J248" s="257">
        <f>ROUND(I248*H248,2)</f>
        <v>0</v>
      </c>
      <c r="K248" s="253" t="s">
        <v>143</v>
      </c>
      <c r="L248" s="258"/>
      <c r="M248" s="259" t="s">
        <v>19</v>
      </c>
      <c r="N248" s="260" t="s">
        <v>43</v>
      </c>
      <c r="O248" s="85"/>
      <c r="P248" s="214">
        <f>O248*H248</f>
        <v>0</v>
      </c>
      <c r="Q248" s="214">
        <v>0.191</v>
      </c>
      <c r="R248" s="214">
        <f>Q248*H248</f>
        <v>2.8650000000000002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178</v>
      </c>
      <c r="AT248" s="216" t="s">
        <v>278</v>
      </c>
      <c r="AU248" s="216" t="s">
        <v>82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144</v>
      </c>
      <c r="BM248" s="216" t="s">
        <v>450</v>
      </c>
    </row>
    <row r="249" s="13" customFormat="1">
      <c r="A249" s="13"/>
      <c r="B249" s="218"/>
      <c r="C249" s="219"/>
      <c r="D249" s="220" t="s">
        <v>153</v>
      </c>
      <c r="E249" s="221" t="s">
        <v>19</v>
      </c>
      <c r="F249" s="222" t="s">
        <v>451</v>
      </c>
      <c r="G249" s="219"/>
      <c r="H249" s="223">
        <v>15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153</v>
      </c>
      <c r="AU249" s="229" t="s">
        <v>82</v>
      </c>
      <c r="AV249" s="13" t="s">
        <v>82</v>
      </c>
      <c r="AW249" s="13" t="s">
        <v>33</v>
      </c>
      <c r="AX249" s="13" t="s">
        <v>80</v>
      </c>
      <c r="AY249" s="229" t="s">
        <v>137</v>
      </c>
    </row>
    <row r="250" s="12" customFormat="1" ht="22.8" customHeight="1">
      <c r="A250" s="12"/>
      <c r="B250" s="189"/>
      <c r="C250" s="190"/>
      <c r="D250" s="191" t="s">
        <v>71</v>
      </c>
      <c r="E250" s="203" t="s">
        <v>178</v>
      </c>
      <c r="F250" s="203" t="s">
        <v>452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SUM(P251:P284)</f>
        <v>0</v>
      </c>
      <c r="Q250" s="197"/>
      <c r="R250" s="198">
        <f>SUM(R251:R284)</f>
        <v>7.6143460000000021</v>
      </c>
      <c r="S250" s="197"/>
      <c r="T250" s="199">
        <f>SUM(T251:T284)</f>
        <v>0.29999999999999999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80</v>
      </c>
      <c r="AT250" s="201" t="s">
        <v>71</v>
      </c>
      <c r="AU250" s="201" t="s">
        <v>80</v>
      </c>
      <c r="AY250" s="200" t="s">
        <v>137</v>
      </c>
      <c r="BK250" s="202">
        <f>SUM(BK251:BK284)</f>
        <v>0</v>
      </c>
    </row>
    <row r="251" s="2" customFormat="1" ht="24.15" customHeight="1">
      <c r="A251" s="39"/>
      <c r="B251" s="40"/>
      <c r="C251" s="205" t="s">
        <v>453</v>
      </c>
      <c r="D251" s="205" t="s">
        <v>139</v>
      </c>
      <c r="E251" s="206" t="s">
        <v>454</v>
      </c>
      <c r="F251" s="207" t="s">
        <v>455</v>
      </c>
      <c r="G251" s="208" t="s">
        <v>352</v>
      </c>
      <c r="H251" s="209">
        <v>3</v>
      </c>
      <c r="I251" s="210"/>
      <c r="J251" s="211">
        <f>ROUND(I251*H251,2)</f>
        <v>0</v>
      </c>
      <c r="K251" s="207" t="s">
        <v>143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0.0017799999999999999</v>
      </c>
      <c r="R251" s="214">
        <f>Q251*H251</f>
        <v>0.0053399999999999993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144</v>
      </c>
      <c r="AT251" s="216" t="s">
        <v>139</v>
      </c>
      <c r="AU251" s="216" t="s">
        <v>82</v>
      </c>
      <c r="AY251" s="18" t="s">
        <v>137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144</v>
      </c>
      <c r="BM251" s="216" t="s">
        <v>456</v>
      </c>
    </row>
    <row r="252" s="13" customFormat="1">
      <c r="A252" s="13"/>
      <c r="B252" s="218"/>
      <c r="C252" s="219"/>
      <c r="D252" s="220" t="s">
        <v>153</v>
      </c>
      <c r="E252" s="221" t="s">
        <v>19</v>
      </c>
      <c r="F252" s="222" t="s">
        <v>457</v>
      </c>
      <c r="G252" s="219"/>
      <c r="H252" s="223">
        <v>3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153</v>
      </c>
      <c r="AU252" s="229" t="s">
        <v>82</v>
      </c>
      <c r="AV252" s="13" t="s">
        <v>82</v>
      </c>
      <c r="AW252" s="13" t="s">
        <v>33</v>
      </c>
      <c r="AX252" s="13" t="s">
        <v>80</v>
      </c>
      <c r="AY252" s="229" t="s">
        <v>137</v>
      </c>
    </row>
    <row r="253" s="2" customFormat="1" ht="24.15" customHeight="1">
      <c r="A253" s="39"/>
      <c r="B253" s="40"/>
      <c r="C253" s="205" t="s">
        <v>458</v>
      </c>
      <c r="D253" s="205" t="s">
        <v>139</v>
      </c>
      <c r="E253" s="206" t="s">
        <v>459</v>
      </c>
      <c r="F253" s="207" t="s">
        <v>460</v>
      </c>
      <c r="G253" s="208" t="s">
        <v>352</v>
      </c>
      <c r="H253" s="209">
        <v>11.699999999999999</v>
      </c>
      <c r="I253" s="210"/>
      <c r="J253" s="211">
        <f>ROUND(I253*H253,2)</f>
        <v>0</v>
      </c>
      <c r="K253" s="207" t="s">
        <v>143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1.0000000000000001E-05</v>
      </c>
      <c r="R253" s="214">
        <f>Q253*H253</f>
        <v>0.000117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144</v>
      </c>
      <c r="AT253" s="216" t="s">
        <v>139</v>
      </c>
      <c r="AU253" s="216" t="s">
        <v>82</v>
      </c>
      <c r="AY253" s="18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144</v>
      </c>
      <c r="BM253" s="216" t="s">
        <v>461</v>
      </c>
    </row>
    <row r="254" s="13" customFormat="1">
      <c r="A254" s="13"/>
      <c r="B254" s="218"/>
      <c r="C254" s="219"/>
      <c r="D254" s="220" t="s">
        <v>153</v>
      </c>
      <c r="E254" s="221" t="s">
        <v>19</v>
      </c>
      <c r="F254" s="222" t="s">
        <v>462</v>
      </c>
      <c r="G254" s="219"/>
      <c r="H254" s="223">
        <v>11.699999999999999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153</v>
      </c>
      <c r="AU254" s="229" t="s">
        <v>82</v>
      </c>
      <c r="AV254" s="13" t="s">
        <v>82</v>
      </c>
      <c r="AW254" s="13" t="s">
        <v>33</v>
      </c>
      <c r="AX254" s="13" t="s">
        <v>72</v>
      </c>
      <c r="AY254" s="229" t="s">
        <v>137</v>
      </c>
    </row>
    <row r="255" s="14" customFormat="1">
      <c r="A255" s="14"/>
      <c r="B255" s="230"/>
      <c r="C255" s="231"/>
      <c r="D255" s="220" t="s">
        <v>153</v>
      </c>
      <c r="E255" s="232" t="s">
        <v>19</v>
      </c>
      <c r="F255" s="233" t="s">
        <v>185</v>
      </c>
      <c r="G255" s="231"/>
      <c r="H255" s="234">
        <v>11.699999999999999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153</v>
      </c>
      <c r="AU255" s="240" t="s">
        <v>82</v>
      </c>
      <c r="AV255" s="14" t="s">
        <v>144</v>
      </c>
      <c r="AW255" s="14" t="s">
        <v>33</v>
      </c>
      <c r="AX255" s="14" t="s">
        <v>80</v>
      </c>
      <c r="AY255" s="240" t="s">
        <v>137</v>
      </c>
    </row>
    <row r="256" s="2" customFormat="1" ht="16.5" customHeight="1">
      <c r="A256" s="39"/>
      <c r="B256" s="40"/>
      <c r="C256" s="251" t="s">
        <v>463</v>
      </c>
      <c r="D256" s="251" t="s">
        <v>278</v>
      </c>
      <c r="E256" s="252" t="s">
        <v>464</v>
      </c>
      <c r="F256" s="253" t="s">
        <v>465</v>
      </c>
      <c r="G256" s="254" t="s">
        <v>352</v>
      </c>
      <c r="H256" s="255">
        <v>11.699999999999999</v>
      </c>
      <c r="I256" s="256"/>
      <c r="J256" s="257">
        <f>ROUND(I256*H256,2)</f>
        <v>0</v>
      </c>
      <c r="K256" s="253" t="s">
        <v>143</v>
      </c>
      <c r="L256" s="258"/>
      <c r="M256" s="259" t="s">
        <v>19</v>
      </c>
      <c r="N256" s="260" t="s">
        <v>43</v>
      </c>
      <c r="O256" s="85"/>
      <c r="P256" s="214">
        <f>O256*H256</f>
        <v>0</v>
      </c>
      <c r="Q256" s="214">
        <v>0.0043099999999999996</v>
      </c>
      <c r="R256" s="214">
        <f>Q256*H256</f>
        <v>0.050426999999999993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178</v>
      </c>
      <c r="AT256" s="216" t="s">
        <v>278</v>
      </c>
      <c r="AU256" s="216" t="s">
        <v>82</v>
      </c>
      <c r="AY256" s="18" t="s">
        <v>137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144</v>
      </c>
      <c r="BM256" s="216" t="s">
        <v>466</v>
      </c>
    </row>
    <row r="257" s="2" customFormat="1">
      <c r="A257" s="39"/>
      <c r="B257" s="40"/>
      <c r="C257" s="41"/>
      <c r="D257" s="220" t="s">
        <v>283</v>
      </c>
      <c r="E257" s="41"/>
      <c r="F257" s="261" t="s">
        <v>467</v>
      </c>
      <c r="G257" s="41"/>
      <c r="H257" s="41"/>
      <c r="I257" s="262"/>
      <c r="J257" s="41"/>
      <c r="K257" s="41"/>
      <c r="L257" s="45"/>
      <c r="M257" s="263"/>
      <c r="N257" s="26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283</v>
      </c>
      <c r="AU257" s="18" t="s">
        <v>82</v>
      </c>
    </row>
    <row r="258" s="2" customFormat="1" ht="24.15" customHeight="1">
      <c r="A258" s="39"/>
      <c r="B258" s="40"/>
      <c r="C258" s="205" t="s">
        <v>468</v>
      </c>
      <c r="D258" s="205" t="s">
        <v>139</v>
      </c>
      <c r="E258" s="206" t="s">
        <v>469</v>
      </c>
      <c r="F258" s="207" t="s">
        <v>470</v>
      </c>
      <c r="G258" s="208" t="s">
        <v>352</v>
      </c>
      <c r="H258" s="209">
        <v>11.699999999999999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144</v>
      </c>
      <c r="AT258" s="216" t="s">
        <v>139</v>
      </c>
      <c r="AU258" s="216" t="s">
        <v>82</v>
      </c>
      <c r="AY258" s="18" t="s">
        <v>137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144</v>
      </c>
      <c r="BM258" s="216" t="s">
        <v>471</v>
      </c>
    </row>
    <row r="259" s="13" customFormat="1">
      <c r="A259" s="13"/>
      <c r="B259" s="218"/>
      <c r="C259" s="219"/>
      <c r="D259" s="220" t="s">
        <v>153</v>
      </c>
      <c r="E259" s="221" t="s">
        <v>19</v>
      </c>
      <c r="F259" s="222" t="s">
        <v>472</v>
      </c>
      <c r="G259" s="219"/>
      <c r="H259" s="223">
        <v>11.699999999999999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153</v>
      </c>
      <c r="AU259" s="229" t="s">
        <v>82</v>
      </c>
      <c r="AV259" s="13" t="s">
        <v>82</v>
      </c>
      <c r="AW259" s="13" t="s">
        <v>33</v>
      </c>
      <c r="AX259" s="13" t="s">
        <v>80</v>
      </c>
      <c r="AY259" s="229" t="s">
        <v>137</v>
      </c>
    </row>
    <row r="260" s="2" customFormat="1" ht="24.15" customHeight="1">
      <c r="A260" s="39"/>
      <c r="B260" s="40"/>
      <c r="C260" s="205" t="s">
        <v>473</v>
      </c>
      <c r="D260" s="205" t="s">
        <v>139</v>
      </c>
      <c r="E260" s="206" t="s">
        <v>474</v>
      </c>
      <c r="F260" s="207" t="s">
        <v>475</v>
      </c>
      <c r="G260" s="208" t="s">
        <v>142</v>
      </c>
      <c r="H260" s="209">
        <v>2</v>
      </c>
      <c r="I260" s="210"/>
      <c r="J260" s="211">
        <f>ROUND(I260*H260,2)</f>
        <v>0</v>
      </c>
      <c r="K260" s="207" t="s">
        <v>143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144</v>
      </c>
      <c r="AT260" s="216" t="s">
        <v>139</v>
      </c>
      <c r="AU260" s="216" t="s">
        <v>82</v>
      </c>
      <c r="AY260" s="18" t="s">
        <v>137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144</v>
      </c>
      <c r="BM260" s="216" t="s">
        <v>476</v>
      </c>
    </row>
    <row r="261" s="2" customFormat="1" ht="16.5" customHeight="1">
      <c r="A261" s="39"/>
      <c r="B261" s="40"/>
      <c r="C261" s="251" t="s">
        <v>477</v>
      </c>
      <c r="D261" s="251" t="s">
        <v>278</v>
      </c>
      <c r="E261" s="252" t="s">
        <v>478</v>
      </c>
      <c r="F261" s="253" t="s">
        <v>479</v>
      </c>
      <c r="G261" s="254" t="s">
        <v>142</v>
      </c>
      <c r="H261" s="255">
        <v>2</v>
      </c>
      <c r="I261" s="256"/>
      <c r="J261" s="257">
        <f>ROUND(I261*H261,2)</f>
        <v>0</v>
      </c>
      <c r="K261" s="253" t="s">
        <v>143</v>
      </c>
      <c r="L261" s="258"/>
      <c r="M261" s="259" t="s">
        <v>19</v>
      </c>
      <c r="N261" s="260" t="s">
        <v>43</v>
      </c>
      <c r="O261" s="85"/>
      <c r="P261" s="214">
        <f>O261*H261</f>
        <v>0</v>
      </c>
      <c r="Q261" s="214">
        <v>0.00035</v>
      </c>
      <c r="R261" s="214">
        <f>Q261*H261</f>
        <v>0.00069999999999999999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178</v>
      </c>
      <c r="AT261" s="216" t="s">
        <v>278</v>
      </c>
      <c r="AU261" s="216" t="s">
        <v>82</v>
      </c>
      <c r="AY261" s="18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144</v>
      </c>
      <c r="BM261" s="216" t="s">
        <v>480</v>
      </c>
    </row>
    <row r="262" s="13" customFormat="1">
      <c r="A262" s="13"/>
      <c r="B262" s="218"/>
      <c r="C262" s="219"/>
      <c r="D262" s="220" t="s">
        <v>153</v>
      </c>
      <c r="E262" s="221" t="s">
        <v>19</v>
      </c>
      <c r="F262" s="222" t="s">
        <v>481</v>
      </c>
      <c r="G262" s="219"/>
      <c r="H262" s="223">
        <v>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153</v>
      </c>
      <c r="AU262" s="229" t="s">
        <v>82</v>
      </c>
      <c r="AV262" s="13" t="s">
        <v>82</v>
      </c>
      <c r="AW262" s="13" t="s">
        <v>33</v>
      </c>
      <c r="AX262" s="13" t="s">
        <v>80</v>
      </c>
      <c r="AY262" s="229" t="s">
        <v>137</v>
      </c>
    </row>
    <row r="263" s="2" customFormat="1" ht="16.5" customHeight="1">
      <c r="A263" s="39"/>
      <c r="B263" s="40"/>
      <c r="C263" s="205" t="s">
        <v>482</v>
      </c>
      <c r="D263" s="205" t="s">
        <v>139</v>
      </c>
      <c r="E263" s="206" t="s">
        <v>483</v>
      </c>
      <c r="F263" s="207" t="s">
        <v>484</v>
      </c>
      <c r="G263" s="208" t="s">
        <v>142</v>
      </c>
      <c r="H263" s="209">
        <v>2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8.0000000000000007E-05</v>
      </c>
      <c r="R263" s="214">
        <f>Q263*H263</f>
        <v>0.00016000000000000001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144</v>
      </c>
      <c r="AT263" s="216" t="s">
        <v>139</v>
      </c>
      <c r="AU263" s="216" t="s">
        <v>82</v>
      </c>
      <c r="AY263" s="18" t="s">
        <v>137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144</v>
      </c>
      <c r="BM263" s="216" t="s">
        <v>485</v>
      </c>
    </row>
    <row r="264" s="2" customFormat="1" ht="24.15" customHeight="1">
      <c r="A264" s="39"/>
      <c r="B264" s="40"/>
      <c r="C264" s="205" t="s">
        <v>486</v>
      </c>
      <c r="D264" s="205" t="s">
        <v>139</v>
      </c>
      <c r="E264" s="206" t="s">
        <v>487</v>
      </c>
      <c r="F264" s="207" t="s">
        <v>488</v>
      </c>
      <c r="G264" s="208" t="s">
        <v>142</v>
      </c>
      <c r="H264" s="209">
        <v>1</v>
      </c>
      <c r="I264" s="210"/>
      <c r="J264" s="211">
        <f>ROUND(I264*H264,2)</f>
        <v>0</v>
      </c>
      <c r="K264" s="207" t="s">
        <v>143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1.0000000000000001E-05</v>
      </c>
      <c r="R264" s="214">
        <f>Q264*H264</f>
        <v>1.0000000000000001E-05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144</v>
      </c>
      <c r="AT264" s="216" t="s">
        <v>139</v>
      </c>
      <c r="AU264" s="216" t="s">
        <v>82</v>
      </c>
      <c r="AY264" s="18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144</v>
      </c>
      <c r="BM264" s="216" t="s">
        <v>489</v>
      </c>
    </row>
    <row r="265" s="13" customFormat="1">
      <c r="A265" s="13"/>
      <c r="B265" s="218"/>
      <c r="C265" s="219"/>
      <c r="D265" s="220" t="s">
        <v>153</v>
      </c>
      <c r="E265" s="221" t="s">
        <v>19</v>
      </c>
      <c r="F265" s="222" t="s">
        <v>490</v>
      </c>
      <c r="G265" s="219"/>
      <c r="H265" s="223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153</v>
      </c>
      <c r="AU265" s="229" t="s">
        <v>82</v>
      </c>
      <c r="AV265" s="13" t="s">
        <v>82</v>
      </c>
      <c r="AW265" s="13" t="s">
        <v>33</v>
      </c>
      <c r="AX265" s="13" t="s">
        <v>80</v>
      </c>
      <c r="AY265" s="229" t="s">
        <v>137</v>
      </c>
    </row>
    <row r="266" s="2" customFormat="1" ht="16.5" customHeight="1">
      <c r="A266" s="39"/>
      <c r="B266" s="40"/>
      <c r="C266" s="251" t="s">
        <v>491</v>
      </c>
      <c r="D266" s="251" t="s">
        <v>278</v>
      </c>
      <c r="E266" s="252" t="s">
        <v>492</v>
      </c>
      <c r="F266" s="253" t="s">
        <v>493</v>
      </c>
      <c r="G266" s="254" t="s">
        <v>142</v>
      </c>
      <c r="H266" s="255">
        <v>1</v>
      </c>
      <c r="I266" s="256"/>
      <c r="J266" s="257">
        <f>ROUND(I266*H266,2)</f>
        <v>0</v>
      </c>
      <c r="K266" s="253" t="s">
        <v>143</v>
      </c>
      <c r="L266" s="258"/>
      <c r="M266" s="259" t="s">
        <v>19</v>
      </c>
      <c r="N266" s="260" t="s">
        <v>43</v>
      </c>
      <c r="O266" s="85"/>
      <c r="P266" s="214">
        <f>O266*H266</f>
        <v>0</v>
      </c>
      <c r="Q266" s="214">
        <v>0.0012099999999999999</v>
      </c>
      <c r="R266" s="214">
        <f>Q266*H266</f>
        <v>0.0012099999999999999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178</v>
      </c>
      <c r="AT266" s="216" t="s">
        <v>278</v>
      </c>
      <c r="AU266" s="216" t="s">
        <v>82</v>
      </c>
      <c r="AY266" s="18" t="s">
        <v>137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144</v>
      </c>
      <c r="BM266" s="216" t="s">
        <v>494</v>
      </c>
    </row>
    <row r="267" s="2" customFormat="1" ht="16.5" customHeight="1">
      <c r="A267" s="39"/>
      <c r="B267" s="40"/>
      <c r="C267" s="205" t="s">
        <v>495</v>
      </c>
      <c r="D267" s="205" t="s">
        <v>139</v>
      </c>
      <c r="E267" s="206" t="s">
        <v>496</v>
      </c>
      <c r="F267" s="207" t="s">
        <v>497</v>
      </c>
      <c r="G267" s="208" t="s">
        <v>352</v>
      </c>
      <c r="H267" s="209">
        <v>11.699999999999999</v>
      </c>
      <c r="I267" s="210"/>
      <c r="J267" s="211">
        <f>ROUND(I267*H267,2)</f>
        <v>0</v>
      </c>
      <c r="K267" s="207" t="s">
        <v>143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144</v>
      </c>
      <c r="AT267" s="216" t="s">
        <v>139</v>
      </c>
      <c r="AU267" s="216" t="s">
        <v>82</v>
      </c>
      <c r="AY267" s="18" t="s">
        <v>137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144</v>
      </c>
      <c r="BM267" s="216" t="s">
        <v>498</v>
      </c>
    </row>
    <row r="268" s="13" customFormat="1">
      <c r="A268" s="13"/>
      <c r="B268" s="218"/>
      <c r="C268" s="219"/>
      <c r="D268" s="220" t="s">
        <v>153</v>
      </c>
      <c r="E268" s="221" t="s">
        <v>19</v>
      </c>
      <c r="F268" s="222" t="s">
        <v>499</v>
      </c>
      <c r="G268" s="219"/>
      <c r="H268" s="223">
        <v>11.699999999999999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153</v>
      </c>
      <c r="AU268" s="229" t="s">
        <v>82</v>
      </c>
      <c r="AV268" s="13" t="s">
        <v>82</v>
      </c>
      <c r="AW268" s="13" t="s">
        <v>33</v>
      </c>
      <c r="AX268" s="13" t="s">
        <v>80</v>
      </c>
      <c r="AY268" s="229" t="s">
        <v>137</v>
      </c>
    </row>
    <row r="269" s="2" customFormat="1" ht="16.5" customHeight="1">
      <c r="A269" s="39"/>
      <c r="B269" s="40"/>
      <c r="C269" s="205" t="s">
        <v>500</v>
      </c>
      <c r="D269" s="205" t="s">
        <v>139</v>
      </c>
      <c r="E269" s="206" t="s">
        <v>501</v>
      </c>
      <c r="F269" s="207" t="s">
        <v>502</v>
      </c>
      <c r="G269" s="208" t="s">
        <v>142</v>
      </c>
      <c r="H269" s="209">
        <v>2</v>
      </c>
      <c r="I269" s="210"/>
      <c r="J269" s="211">
        <f>ROUND(I269*H269,2)</f>
        <v>0</v>
      </c>
      <c r="K269" s="207" t="s">
        <v>143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0.46009</v>
      </c>
      <c r="R269" s="214">
        <f>Q269*H269</f>
        <v>0.92018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144</v>
      </c>
      <c r="AT269" s="216" t="s">
        <v>139</v>
      </c>
      <c r="AU269" s="216" t="s">
        <v>82</v>
      </c>
      <c r="AY269" s="18" t="s">
        <v>137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144</v>
      </c>
      <c r="BM269" s="216" t="s">
        <v>503</v>
      </c>
    </row>
    <row r="270" s="13" customFormat="1">
      <c r="A270" s="13"/>
      <c r="B270" s="218"/>
      <c r="C270" s="219"/>
      <c r="D270" s="220" t="s">
        <v>153</v>
      </c>
      <c r="E270" s="221" t="s">
        <v>19</v>
      </c>
      <c r="F270" s="222" t="s">
        <v>504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153</v>
      </c>
      <c r="AU270" s="229" t="s">
        <v>82</v>
      </c>
      <c r="AV270" s="13" t="s">
        <v>82</v>
      </c>
      <c r="AW270" s="13" t="s">
        <v>33</v>
      </c>
      <c r="AX270" s="13" t="s">
        <v>80</v>
      </c>
      <c r="AY270" s="229" t="s">
        <v>137</v>
      </c>
    </row>
    <row r="271" s="2" customFormat="1" ht="16.5" customHeight="1">
      <c r="A271" s="39"/>
      <c r="B271" s="40"/>
      <c r="C271" s="205" t="s">
        <v>505</v>
      </c>
      <c r="D271" s="205" t="s">
        <v>139</v>
      </c>
      <c r="E271" s="206" t="s">
        <v>506</v>
      </c>
      <c r="F271" s="207" t="s">
        <v>507</v>
      </c>
      <c r="G271" s="208" t="s">
        <v>142</v>
      </c>
      <c r="H271" s="209">
        <v>2</v>
      </c>
      <c r="I271" s="210"/>
      <c r="J271" s="211">
        <f>ROUND(I271*H271,2)</f>
        <v>0</v>
      </c>
      <c r="K271" s="207" t="s">
        <v>143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0.34089999999999998</v>
      </c>
      <c r="R271" s="214">
        <f>Q271*H271</f>
        <v>0.68179999999999996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144</v>
      </c>
      <c r="AT271" s="216" t="s">
        <v>139</v>
      </c>
      <c r="AU271" s="216" t="s">
        <v>82</v>
      </c>
      <c r="AY271" s="18" t="s">
        <v>137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144</v>
      </c>
      <c r="BM271" s="216" t="s">
        <v>508</v>
      </c>
    </row>
    <row r="272" s="2" customFormat="1" ht="16.5" customHeight="1">
      <c r="A272" s="39"/>
      <c r="B272" s="40"/>
      <c r="C272" s="251" t="s">
        <v>509</v>
      </c>
      <c r="D272" s="251" t="s">
        <v>278</v>
      </c>
      <c r="E272" s="252" t="s">
        <v>510</v>
      </c>
      <c r="F272" s="253" t="s">
        <v>511</v>
      </c>
      <c r="G272" s="254" t="s">
        <v>142</v>
      </c>
      <c r="H272" s="255">
        <v>2</v>
      </c>
      <c r="I272" s="256"/>
      <c r="J272" s="257">
        <f>ROUND(I272*H272,2)</f>
        <v>0</v>
      </c>
      <c r="K272" s="253" t="s">
        <v>143</v>
      </c>
      <c r="L272" s="258"/>
      <c r="M272" s="259" t="s">
        <v>19</v>
      </c>
      <c r="N272" s="260" t="s">
        <v>43</v>
      </c>
      <c r="O272" s="85"/>
      <c r="P272" s="214">
        <f>O272*H272</f>
        <v>0</v>
      </c>
      <c r="Q272" s="214">
        <v>0.097000000000000003</v>
      </c>
      <c r="R272" s="214">
        <f>Q272*H272</f>
        <v>0.19400000000000001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178</v>
      </c>
      <c r="AT272" s="216" t="s">
        <v>278</v>
      </c>
      <c r="AU272" s="216" t="s">
        <v>82</v>
      </c>
      <c r="AY272" s="18" t="s">
        <v>137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144</v>
      </c>
      <c r="BM272" s="216" t="s">
        <v>512</v>
      </c>
    </row>
    <row r="273" s="2" customFormat="1" ht="16.5" customHeight="1">
      <c r="A273" s="39"/>
      <c r="B273" s="40"/>
      <c r="C273" s="251" t="s">
        <v>513</v>
      </c>
      <c r="D273" s="251" t="s">
        <v>278</v>
      </c>
      <c r="E273" s="252" t="s">
        <v>514</v>
      </c>
      <c r="F273" s="253" t="s">
        <v>515</v>
      </c>
      <c r="G273" s="254" t="s">
        <v>142</v>
      </c>
      <c r="H273" s="255">
        <v>2</v>
      </c>
      <c r="I273" s="256"/>
      <c r="J273" s="257">
        <f>ROUND(I273*H273,2)</f>
        <v>0</v>
      </c>
      <c r="K273" s="253" t="s">
        <v>143</v>
      </c>
      <c r="L273" s="258"/>
      <c r="M273" s="259" t="s">
        <v>19</v>
      </c>
      <c r="N273" s="260" t="s">
        <v>43</v>
      </c>
      <c r="O273" s="85"/>
      <c r="P273" s="214">
        <f>O273*H273</f>
        <v>0</v>
      </c>
      <c r="Q273" s="214">
        <v>0.027</v>
      </c>
      <c r="R273" s="214">
        <f>Q273*H273</f>
        <v>0.053999999999999999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178</v>
      </c>
      <c r="AT273" s="216" t="s">
        <v>278</v>
      </c>
      <c r="AU273" s="216" t="s">
        <v>82</v>
      </c>
      <c r="AY273" s="18" t="s">
        <v>137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144</v>
      </c>
      <c r="BM273" s="216" t="s">
        <v>516</v>
      </c>
    </row>
    <row r="274" s="2" customFormat="1" ht="16.5" customHeight="1">
      <c r="A274" s="39"/>
      <c r="B274" s="40"/>
      <c r="C274" s="251" t="s">
        <v>517</v>
      </c>
      <c r="D274" s="251" t="s">
        <v>278</v>
      </c>
      <c r="E274" s="252" t="s">
        <v>518</v>
      </c>
      <c r="F274" s="253" t="s">
        <v>519</v>
      </c>
      <c r="G274" s="254" t="s">
        <v>142</v>
      </c>
      <c r="H274" s="255">
        <v>2</v>
      </c>
      <c r="I274" s="256"/>
      <c r="J274" s="257">
        <f>ROUND(I274*H274,2)</f>
        <v>0</v>
      </c>
      <c r="K274" s="253" t="s">
        <v>143</v>
      </c>
      <c r="L274" s="258"/>
      <c r="M274" s="259" t="s">
        <v>19</v>
      </c>
      <c r="N274" s="260" t="s">
        <v>43</v>
      </c>
      <c r="O274" s="85"/>
      <c r="P274" s="214">
        <f>O274*H274</f>
        <v>0</v>
      </c>
      <c r="Q274" s="214">
        <v>0.111</v>
      </c>
      <c r="R274" s="214">
        <f>Q274*H274</f>
        <v>0.222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178</v>
      </c>
      <c r="AT274" s="216" t="s">
        <v>278</v>
      </c>
      <c r="AU274" s="216" t="s">
        <v>82</v>
      </c>
      <c r="AY274" s="18" t="s">
        <v>137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144</v>
      </c>
      <c r="BM274" s="216" t="s">
        <v>520</v>
      </c>
    </row>
    <row r="275" s="2" customFormat="1" ht="16.5" customHeight="1">
      <c r="A275" s="39"/>
      <c r="B275" s="40"/>
      <c r="C275" s="205" t="s">
        <v>521</v>
      </c>
      <c r="D275" s="205" t="s">
        <v>139</v>
      </c>
      <c r="E275" s="206" t="s">
        <v>522</v>
      </c>
      <c r="F275" s="207" t="s">
        <v>523</v>
      </c>
      <c r="G275" s="208" t="s">
        <v>142</v>
      </c>
      <c r="H275" s="209">
        <v>2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0.34089999999999998</v>
      </c>
      <c r="R275" s="214">
        <f>Q275*H275</f>
        <v>0.68179999999999996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144</v>
      </c>
      <c r="AT275" s="216" t="s">
        <v>139</v>
      </c>
      <c r="AU275" s="216" t="s">
        <v>82</v>
      </c>
      <c r="AY275" s="18" t="s">
        <v>137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144</v>
      </c>
      <c r="BM275" s="216" t="s">
        <v>524</v>
      </c>
    </row>
    <row r="276" s="2" customFormat="1" ht="16.5" customHeight="1">
      <c r="A276" s="39"/>
      <c r="B276" s="40"/>
      <c r="C276" s="205" t="s">
        <v>525</v>
      </c>
      <c r="D276" s="205" t="s">
        <v>139</v>
      </c>
      <c r="E276" s="206" t="s">
        <v>526</v>
      </c>
      <c r="F276" s="207" t="s">
        <v>527</v>
      </c>
      <c r="G276" s="208" t="s">
        <v>142</v>
      </c>
      <c r="H276" s="209">
        <v>2</v>
      </c>
      <c r="I276" s="210"/>
      <c r="J276" s="211">
        <f>ROUND(I276*H276,2)</f>
        <v>0</v>
      </c>
      <c r="K276" s="207" t="s">
        <v>143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0.21734000000000001</v>
      </c>
      <c r="R276" s="214">
        <f>Q276*H276</f>
        <v>0.43468000000000001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144</v>
      </c>
      <c r="AT276" s="216" t="s">
        <v>139</v>
      </c>
      <c r="AU276" s="216" t="s">
        <v>82</v>
      </c>
      <c r="AY276" s="18" t="s">
        <v>137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144</v>
      </c>
      <c r="BM276" s="216" t="s">
        <v>528</v>
      </c>
    </row>
    <row r="277" s="2" customFormat="1" ht="16.5" customHeight="1">
      <c r="A277" s="39"/>
      <c r="B277" s="40"/>
      <c r="C277" s="251" t="s">
        <v>529</v>
      </c>
      <c r="D277" s="251" t="s">
        <v>278</v>
      </c>
      <c r="E277" s="252" t="s">
        <v>530</v>
      </c>
      <c r="F277" s="253" t="s">
        <v>531</v>
      </c>
      <c r="G277" s="254" t="s">
        <v>142</v>
      </c>
      <c r="H277" s="255">
        <v>2</v>
      </c>
      <c r="I277" s="256"/>
      <c r="J277" s="257">
        <f>ROUND(I277*H277,2)</f>
        <v>0</v>
      </c>
      <c r="K277" s="253" t="s">
        <v>19</v>
      </c>
      <c r="L277" s="258"/>
      <c r="M277" s="259" t="s">
        <v>19</v>
      </c>
      <c r="N277" s="260" t="s">
        <v>43</v>
      </c>
      <c r="O277" s="85"/>
      <c r="P277" s="214">
        <f>O277*H277</f>
        <v>0</v>
      </c>
      <c r="Q277" s="214">
        <v>0.16200000000000001</v>
      </c>
      <c r="R277" s="214">
        <f>Q277*H277</f>
        <v>0.32400000000000001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178</v>
      </c>
      <c r="AT277" s="216" t="s">
        <v>278</v>
      </c>
      <c r="AU277" s="216" t="s">
        <v>82</v>
      </c>
      <c r="AY277" s="18" t="s">
        <v>137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144</v>
      </c>
      <c r="BM277" s="216" t="s">
        <v>532</v>
      </c>
    </row>
    <row r="278" s="2" customFormat="1" ht="16.5" customHeight="1">
      <c r="A278" s="39"/>
      <c r="B278" s="40"/>
      <c r="C278" s="205" t="s">
        <v>533</v>
      </c>
      <c r="D278" s="205" t="s">
        <v>139</v>
      </c>
      <c r="E278" s="206" t="s">
        <v>534</v>
      </c>
      <c r="F278" s="207" t="s">
        <v>535</v>
      </c>
      <c r="G278" s="208" t="s">
        <v>142</v>
      </c>
      <c r="H278" s="209">
        <v>2</v>
      </c>
      <c r="I278" s="210"/>
      <c r="J278" s="211">
        <f>ROUND(I278*H278,2)</f>
        <v>0</v>
      </c>
      <c r="K278" s="207" t="s">
        <v>143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0.14999999999999999</v>
      </c>
      <c r="T278" s="215">
        <f>S278*H278</f>
        <v>0.29999999999999999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144</v>
      </c>
      <c r="AT278" s="216" t="s">
        <v>139</v>
      </c>
      <c r="AU278" s="216" t="s">
        <v>82</v>
      </c>
      <c r="AY278" s="18" t="s">
        <v>137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144</v>
      </c>
      <c r="BM278" s="216" t="s">
        <v>536</v>
      </c>
    </row>
    <row r="279" s="2" customFormat="1" ht="16.5" customHeight="1">
      <c r="A279" s="39"/>
      <c r="B279" s="40"/>
      <c r="C279" s="205" t="s">
        <v>537</v>
      </c>
      <c r="D279" s="205" t="s">
        <v>139</v>
      </c>
      <c r="E279" s="206" t="s">
        <v>538</v>
      </c>
      <c r="F279" s="207" t="s">
        <v>539</v>
      </c>
      <c r="G279" s="208" t="s">
        <v>142</v>
      </c>
      <c r="H279" s="209">
        <v>1</v>
      </c>
      <c r="I279" s="210"/>
      <c r="J279" s="211">
        <f>ROUND(I279*H279,2)</f>
        <v>0</v>
      </c>
      <c r="K279" s="207" t="s">
        <v>143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0.32272000000000001</v>
      </c>
      <c r="R279" s="214">
        <f>Q279*H279</f>
        <v>0.32272000000000001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144</v>
      </c>
      <c r="AT279" s="216" t="s">
        <v>139</v>
      </c>
      <c r="AU279" s="216" t="s">
        <v>82</v>
      </c>
      <c r="AY279" s="18" t="s">
        <v>137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144</v>
      </c>
      <c r="BM279" s="216" t="s">
        <v>540</v>
      </c>
    </row>
    <row r="280" s="2" customFormat="1" ht="16.5" customHeight="1">
      <c r="A280" s="39"/>
      <c r="B280" s="40"/>
      <c r="C280" s="205" t="s">
        <v>541</v>
      </c>
      <c r="D280" s="205" t="s">
        <v>139</v>
      </c>
      <c r="E280" s="206" t="s">
        <v>542</v>
      </c>
      <c r="F280" s="207" t="s">
        <v>543</v>
      </c>
      <c r="G280" s="208" t="s">
        <v>142</v>
      </c>
      <c r="H280" s="209">
        <v>2</v>
      </c>
      <c r="I280" s="210"/>
      <c r="J280" s="211">
        <f>ROUND(I280*H280,2)</f>
        <v>0</v>
      </c>
      <c r="K280" s="207" t="s">
        <v>143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0.42080000000000001</v>
      </c>
      <c r="R280" s="214">
        <f>Q280*H280</f>
        <v>0.84160000000000001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144</v>
      </c>
      <c r="AT280" s="216" t="s">
        <v>139</v>
      </c>
      <c r="AU280" s="216" t="s">
        <v>82</v>
      </c>
      <c r="AY280" s="18" t="s">
        <v>137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144</v>
      </c>
      <c r="BM280" s="216" t="s">
        <v>544</v>
      </c>
    </row>
    <row r="281" s="2" customFormat="1" ht="24.15" customHeight="1">
      <c r="A281" s="39"/>
      <c r="B281" s="40"/>
      <c r="C281" s="205" t="s">
        <v>545</v>
      </c>
      <c r="D281" s="205" t="s">
        <v>139</v>
      </c>
      <c r="E281" s="206" t="s">
        <v>546</v>
      </c>
      <c r="F281" s="207" t="s">
        <v>547</v>
      </c>
      <c r="G281" s="208" t="s">
        <v>142</v>
      </c>
      <c r="H281" s="209">
        <v>5</v>
      </c>
      <c r="I281" s="210"/>
      <c r="J281" s="211">
        <f>ROUND(I281*H281,2)</f>
        <v>0</v>
      </c>
      <c r="K281" s="207" t="s">
        <v>143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0.31108000000000002</v>
      </c>
      <c r="R281" s="214">
        <f>Q281*H281</f>
        <v>1.5554000000000001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144</v>
      </c>
      <c r="AT281" s="216" t="s">
        <v>139</v>
      </c>
      <c r="AU281" s="216" t="s">
        <v>82</v>
      </c>
      <c r="AY281" s="18" t="s">
        <v>137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144</v>
      </c>
      <c r="BM281" s="216" t="s">
        <v>548</v>
      </c>
    </row>
    <row r="282" s="2" customFormat="1" ht="24.15" customHeight="1">
      <c r="A282" s="39"/>
      <c r="B282" s="40"/>
      <c r="C282" s="205" t="s">
        <v>549</v>
      </c>
      <c r="D282" s="205" t="s">
        <v>139</v>
      </c>
      <c r="E282" s="206" t="s">
        <v>550</v>
      </c>
      <c r="F282" s="207" t="s">
        <v>551</v>
      </c>
      <c r="G282" s="208" t="s">
        <v>142</v>
      </c>
      <c r="H282" s="209">
        <v>5</v>
      </c>
      <c r="I282" s="210"/>
      <c r="J282" s="211">
        <f>ROUND(I282*H282,2)</f>
        <v>0</v>
      </c>
      <c r="K282" s="207" t="s">
        <v>143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0.26469999999999999</v>
      </c>
      <c r="R282" s="214">
        <f>Q282*H282</f>
        <v>1.3234999999999999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144</v>
      </c>
      <c r="AT282" s="216" t="s">
        <v>139</v>
      </c>
      <c r="AU282" s="216" t="s">
        <v>82</v>
      </c>
      <c r="AY282" s="18" t="s">
        <v>137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144</v>
      </c>
      <c r="BM282" s="216" t="s">
        <v>552</v>
      </c>
    </row>
    <row r="283" s="2" customFormat="1" ht="16.5" customHeight="1">
      <c r="A283" s="39"/>
      <c r="B283" s="40"/>
      <c r="C283" s="205" t="s">
        <v>553</v>
      </c>
      <c r="D283" s="205" t="s">
        <v>139</v>
      </c>
      <c r="E283" s="206" t="s">
        <v>554</v>
      </c>
      <c r="F283" s="207" t="s">
        <v>555</v>
      </c>
      <c r="G283" s="208" t="s">
        <v>352</v>
      </c>
      <c r="H283" s="209">
        <v>11.699999999999999</v>
      </c>
      <c r="I283" s="210"/>
      <c r="J283" s="211">
        <f>ROUND(I283*H283,2)</f>
        <v>0</v>
      </c>
      <c r="K283" s="207" t="s">
        <v>143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6.0000000000000002E-05</v>
      </c>
      <c r="R283" s="214">
        <f>Q283*H283</f>
        <v>0.00070199999999999993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144</v>
      </c>
      <c r="AT283" s="216" t="s">
        <v>139</v>
      </c>
      <c r="AU283" s="216" t="s">
        <v>82</v>
      </c>
      <c r="AY283" s="18" t="s">
        <v>137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144</v>
      </c>
      <c r="BM283" s="216" t="s">
        <v>556</v>
      </c>
    </row>
    <row r="284" s="13" customFormat="1">
      <c r="A284" s="13"/>
      <c r="B284" s="218"/>
      <c r="C284" s="219"/>
      <c r="D284" s="220" t="s">
        <v>153</v>
      </c>
      <c r="E284" s="221" t="s">
        <v>19</v>
      </c>
      <c r="F284" s="222" t="s">
        <v>557</v>
      </c>
      <c r="G284" s="219"/>
      <c r="H284" s="223">
        <v>11.699999999999999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153</v>
      </c>
      <c r="AU284" s="229" t="s">
        <v>82</v>
      </c>
      <c r="AV284" s="13" t="s">
        <v>82</v>
      </c>
      <c r="AW284" s="13" t="s">
        <v>33</v>
      </c>
      <c r="AX284" s="13" t="s">
        <v>80</v>
      </c>
      <c r="AY284" s="229" t="s">
        <v>137</v>
      </c>
    </row>
    <row r="285" s="12" customFormat="1" ht="22.8" customHeight="1">
      <c r="A285" s="12"/>
      <c r="B285" s="189"/>
      <c r="C285" s="190"/>
      <c r="D285" s="191" t="s">
        <v>71</v>
      </c>
      <c r="E285" s="203" t="s">
        <v>186</v>
      </c>
      <c r="F285" s="203" t="s">
        <v>558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SUM(P286:P309)</f>
        <v>0</v>
      </c>
      <c r="Q285" s="197"/>
      <c r="R285" s="198">
        <f>SUM(R286:R309)</f>
        <v>59.808979279999996</v>
      </c>
      <c r="S285" s="197"/>
      <c r="T285" s="199">
        <f>SUM(T286:T309)</f>
        <v>60.75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80</v>
      </c>
      <c r="AT285" s="201" t="s">
        <v>71</v>
      </c>
      <c r="AU285" s="201" t="s">
        <v>80</v>
      </c>
      <c r="AY285" s="200" t="s">
        <v>137</v>
      </c>
      <c r="BK285" s="202">
        <f>SUM(BK286:BK309)</f>
        <v>0</v>
      </c>
    </row>
    <row r="286" s="2" customFormat="1" ht="16.5" customHeight="1">
      <c r="A286" s="39"/>
      <c r="B286" s="40"/>
      <c r="C286" s="205" t="s">
        <v>559</v>
      </c>
      <c r="D286" s="205" t="s">
        <v>139</v>
      </c>
      <c r="E286" s="206" t="s">
        <v>560</v>
      </c>
      <c r="F286" s="207" t="s">
        <v>561</v>
      </c>
      <c r="G286" s="208" t="s">
        <v>352</v>
      </c>
      <c r="H286" s="209">
        <v>80</v>
      </c>
      <c r="I286" s="210"/>
      <c r="J286" s="211">
        <f>ROUND(I286*H286,2)</f>
        <v>0</v>
      </c>
      <c r="K286" s="207" t="s">
        <v>143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0.00083799999999999999</v>
      </c>
      <c r="R286" s="214">
        <f>Q286*H286</f>
        <v>0.067040000000000002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144</v>
      </c>
      <c r="AT286" s="216" t="s">
        <v>139</v>
      </c>
      <c r="AU286" s="216" t="s">
        <v>82</v>
      </c>
      <c r="AY286" s="18" t="s">
        <v>137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144</v>
      </c>
      <c r="BM286" s="216" t="s">
        <v>562</v>
      </c>
    </row>
    <row r="287" s="2" customFormat="1" ht="16.5" customHeight="1">
      <c r="A287" s="39"/>
      <c r="B287" s="40"/>
      <c r="C287" s="251" t="s">
        <v>563</v>
      </c>
      <c r="D287" s="251" t="s">
        <v>278</v>
      </c>
      <c r="E287" s="252" t="s">
        <v>564</v>
      </c>
      <c r="F287" s="253" t="s">
        <v>565</v>
      </c>
      <c r="G287" s="254" t="s">
        <v>352</v>
      </c>
      <c r="H287" s="255">
        <v>80</v>
      </c>
      <c r="I287" s="256"/>
      <c r="J287" s="257">
        <f>ROUND(I287*H287,2)</f>
        <v>0</v>
      </c>
      <c r="K287" s="253" t="s">
        <v>19</v>
      </c>
      <c r="L287" s="258"/>
      <c r="M287" s="259" t="s">
        <v>19</v>
      </c>
      <c r="N287" s="260" t="s">
        <v>43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178</v>
      </c>
      <c r="AT287" s="216" t="s">
        <v>278</v>
      </c>
      <c r="AU287" s="216" t="s">
        <v>82</v>
      </c>
      <c r="AY287" s="18" t="s">
        <v>137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80</v>
      </c>
      <c r="BK287" s="217">
        <f>ROUND(I287*H287,2)</f>
        <v>0</v>
      </c>
      <c r="BL287" s="18" t="s">
        <v>144</v>
      </c>
      <c r="BM287" s="216" t="s">
        <v>566</v>
      </c>
    </row>
    <row r="288" s="15" customFormat="1">
      <c r="A288" s="15"/>
      <c r="B288" s="241"/>
      <c r="C288" s="242"/>
      <c r="D288" s="220" t="s">
        <v>153</v>
      </c>
      <c r="E288" s="243" t="s">
        <v>19</v>
      </c>
      <c r="F288" s="244" t="s">
        <v>567</v>
      </c>
      <c r="G288" s="242"/>
      <c r="H288" s="243" t="s">
        <v>19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0" t="s">
        <v>153</v>
      </c>
      <c r="AU288" s="250" t="s">
        <v>82</v>
      </c>
      <c r="AV288" s="15" t="s">
        <v>80</v>
      </c>
      <c r="AW288" s="15" t="s">
        <v>33</v>
      </c>
      <c r="AX288" s="15" t="s">
        <v>72</v>
      </c>
      <c r="AY288" s="250" t="s">
        <v>137</v>
      </c>
    </row>
    <row r="289" s="15" customFormat="1">
      <c r="A289" s="15"/>
      <c r="B289" s="241"/>
      <c r="C289" s="242"/>
      <c r="D289" s="220" t="s">
        <v>153</v>
      </c>
      <c r="E289" s="243" t="s">
        <v>19</v>
      </c>
      <c r="F289" s="244" t="s">
        <v>568</v>
      </c>
      <c r="G289" s="242"/>
      <c r="H289" s="243" t="s">
        <v>19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0" t="s">
        <v>153</v>
      </c>
      <c r="AU289" s="250" t="s">
        <v>82</v>
      </c>
      <c r="AV289" s="15" t="s">
        <v>80</v>
      </c>
      <c r="AW289" s="15" t="s">
        <v>33</v>
      </c>
      <c r="AX289" s="15" t="s">
        <v>72</v>
      </c>
      <c r="AY289" s="250" t="s">
        <v>137</v>
      </c>
    </row>
    <row r="290" s="13" customFormat="1">
      <c r="A290" s="13"/>
      <c r="B290" s="218"/>
      <c r="C290" s="219"/>
      <c r="D290" s="220" t="s">
        <v>153</v>
      </c>
      <c r="E290" s="221" t="s">
        <v>19</v>
      </c>
      <c r="F290" s="222" t="s">
        <v>569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153</v>
      </c>
      <c r="AU290" s="229" t="s">
        <v>82</v>
      </c>
      <c r="AV290" s="13" t="s">
        <v>82</v>
      </c>
      <c r="AW290" s="13" t="s">
        <v>33</v>
      </c>
      <c r="AX290" s="13" t="s">
        <v>80</v>
      </c>
      <c r="AY290" s="229" t="s">
        <v>137</v>
      </c>
    </row>
    <row r="291" s="2" customFormat="1" ht="16.5" customHeight="1">
      <c r="A291" s="39"/>
      <c r="B291" s="40"/>
      <c r="C291" s="251" t="s">
        <v>570</v>
      </c>
      <c r="D291" s="251" t="s">
        <v>278</v>
      </c>
      <c r="E291" s="252" t="s">
        <v>571</v>
      </c>
      <c r="F291" s="253" t="s">
        <v>572</v>
      </c>
      <c r="G291" s="254" t="s">
        <v>281</v>
      </c>
      <c r="H291" s="255">
        <v>0.223</v>
      </c>
      <c r="I291" s="256"/>
      <c r="J291" s="257">
        <f>ROUND(I291*H291,2)</f>
        <v>0</v>
      </c>
      <c r="K291" s="253" t="s">
        <v>143</v>
      </c>
      <c r="L291" s="258"/>
      <c r="M291" s="259" t="s">
        <v>19</v>
      </c>
      <c r="N291" s="260" t="s">
        <v>43</v>
      </c>
      <c r="O291" s="85"/>
      <c r="P291" s="214">
        <f>O291*H291</f>
        <v>0</v>
      </c>
      <c r="Q291" s="214">
        <v>1</v>
      </c>
      <c r="R291" s="214">
        <f>Q291*H291</f>
        <v>0.223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178</v>
      </c>
      <c r="AT291" s="216" t="s">
        <v>278</v>
      </c>
      <c r="AU291" s="216" t="s">
        <v>82</v>
      </c>
      <c r="AY291" s="18" t="s">
        <v>137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144</v>
      </c>
      <c r="BM291" s="216" t="s">
        <v>573</v>
      </c>
    </row>
    <row r="292" s="2" customFormat="1">
      <c r="A292" s="39"/>
      <c r="B292" s="40"/>
      <c r="C292" s="41"/>
      <c r="D292" s="220" t="s">
        <v>283</v>
      </c>
      <c r="E292" s="41"/>
      <c r="F292" s="261" t="s">
        <v>574</v>
      </c>
      <c r="G292" s="41"/>
      <c r="H292" s="41"/>
      <c r="I292" s="262"/>
      <c r="J292" s="41"/>
      <c r="K292" s="41"/>
      <c r="L292" s="45"/>
      <c r="M292" s="263"/>
      <c r="N292" s="26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283</v>
      </c>
      <c r="AU292" s="18" t="s">
        <v>82</v>
      </c>
    </row>
    <row r="293" s="13" customFormat="1">
      <c r="A293" s="13"/>
      <c r="B293" s="218"/>
      <c r="C293" s="219"/>
      <c r="D293" s="220" t="s">
        <v>153</v>
      </c>
      <c r="E293" s="221" t="s">
        <v>19</v>
      </c>
      <c r="F293" s="222" t="s">
        <v>575</v>
      </c>
      <c r="G293" s="219"/>
      <c r="H293" s="223">
        <v>0.223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153</v>
      </c>
      <c r="AU293" s="229" t="s">
        <v>82</v>
      </c>
      <c r="AV293" s="13" t="s">
        <v>82</v>
      </c>
      <c r="AW293" s="13" t="s">
        <v>33</v>
      </c>
      <c r="AX293" s="13" t="s">
        <v>80</v>
      </c>
      <c r="AY293" s="229" t="s">
        <v>137</v>
      </c>
    </row>
    <row r="294" s="2" customFormat="1" ht="33" customHeight="1">
      <c r="A294" s="39"/>
      <c r="B294" s="40"/>
      <c r="C294" s="205" t="s">
        <v>576</v>
      </c>
      <c r="D294" s="205" t="s">
        <v>139</v>
      </c>
      <c r="E294" s="206" t="s">
        <v>577</v>
      </c>
      <c r="F294" s="207" t="s">
        <v>578</v>
      </c>
      <c r="G294" s="208" t="s">
        <v>352</v>
      </c>
      <c r="H294" s="209">
        <v>264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0.16850351999999999</v>
      </c>
      <c r="R294" s="214">
        <f>Q294*H294</f>
        <v>44.484929279999996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144</v>
      </c>
      <c r="AT294" s="216" t="s">
        <v>139</v>
      </c>
      <c r="AU294" s="216" t="s">
        <v>82</v>
      </c>
      <c r="AY294" s="18" t="s">
        <v>137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144</v>
      </c>
      <c r="BM294" s="216" t="s">
        <v>579</v>
      </c>
    </row>
    <row r="295" s="13" customFormat="1">
      <c r="A295" s="13"/>
      <c r="B295" s="218"/>
      <c r="C295" s="219"/>
      <c r="D295" s="220" t="s">
        <v>153</v>
      </c>
      <c r="E295" s="221" t="s">
        <v>19</v>
      </c>
      <c r="F295" s="222" t="s">
        <v>580</v>
      </c>
      <c r="G295" s="219"/>
      <c r="H295" s="223">
        <v>264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153</v>
      </c>
      <c r="AU295" s="229" t="s">
        <v>82</v>
      </c>
      <c r="AV295" s="13" t="s">
        <v>82</v>
      </c>
      <c r="AW295" s="13" t="s">
        <v>33</v>
      </c>
      <c r="AX295" s="13" t="s">
        <v>80</v>
      </c>
      <c r="AY295" s="229" t="s">
        <v>137</v>
      </c>
    </row>
    <row r="296" s="2" customFormat="1" ht="16.5" customHeight="1">
      <c r="A296" s="39"/>
      <c r="B296" s="40"/>
      <c r="C296" s="251" t="s">
        <v>581</v>
      </c>
      <c r="D296" s="251" t="s">
        <v>278</v>
      </c>
      <c r="E296" s="252" t="s">
        <v>582</v>
      </c>
      <c r="F296" s="253" t="s">
        <v>583</v>
      </c>
      <c r="G296" s="254" t="s">
        <v>352</v>
      </c>
      <c r="H296" s="255">
        <v>264</v>
      </c>
      <c r="I296" s="256"/>
      <c r="J296" s="257">
        <f>ROUND(I296*H296,2)</f>
        <v>0</v>
      </c>
      <c r="K296" s="253" t="s">
        <v>143</v>
      </c>
      <c r="L296" s="258"/>
      <c r="M296" s="259" t="s">
        <v>19</v>
      </c>
      <c r="N296" s="260" t="s">
        <v>43</v>
      </c>
      <c r="O296" s="85"/>
      <c r="P296" s="214">
        <f>O296*H296</f>
        <v>0</v>
      </c>
      <c r="Q296" s="214">
        <v>0.055</v>
      </c>
      <c r="R296" s="214">
        <f>Q296*H296</f>
        <v>14.52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178</v>
      </c>
      <c r="AT296" s="216" t="s">
        <v>278</v>
      </c>
      <c r="AU296" s="216" t="s">
        <v>82</v>
      </c>
      <c r="AY296" s="18" t="s">
        <v>137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144</v>
      </c>
      <c r="BM296" s="216" t="s">
        <v>584</v>
      </c>
    </row>
    <row r="297" s="13" customFormat="1">
      <c r="A297" s="13"/>
      <c r="B297" s="218"/>
      <c r="C297" s="219"/>
      <c r="D297" s="220" t="s">
        <v>153</v>
      </c>
      <c r="E297" s="221" t="s">
        <v>19</v>
      </c>
      <c r="F297" s="222" t="s">
        <v>580</v>
      </c>
      <c r="G297" s="219"/>
      <c r="H297" s="223">
        <v>264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153</v>
      </c>
      <c r="AU297" s="229" t="s">
        <v>82</v>
      </c>
      <c r="AV297" s="13" t="s">
        <v>82</v>
      </c>
      <c r="AW297" s="13" t="s">
        <v>33</v>
      </c>
      <c r="AX297" s="13" t="s">
        <v>80</v>
      </c>
      <c r="AY297" s="229" t="s">
        <v>137</v>
      </c>
    </row>
    <row r="298" s="2" customFormat="1" ht="16.5" customHeight="1">
      <c r="A298" s="39"/>
      <c r="B298" s="40"/>
      <c r="C298" s="205" t="s">
        <v>585</v>
      </c>
      <c r="D298" s="205" t="s">
        <v>139</v>
      </c>
      <c r="E298" s="206" t="s">
        <v>586</v>
      </c>
      <c r="F298" s="207" t="s">
        <v>587</v>
      </c>
      <c r="G298" s="208" t="s">
        <v>352</v>
      </c>
      <c r="H298" s="209">
        <v>271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9.0000000000000006E-05</v>
      </c>
      <c r="R298" s="214">
        <f>Q298*H298</f>
        <v>0.024390000000000002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144</v>
      </c>
      <c r="AT298" s="216" t="s">
        <v>139</v>
      </c>
      <c r="AU298" s="216" t="s">
        <v>82</v>
      </c>
      <c r="AY298" s="18" t="s">
        <v>137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144</v>
      </c>
      <c r="BM298" s="216" t="s">
        <v>588</v>
      </c>
    </row>
    <row r="299" s="13" customFormat="1">
      <c r="A299" s="13"/>
      <c r="B299" s="218"/>
      <c r="C299" s="219"/>
      <c r="D299" s="220" t="s">
        <v>153</v>
      </c>
      <c r="E299" s="221" t="s">
        <v>19</v>
      </c>
      <c r="F299" s="222" t="s">
        <v>589</v>
      </c>
      <c r="G299" s="219"/>
      <c r="H299" s="223">
        <v>271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153</v>
      </c>
      <c r="AU299" s="229" t="s">
        <v>82</v>
      </c>
      <c r="AV299" s="13" t="s">
        <v>82</v>
      </c>
      <c r="AW299" s="13" t="s">
        <v>33</v>
      </c>
      <c r="AX299" s="13" t="s">
        <v>80</v>
      </c>
      <c r="AY299" s="229" t="s">
        <v>137</v>
      </c>
    </row>
    <row r="300" s="2" customFormat="1" ht="16.5" customHeight="1">
      <c r="A300" s="39"/>
      <c r="B300" s="40"/>
      <c r="C300" s="205" t="s">
        <v>590</v>
      </c>
      <c r="D300" s="205" t="s">
        <v>139</v>
      </c>
      <c r="E300" s="206" t="s">
        <v>591</v>
      </c>
      <c r="F300" s="207" t="s">
        <v>592</v>
      </c>
      <c r="G300" s="208" t="s">
        <v>142</v>
      </c>
      <c r="H300" s="209">
        <v>1</v>
      </c>
      <c r="I300" s="210"/>
      <c r="J300" s="211">
        <f>ROUND(I300*H300,2)</f>
        <v>0</v>
      </c>
      <c r="K300" s="207" t="s">
        <v>143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0.0011199999999999999</v>
      </c>
      <c r="R300" s="214">
        <f>Q300*H300</f>
        <v>0.0011199999999999999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144</v>
      </c>
      <c r="AT300" s="216" t="s">
        <v>139</v>
      </c>
      <c r="AU300" s="216" t="s">
        <v>82</v>
      </c>
      <c r="AY300" s="18" t="s">
        <v>137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144</v>
      </c>
      <c r="BM300" s="216" t="s">
        <v>593</v>
      </c>
    </row>
    <row r="301" s="2" customFormat="1" ht="16.5" customHeight="1">
      <c r="A301" s="39"/>
      <c r="B301" s="40"/>
      <c r="C301" s="251" t="s">
        <v>594</v>
      </c>
      <c r="D301" s="251" t="s">
        <v>278</v>
      </c>
      <c r="E301" s="252" t="s">
        <v>595</v>
      </c>
      <c r="F301" s="253" t="s">
        <v>596</v>
      </c>
      <c r="G301" s="254" t="s">
        <v>142</v>
      </c>
      <c r="H301" s="255">
        <v>1</v>
      </c>
      <c r="I301" s="256"/>
      <c r="J301" s="257">
        <f>ROUND(I301*H301,2)</f>
        <v>0</v>
      </c>
      <c r="K301" s="253" t="s">
        <v>143</v>
      </c>
      <c r="L301" s="258"/>
      <c r="M301" s="259" t="s">
        <v>19</v>
      </c>
      <c r="N301" s="260" t="s">
        <v>43</v>
      </c>
      <c r="O301" s="85"/>
      <c r="P301" s="214">
        <f>O301*H301</f>
        <v>0</v>
      </c>
      <c r="Q301" s="214">
        <v>0.0135</v>
      </c>
      <c r="R301" s="214">
        <f>Q301*H301</f>
        <v>0.0135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178</v>
      </c>
      <c r="AT301" s="216" t="s">
        <v>278</v>
      </c>
      <c r="AU301" s="216" t="s">
        <v>82</v>
      </c>
      <c r="AY301" s="18" t="s">
        <v>137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80</v>
      </c>
      <c r="BK301" s="217">
        <f>ROUND(I301*H301,2)</f>
        <v>0</v>
      </c>
      <c r="BL301" s="18" t="s">
        <v>144</v>
      </c>
      <c r="BM301" s="216" t="s">
        <v>597</v>
      </c>
    </row>
    <row r="302" s="2" customFormat="1" ht="16.5" customHeight="1">
      <c r="A302" s="39"/>
      <c r="B302" s="40"/>
      <c r="C302" s="205" t="s">
        <v>598</v>
      </c>
      <c r="D302" s="205" t="s">
        <v>139</v>
      </c>
      <c r="E302" s="206" t="s">
        <v>599</v>
      </c>
      <c r="F302" s="207" t="s">
        <v>600</v>
      </c>
      <c r="G302" s="208" t="s">
        <v>142</v>
      </c>
      <c r="H302" s="209">
        <v>1</v>
      </c>
      <c r="I302" s="210"/>
      <c r="J302" s="211">
        <f>ROUND(I302*H302,2)</f>
        <v>0</v>
      </c>
      <c r="K302" s="207" t="s">
        <v>143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0.35743999999999998</v>
      </c>
      <c r="R302" s="214">
        <f>Q302*H302</f>
        <v>0.35743999999999998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144</v>
      </c>
      <c r="AT302" s="216" t="s">
        <v>139</v>
      </c>
      <c r="AU302" s="216" t="s">
        <v>82</v>
      </c>
      <c r="AY302" s="18" t="s">
        <v>137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144</v>
      </c>
      <c r="BM302" s="216" t="s">
        <v>601</v>
      </c>
    </row>
    <row r="303" s="2" customFormat="1" ht="16.5" customHeight="1">
      <c r="A303" s="39"/>
      <c r="B303" s="40"/>
      <c r="C303" s="251" t="s">
        <v>602</v>
      </c>
      <c r="D303" s="251" t="s">
        <v>278</v>
      </c>
      <c r="E303" s="252" t="s">
        <v>603</v>
      </c>
      <c r="F303" s="253" t="s">
        <v>604</v>
      </c>
      <c r="G303" s="254" t="s">
        <v>142</v>
      </c>
      <c r="H303" s="255">
        <v>1</v>
      </c>
      <c r="I303" s="256"/>
      <c r="J303" s="257">
        <f>ROUND(I303*H303,2)</f>
        <v>0</v>
      </c>
      <c r="K303" s="253" t="s">
        <v>143</v>
      </c>
      <c r="L303" s="258"/>
      <c r="M303" s="259" t="s">
        <v>19</v>
      </c>
      <c r="N303" s="260" t="s">
        <v>43</v>
      </c>
      <c r="O303" s="85"/>
      <c r="P303" s="214">
        <f>O303*H303</f>
        <v>0</v>
      </c>
      <c r="Q303" s="214">
        <v>0.070000000000000007</v>
      </c>
      <c r="R303" s="214">
        <f>Q303*H303</f>
        <v>0.070000000000000007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178</v>
      </c>
      <c r="AT303" s="216" t="s">
        <v>278</v>
      </c>
      <c r="AU303" s="216" t="s">
        <v>82</v>
      </c>
      <c r="AY303" s="18" t="s">
        <v>137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144</v>
      </c>
      <c r="BM303" s="216" t="s">
        <v>605</v>
      </c>
    </row>
    <row r="304" s="2" customFormat="1" ht="24.15" customHeight="1">
      <c r="A304" s="39"/>
      <c r="B304" s="40"/>
      <c r="C304" s="205" t="s">
        <v>606</v>
      </c>
      <c r="D304" s="205" t="s">
        <v>139</v>
      </c>
      <c r="E304" s="206" t="s">
        <v>607</v>
      </c>
      <c r="F304" s="207" t="s">
        <v>608</v>
      </c>
      <c r="G304" s="208" t="s">
        <v>142</v>
      </c>
      <c r="H304" s="209">
        <v>164</v>
      </c>
      <c r="I304" s="210"/>
      <c r="J304" s="211">
        <f>ROUND(I304*H304,2)</f>
        <v>0</v>
      </c>
      <c r="K304" s="207" t="s">
        <v>143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2.0000000000000002E-05</v>
      </c>
      <c r="R304" s="214">
        <f>Q304*H304</f>
        <v>0.0032800000000000004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144</v>
      </c>
      <c r="AT304" s="216" t="s">
        <v>139</v>
      </c>
      <c r="AU304" s="216" t="s">
        <v>82</v>
      </c>
      <c r="AY304" s="18" t="s">
        <v>137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144</v>
      </c>
      <c r="BM304" s="216" t="s">
        <v>609</v>
      </c>
    </row>
    <row r="305" s="13" customFormat="1">
      <c r="A305" s="13"/>
      <c r="B305" s="218"/>
      <c r="C305" s="219"/>
      <c r="D305" s="220" t="s">
        <v>153</v>
      </c>
      <c r="E305" s="221" t="s">
        <v>19</v>
      </c>
      <c r="F305" s="222" t="s">
        <v>610</v>
      </c>
      <c r="G305" s="219"/>
      <c r="H305" s="223">
        <v>164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153</v>
      </c>
      <c r="AU305" s="229" t="s">
        <v>82</v>
      </c>
      <c r="AV305" s="13" t="s">
        <v>82</v>
      </c>
      <c r="AW305" s="13" t="s">
        <v>33</v>
      </c>
      <c r="AX305" s="13" t="s">
        <v>80</v>
      </c>
      <c r="AY305" s="229" t="s">
        <v>137</v>
      </c>
    </row>
    <row r="306" s="2" customFormat="1" ht="21.75" customHeight="1">
      <c r="A306" s="39"/>
      <c r="B306" s="40"/>
      <c r="C306" s="205" t="s">
        <v>611</v>
      </c>
      <c r="D306" s="205" t="s">
        <v>139</v>
      </c>
      <c r="E306" s="206" t="s">
        <v>612</v>
      </c>
      <c r="F306" s="207" t="s">
        <v>613</v>
      </c>
      <c r="G306" s="208" t="s">
        <v>142</v>
      </c>
      <c r="H306" s="209">
        <v>164</v>
      </c>
      <c r="I306" s="210"/>
      <c r="J306" s="211">
        <f>ROUND(I306*H306,2)</f>
        <v>0</v>
      </c>
      <c r="K306" s="207" t="s">
        <v>143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0.00027</v>
      </c>
      <c r="R306" s="214">
        <f>Q306*H306</f>
        <v>0.04428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144</v>
      </c>
      <c r="AT306" s="216" t="s">
        <v>139</v>
      </c>
      <c r="AU306" s="216" t="s">
        <v>82</v>
      </c>
      <c r="AY306" s="18" t="s">
        <v>137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144</v>
      </c>
      <c r="BM306" s="216" t="s">
        <v>614</v>
      </c>
    </row>
    <row r="307" s="13" customFormat="1">
      <c r="A307" s="13"/>
      <c r="B307" s="218"/>
      <c r="C307" s="219"/>
      <c r="D307" s="220" t="s">
        <v>153</v>
      </c>
      <c r="E307" s="221" t="s">
        <v>19</v>
      </c>
      <c r="F307" s="222" t="s">
        <v>610</v>
      </c>
      <c r="G307" s="219"/>
      <c r="H307" s="223">
        <v>164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153</v>
      </c>
      <c r="AU307" s="229" t="s">
        <v>82</v>
      </c>
      <c r="AV307" s="13" t="s">
        <v>82</v>
      </c>
      <c r="AW307" s="13" t="s">
        <v>33</v>
      </c>
      <c r="AX307" s="13" t="s">
        <v>80</v>
      </c>
      <c r="AY307" s="229" t="s">
        <v>137</v>
      </c>
    </row>
    <row r="308" s="2" customFormat="1" ht="37.8" customHeight="1">
      <c r="A308" s="39"/>
      <c r="B308" s="40"/>
      <c r="C308" s="205" t="s">
        <v>615</v>
      </c>
      <c r="D308" s="205" t="s">
        <v>139</v>
      </c>
      <c r="E308" s="206" t="s">
        <v>616</v>
      </c>
      <c r="F308" s="207" t="s">
        <v>617</v>
      </c>
      <c r="G308" s="208" t="s">
        <v>142</v>
      </c>
      <c r="H308" s="209">
        <v>135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0.45000000000000001</v>
      </c>
      <c r="T308" s="215">
        <f>S308*H308</f>
        <v>60.75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144</v>
      </c>
      <c r="AT308" s="216" t="s">
        <v>139</v>
      </c>
      <c r="AU308" s="216" t="s">
        <v>82</v>
      </c>
      <c r="AY308" s="18" t="s">
        <v>137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144</v>
      </c>
      <c r="BM308" s="216" t="s">
        <v>618</v>
      </c>
    </row>
    <row r="309" s="13" customFormat="1">
      <c r="A309" s="13"/>
      <c r="B309" s="218"/>
      <c r="C309" s="219"/>
      <c r="D309" s="220" t="s">
        <v>153</v>
      </c>
      <c r="E309" s="221" t="s">
        <v>19</v>
      </c>
      <c r="F309" s="222" t="s">
        <v>619</v>
      </c>
      <c r="G309" s="219"/>
      <c r="H309" s="223">
        <v>135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153</v>
      </c>
      <c r="AU309" s="229" t="s">
        <v>82</v>
      </c>
      <c r="AV309" s="13" t="s">
        <v>82</v>
      </c>
      <c r="AW309" s="13" t="s">
        <v>33</v>
      </c>
      <c r="AX309" s="13" t="s">
        <v>80</v>
      </c>
      <c r="AY309" s="229" t="s">
        <v>137</v>
      </c>
    </row>
    <row r="310" s="12" customFormat="1" ht="22.8" customHeight="1">
      <c r="A310" s="12"/>
      <c r="B310" s="189"/>
      <c r="C310" s="190"/>
      <c r="D310" s="191" t="s">
        <v>71</v>
      </c>
      <c r="E310" s="203" t="s">
        <v>620</v>
      </c>
      <c r="F310" s="203" t="s">
        <v>621</v>
      </c>
      <c r="G310" s="190"/>
      <c r="H310" s="190"/>
      <c r="I310" s="193"/>
      <c r="J310" s="204">
        <f>BK310</f>
        <v>0</v>
      </c>
      <c r="K310" s="190"/>
      <c r="L310" s="195"/>
      <c r="M310" s="196"/>
      <c r="N310" s="197"/>
      <c r="O310" s="197"/>
      <c r="P310" s="198">
        <f>SUM(P311:P331)</f>
        <v>0</v>
      </c>
      <c r="Q310" s="197"/>
      <c r="R310" s="198">
        <f>SUM(R311:R331)</f>
        <v>0</v>
      </c>
      <c r="S310" s="197"/>
      <c r="T310" s="199">
        <f>SUM(T311:T331)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0" t="s">
        <v>80</v>
      </c>
      <c r="AT310" s="201" t="s">
        <v>71</v>
      </c>
      <c r="AU310" s="201" t="s">
        <v>80</v>
      </c>
      <c r="AY310" s="200" t="s">
        <v>137</v>
      </c>
      <c r="BK310" s="202">
        <f>SUM(BK311:BK331)</f>
        <v>0</v>
      </c>
    </row>
    <row r="311" s="2" customFormat="1" ht="24.15" customHeight="1">
      <c r="A311" s="39"/>
      <c r="B311" s="40"/>
      <c r="C311" s="205" t="s">
        <v>622</v>
      </c>
      <c r="D311" s="205" t="s">
        <v>139</v>
      </c>
      <c r="E311" s="206" t="s">
        <v>623</v>
      </c>
      <c r="F311" s="207" t="s">
        <v>624</v>
      </c>
      <c r="G311" s="208" t="s">
        <v>281</v>
      </c>
      <c r="H311" s="209">
        <v>238.678</v>
      </c>
      <c r="I311" s="210"/>
      <c r="J311" s="211">
        <f>ROUND(I311*H311,2)</f>
        <v>0</v>
      </c>
      <c r="K311" s="207" t="s">
        <v>143</v>
      </c>
      <c r="L311" s="45"/>
      <c r="M311" s="212" t="s">
        <v>19</v>
      </c>
      <c r="N311" s="213" t="s">
        <v>43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144</v>
      </c>
      <c r="AT311" s="216" t="s">
        <v>139</v>
      </c>
      <c r="AU311" s="216" t="s">
        <v>82</v>
      </c>
      <c r="AY311" s="18" t="s">
        <v>137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144</v>
      </c>
      <c r="BM311" s="216" t="s">
        <v>625</v>
      </c>
    </row>
    <row r="312" s="13" customFormat="1">
      <c r="A312" s="13"/>
      <c r="B312" s="218"/>
      <c r="C312" s="219"/>
      <c r="D312" s="220" t="s">
        <v>153</v>
      </c>
      <c r="E312" s="221" t="s">
        <v>19</v>
      </c>
      <c r="F312" s="222" t="s">
        <v>626</v>
      </c>
      <c r="G312" s="219"/>
      <c r="H312" s="223">
        <v>165.59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153</v>
      </c>
      <c r="AU312" s="229" t="s">
        <v>82</v>
      </c>
      <c r="AV312" s="13" t="s">
        <v>82</v>
      </c>
      <c r="AW312" s="13" t="s">
        <v>33</v>
      </c>
      <c r="AX312" s="13" t="s">
        <v>72</v>
      </c>
      <c r="AY312" s="229" t="s">
        <v>137</v>
      </c>
    </row>
    <row r="313" s="13" customFormat="1">
      <c r="A313" s="13"/>
      <c r="B313" s="218"/>
      <c r="C313" s="219"/>
      <c r="D313" s="220" t="s">
        <v>153</v>
      </c>
      <c r="E313" s="221" t="s">
        <v>19</v>
      </c>
      <c r="F313" s="222" t="s">
        <v>627</v>
      </c>
      <c r="G313" s="219"/>
      <c r="H313" s="223">
        <v>73.087999999999994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153</v>
      </c>
      <c r="AU313" s="229" t="s">
        <v>82</v>
      </c>
      <c r="AV313" s="13" t="s">
        <v>82</v>
      </c>
      <c r="AW313" s="13" t="s">
        <v>33</v>
      </c>
      <c r="AX313" s="13" t="s">
        <v>72</v>
      </c>
      <c r="AY313" s="229" t="s">
        <v>137</v>
      </c>
    </row>
    <row r="314" s="14" customFormat="1">
      <c r="A314" s="14"/>
      <c r="B314" s="230"/>
      <c r="C314" s="231"/>
      <c r="D314" s="220" t="s">
        <v>153</v>
      </c>
      <c r="E314" s="232" t="s">
        <v>19</v>
      </c>
      <c r="F314" s="233" t="s">
        <v>185</v>
      </c>
      <c r="G314" s="231"/>
      <c r="H314" s="234">
        <v>238.678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153</v>
      </c>
      <c r="AU314" s="240" t="s">
        <v>82</v>
      </c>
      <c r="AV314" s="14" t="s">
        <v>144</v>
      </c>
      <c r="AW314" s="14" t="s">
        <v>33</v>
      </c>
      <c r="AX314" s="14" t="s">
        <v>80</v>
      </c>
      <c r="AY314" s="240" t="s">
        <v>137</v>
      </c>
    </row>
    <row r="315" s="2" customFormat="1" ht="24.15" customHeight="1">
      <c r="A315" s="39"/>
      <c r="B315" s="40"/>
      <c r="C315" s="205" t="s">
        <v>628</v>
      </c>
      <c r="D315" s="205" t="s">
        <v>139</v>
      </c>
      <c r="E315" s="206" t="s">
        <v>629</v>
      </c>
      <c r="F315" s="207" t="s">
        <v>630</v>
      </c>
      <c r="G315" s="208" t="s">
        <v>281</v>
      </c>
      <c r="H315" s="209">
        <v>4773.5600000000004</v>
      </c>
      <c r="I315" s="210"/>
      <c r="J315" s="211">
        <f>ROUND(I315*H315,2)</f>
        <v>0</v>
      </c>
      <c r="K315" s="207" t="s">
        <v>143</v>
      </c>
      <c r="L315" s="45"/>
      <c r="M315" s="212" t="s">
        <v>19</v>
      </c>
      <c r="N315" s="213" t="s">
        <v>43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144</v>
      </c>
      <c r="AT315" s="216" t="s">
        <v>139</v>
      </c>
      <c r="AU315" s="216" t="s">
        <v>82</v>
      </c>
      <c r="AY315" s="18" t="s">
        <v>137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144</v>
      </c>
      <c r="BM315" s="216" t="s">
        <v>631</v>
      </c>
    </row>
    <row r="316" s="13" customFormat="1">
      <c r="A316" s="13"/>
      <c r="B316" s="218"/>
      <c r="C316" s="219"/>
      <c r="D316" s="220" t="s">
        <v>153</v>
      </c>
      <c r="E316" s="219"/>
      <c r="F316" s="222" t="s">
        <v>632</v>
      </c>
      <c r="G316" s="219"/>
      <c r="H316" s="223">
        <v>4773.5600000000004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153</v>
      </c>
      <c r="AU316" s="229" t="s">
        <v>82</v>
      </c>
      <c r="AV316" s="13" t="s">
        <v>82</v>
      </c>
      <c r="AW316" s="13" t="s">
        <v>4</v>
      </c>
      <c r="AX316" s="13" t="s">
        <v>80</v>
      </c>
      <c r="AY316" s="229" t="s">
        <v>137</v>
      </c>
    </row>
    <row r="317" s="2" customFormat="1" ht="24.15" customHeight="1">
      <c r="A317" s="39"/>
      <c r="B317" s="40"/>
      <c r="C317" s="205" t="s">
        <v>633</v>
      </c>
      <c r="D317" s="205" t="s">
        <v>139</v>
      </c>
      <c r="E317" s="206" t="s">
        <v>634</v>
      </c>
      <c r="F317" s="207" t="s">
        <v>635</v>
      </c>
      <c r="G317" s="208" t="s">
        <v>281</v>
      </c>
      <c r="H317" s="209">
        <v>334.09699999999998</v>
      </c>
      <c r="I317" s="210"/>
      <c r="J317" s="211">
        <f>ROUND(I317*H317,2)</f>
        <v>0</v>
      </c>
      <c r="K317" s="207" t="s">
        <v>143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144</v>
      </c>
      <c r="AT317" s="216" t="s">
        <v>139</v>
      </c>
      <c r="AU317" s="216" t="s">
        <v>82</v>
      </c>
      <c r="AY317" s="18" t="s">
        <v>137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144</v>
      </c>
      <c r="BM317" s="216" t="s">
        <v>636</v>
      </c>
    </row>
    <row r="318" s="13" customFormat="1">
      <c r="A318" s="13"/>
      <c r="B318" s="218"/>
      <c r="C318" s="219"/>
      <c r="D318" s="220" t="s">
        <v>153</v>
      </c>
      <c r="E318" s="221" t="s">
        <v>19</v>
      </c>
      <c r="F318" s="222" t="s">
        <v>637</v>
      </c>
      <c r="G318" s="219"/>
      <c r="H318" s="223">
        <v>1.4750000000000001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153</v>
      </c>
      <c r="AU318" s="229" t="s">
        <v>82</v>
      </c>
      <c r="AV318" s="13" t="s">
        <v>82</v>
      </c>
      <c r="AW318" s="13" t="s">
        <v>33</v>
      </c>
      <c r="AX318" s="13" t="s">
        <v>72</v>
      </c>
      <c r="AY318" s="229" t="s">
        <v>137</v>
      </c>
    </row>
    <row r="319" s="13" customFormat="1">
      <c r="A319" s="13"/>
      <c r="B319" s="218"/>
      <c r="C319" s="219"/>
      <c r="D319" s="220" t="s">
        <v>153</v>
      </c>
      <c r="E319" s="221" t="s">
        <v>19</v>
      </c>
      <c r="F319" s="222" t="s">
        <v>638</v>
      </c>
      <c r="G319" s="219"/>
      <c r="H319" s="223">
        <v>332.322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153</v>
      </c>
      <c r="AU319" s="229" t="s">
        <v>82</v>
      </c>
      <c r="AV319" s="13" t="s">
        <v>82</v>
      </c>
      <c r="AW319" s="13" t="s">
        <v>33</v>
      </c>
      <c r="AX319" s="13" t="s">
        <v>72</v>
      </c>
      <c r="AY319" s="229" t="s">
        <v>137</v>
      </c>
    </row>
    <row r="320" s="13" customFormat="1">
      <c r="A320" s="13"/>
      <c r="B320" s="218"/>
      <c r="C320" s="219"/>
      <c r="D320" s="220" t="s">
        <v>153</v>
      </c>
      <c r="E320" s="221" t="s">
        <v>19</v>
      </c>
      <c r="F320" s="222" t="s">
        <v>639</v>
      </c>
      <c r="G320" s="219"/>
      <c r="H320" s="223">
        <v>0.29999999999999999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153</v>
      </c>
      <c r="AU320" s="229" t="s">
        <v>82</v>
      </c>
      <c r="AV320" s="13" t="s">
        <v>82</v>
      </c>
      <c r="AW320" s="13" t="s">
        <v>33</v>
      </c>
      <c r="AX320" s="13" t="s">
        <v>72</v>
      </c>
      <c r="AY320" s="229" t="s">
        <v>137</v>
      </c>
    </row>
    <row r="321" s="14" customFormat="1">
      <c r="A321" s="14"/>
      <c r="B321" s="230"/>
      <c r="C321" s="231"/>
      <c r="D321" s="220" t="s">
        <v>153</v>
      </c>
      <c r="E321" s="232" t="s">
        <v>19</v>
      </c>
      <c r="F321" s="233" t="s">
        <v>185</v>
      </c>
      <c r="G321" s="231"/>
      <c r="H321" s="234">
        <v>334.09699999999998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153</v>
      </c>
      <c r="AU321" s="240" t="s">
        <v>82</v>
      </c>
      <c r="AV321" s="14" t="s">
        <v>144</v>
      </c>
      <c r="AW321" s="14" t="s">
        <v>33</v>
      </c>
      <c r="AX321" s="14" t="s">
        <v>80</v>
      </c>
      <c r="AY321" s="240" t="s">
        <v>137</v>
      </c>
    </row>
    <row r="322" s="2" customFormat="1" ht="24.15" customHeight="1">
      <c r="A322" s="39"/>
      <c r="B322" s="40"/>
      <c r="C322" s="205" t="s">
        <v>640</v>
      </c>
      <c r="D322" s="205" t="s">
        <v>139</v>
      </c>
      <c r="E322" s="206" t="s">
        <v>641</v>
      </c>
      <c r="F322" s="207" t="s">
        <v>630</v>
      </c>
      <c r="G322" s="208" t="s">
        <v>281</v>
      </c>
      <c r="H322" s="209">
        <v>6681.9399999999996</v>
      </c>
      <c r="I322" s="210"/>
      <c r="J322" s="211">
        <f>ROUND(I322*H322,2)</f>
        <v>0</v>
      </c>
      <c r="K322" s="207" t="s">
        <v>143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144</v>
      </c>
      <c r="AT322" s="216" t="s">
        <v>139</v>
      </c>
      <c r="AU322" s="216" t="s">
        <v>82</v>
      </c>
      <c r="AY322" s="18" t="s">
        <v>137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144</v>
      </c>
      <c r="BM322" s="216" t="s">
        <v>642</v>
      </c>
    </row>
    <row r="323" s="13" customFormat="1">
      <c r="A323" s="13"/>
      <c r="B323" s="218"/>
      <c r="C323" s="219"/>
      <c r="D323" s="220" t="s">
        <v>153</v>
      </c>
      <c r="E323" s="219"/>
      <c r="F323" s="222" t="s">
        <v>643</v>
      </c>
      <c r="G323" s="219"/>
      <c r="H323" s="223">
        <v>6681.9399999999996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153</v>
      </c>
      <c r="AU323" s="229" t="s">
        <v>82</v>
      </c>
      <c r="AV323" s="13" t="s">
        <v>82</v>
      </c>
      <c r="AW323" s="13" t="s">
        <v>4</v>
      </c>
      <c r="AX323" s="13" t="s">
        <v>80</v>
      </c>
      <c r="AY323" s="229" t="s">
        <v>137</v>
      </c>
    </row>
    <row r="324" s="2" customFormat="1" ht="24.15" customHeight="1">
      <c r="A324" s="39"/>
      <c r="B324" s="40"/>
      <c r="C324" s="205" t="s">
        <v>644</v>
      </c>
      <c r="D324" s="205" t="s">
        <v>139</v>
      </c>
      <c r="E324" s="206" t="s">
        <v>645</v>
      </c>
      <c r="F324" s="207" t="s">
        <v>646</v>
      </c>
      <c r="G324" s="208" t="s">
        <v>281</v>
      </c>
      <c r="H324" s="209">
        <v>1.4750000000000001</v>
      </c>
      <c r="I324" s="210"/>
      <c r="J324" s="211">
        <f>ROUND(I324*H324,2)</f>
        <v>0</v>
      </c>
      <c r="K324" s="207" t="s">
        <v>143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144</v>
      </c>
      <c r="AT324" s="216" t="s">
        <v>139</v>
      </c>
      <c r="AU324" s="216" t="s">
        <v>82</v>
      </c>
      <c r="AY324" s="18" t="s">
        <v>137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144</v>
      </c>
      <c r="BM324" s="216" t="s">
        <v>647</v>
      </c>
    </row>
    <row r="325" s="13" customFormat="1">
      <c r="A325" s="13"/>
      <c r="B325" s="218"/>
      <c r="C325" s="219"/>
      <c r="D325" s="220" t="s">
        <v>153</v>
      </c>
      <c r="E325" s="221" t="s">
        <v>19</v>
      </c>
      <c r="F325" s="222" t="s">
        <v>637</v>
      </c>
      <c r="G325" s="219"/>
      <c r="H325" s="223">
        <v>1.4750000000000001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153</v>
      </c>
      <c r="AU325" s="229" t="s">
        <v>82</v>
      </c>
      <c r="AV325" s="13" t="s">
        <v>82</v>
      </c>
      <c r="AW325" s="13" t="s">
        <v>33</v>
      </c>
      <c r="AX325" s="13" t="s">
        <v>80</v>
      </c>
      <c r="AY325" s="229" t="s">
        <v>137</v>
      </c>
    </row>
    <row r="326" s="2" customFormat="1" ht="24.15" customHeight="1">
      <c r="A326" s="39"/>
      <c r="B326" s="40"/>
      <c r="C326" s="205" t="s">
        <v>648</v>
      </c>
      <c r="D326" s="205" t="s">
        <v>139</v>
      </c>
      <c r="E326" s="206" t="s">
        <v>649</v>
      </c>
      <c r="F326" s="207" t="s">
        <v>650</v>
      </c>
      <c r="G326" s="208" t="s">
        <v>281</v>
      </c>
      <c r="H326" s="209">
        <v>405.41000000000002</v>
      </c>
      <c r="I326" s="210"/>
      <c r="J326" s="211">
        <f>ROUND(I326*H326,2)</f>
        <v>0</v>
      </c>
      <c r="K326" s="207" t="s">
        <v>143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144</v>
      </c>
      <c r="AT326" s="216" t="s">
        <v>139</v>
      </c>
      <c r="AU326" s="216" t="s">
        <v>82</v>
      </c>
      <c r="AY326" s="18" t="s">
        <v>137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144</v>
      </c>
      <c r="BM326" s="216" t="s">
        <v>651</v>
      </c>
    </row>
    <row r="327" s="13" customFormat="1">
      <c r="A327" s="13"/>
      <c r="B327" s="218"/>
      <c r="C327" s="219"/>
      <c r="D327" s="220" t="s">
        <v>153</v>
      </c>
      <c r="E327" s="221" t="s">
        <v>19</v>
      </c>
      <c r="F327" s="222" t="s">
        <v>627</v>
      </c>
      <c r="G327" s="219"/>
      <c r="H327" s="223">
        <v>73.087999999999994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153</v>
      </c>
      <c r="AU327" s="229" t="s">
        <v>82</v>
      </c>
      <c r="AV327" s="13" t="s">
        <v>82</v>
      </c>
      <c r="AW327" s="13" t="s">
        <v>33</v>
      </c>
      <c r="AX327" s="13" t="s">
        <v>72</v>
      </c>
      <c r="AY327" s="229" t="s">
        <v>137</v>
      </c>
    </row>
    <row r="328" s="13" customFormat="1">
      <c r="A328" s="13"/>
      <c r="B328" s="218"/>
      <c r="C328" s="219"/>
      <c r="D328" s="220" t="s">
        <v>153</v>
      </c>
      <c r="E328" s="221" t="s">
        <v>19</v>
      </c>
      <c r="F328" s="222" t="s">
        <v>638</v>
      </c>
      <c r="G328" s="219"/>
      <c r="H328" s="223">
        <v>332.322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153</v>
      </c>
      <c r="AU328" s="229" t="s">
        <v>82</v>
      </c>
      <c r="AV328" s="13" t="s">
        <v>82</v>
      </c>
      <c r="AW328" s="13" t="s">
        <v>33</v>
      </c>
      <c r="AX328" s="13" t="s">
        <v>72</v>
      </c>
      <c r="AY328" s="229" t="s">
        <v>137</v>
      </c>
    </row>
    <row r="329" s="14" customFormat="1">
      <c r="A329" s="14"/>
      <c r="B329" s="230"/>
      <c r="C329" s="231"/>
      <c r="D329" s="220" t="s">
        <v>153</v>
      </c>
      <c r="E329" s="232" t="s">
        <v>19</v>
      </c>
      <c r="F329" s="233" t="s">
        <v>185</v>
      </c>
      <c r="G329" s="231"/>
      <c r="H329" s="234">
        <v>405.41000000000002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153</v>
      </c>
      <c r="AU329" s="240" t="s">
        <v>82</v>
      </c>
      <c r="AV329" s="14" t="s">
        <v>144</v>
      </c>
      <c r="AW329" s="14" t="s">
        <v>33</v>
      </c>
      <c r="AX329" s="14" t="s">
        <v>80</v>
      </c>
      <c r="AY329" s="240" t="s">
        <v>137</v>
      </c>
    </row>
    <row r="330" s="2" customFormat="1" ht="24.15" customHeight="1">
      <c r="A330" s="39"/>
      <c r="B330" s="40"/>
      <c r="C330" s="205" t="s">
        <v>652</v>
      </c>
      <c r="D330" s="205" t="s">
        <v>139</v>
      </c>
      <c r="E330" s="206" t="s">
        <v>653</v>
      </c>
      <c r="F330" s="207" t="s">
        <v>297</v>
      </c>
      <c r="G330" s="208" t="s">
        <v>281</v>
      </c>
      <c r="H330" s="209">
        <v>165.59</v>
      </c>
      <c r="I330" s="210"/>
      <c r="J330" s="211">
        <f>ROUND(I330*H330,2)</f>
        <v>0</v>
      </c>
      <c r="K330" s="207" t="s">
        <v>143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144</v>
      </c>
      <c r="AT330" s="216" t="s">
        <v>139</v>
      </c>
      <c r="AU330" s="216" t="s">
        <v>82</v>
      </c>
      <c r="AY330" s="18" t="s">
        <v>137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144</v>
      </c>
      <c r="BM330" s="216" t="s">
        <v>654</v>
      </c>
    </row>
    <row r="331" s="13" customFormat="1">
      <c r="A331" s="13"/>
      <c r="B331" s="218"/>
      <c r="C331" s="219"/>
      <c r="D331" s="220" t="s">
        <v>153</v>
      </c>
      <c r="E331" s="221" t="s">
        <v>19</v>
      </c>
      <c r="F331" s="222" t="s">
        <v>626</v>
      </c>
      <c r="G331" s="219"/>
      <c r="H331" s="223">
        <v>165.59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153</v>
      </c>
      <c r="AU331" s="229" t="s">
        <v>82</v>
      </c>
      <c r="AV331" s="13" t="s">
        <v>82</v>
      </c>
      <c r="AW331" s="13" t="s">
        <v>33</v>
      </c>
      <c r="AX331" s="13" t="s">
        <v>80</v>
      </c>
      <c r="AY331" s="229" t="s">
        <v>137</v>
      </c>
    </row>
    <row r="332" s="12" customFormat="1" ht="22.8" customHeight="1">
      <c r="A332" s="12"/>
      <c r="B332" s="189"/>
      <c r="C332" s="190"/>
      <c r="D332" s="191" t="s">
        <v>71</v>
      </c>
      <c r="E332" s="203" t="s">
        <v>655</v>
      </c>
      <c r="F332" s="203" t="s">
        <v>656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P333</f>
        <v>0</v>
      </c>
      <c r="Q332" s="197"/>
      <c r="R332" s="198">
        <f>R333</f>
        <v>0</v>
      </c>
      <c r="S332" s="197"/>
      <c r="T332" s="199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0" t="s">
        <v>80</v>
      </c>
      <c r="AT332" s="201" t="s">
        <v>71</v>
      </c>
      <c r="AU332" s="201" t="s">
        <v>80</v>
      </c>
      <c r="AY332" s="200" t="s">
        <v>137</v>
      </c>
      <c r="BK332" s="202">
        <f>BK333</f>
        <v>0</v>
      </c>
    </row>
    <row r="333" s="2" customFormat="1" ht="24.15" customHeight="1">
      <c r="A333" s="39"/>
      <c r="B333" s="40"/>
      <c r="C333" s="205" t="s">
        <v>657</v>
      </c>
      <c r="D333" s="205" t="s">
        <v>139</v>
      </c>
      <c r="E333" s="206" t="s">
        <v>658</v>
      </c>
      <c r="F333" s="207" t="s">
        <v>659</v>
      </c>
      <c r="G333" s="208" t="s">
        <v>281</v>
      </c>
      <c r="H333" s="209">
        <v>573.17399999999998</v>
      </c>
      <c r="I333" s="210"/>
      <c r="J333" s="211">
        <f>ROUND(I333*H333,2)</f>
        <v>0</v>
      </c>
      <c r="K333" s="207" t="s">
        <v>143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144</v>
      </c>
      <c r="AT333" s="216" t="s">
        <v>139</v>
      </c>
      <c r="AU333" s="216" t="s">
        <v>82</v>
      </c>
      <c r="AY333" s="18" t="s">
        <v>137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144</v>
      </c>
      <c r="BM333" s="216" t="s">
        <v>660</v>
      </c>
    </row>
    <row r="334" s="12" customFormat="1" ht="25.92" customHeight="1">
      <c r="A334" s="12"/>
      <c r="B334" s="189"/>
      <c r="C334" s="190"/>
      <c r="D334" s="191" t="s">
        <v>71</v>
      </c>
      <c r="E334" s="192" t="s">
        <v>661</v>
      </c>
      <c r="F334" s="192" t="s">
        <v>662</v>
      </c>
      <c r="G334" s="190"/>
      <c r="H334" s="190"/>
      <c r="I334" s="193"/>
      <c r="J334" s="194">
        <f>BK334</f>
        <v>0</v>
      </c>
      <c r="K334" s="190"/>
      <c r="L334" s="195"/>
      <c r="M334" s="196"/>
      <c r="N334" s="197"/>
      <c r="O334" s="197"/>
      <c r="P334" s="198">
        <f>P335+P341+P344</f>
        <v>0</v>
      </c>
      <c r="Q334" s="197"/>
      <c r="R334" s="198">
        <f>R335+R341+R344</f>
        <v>0.058422380000000003</v>
      </c>
      <c r="S334" s="197"/>
      <c r="T334" s="199">
        <f>T335+T341+T344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0" t="s">
        <v>82</v>
      </c>
      <c r="AT334" s="201" t="s">
        <v>71</v>
      </c>
      <c r="AU334" s="201" t="s">
        <v>72</v>
      </c>
      <c r="AY334" s="200" t="s">
        <v>137</v>
      </c>
      <c r="BK334" s="202">
        <f>BK335+BK341+BK344</f>
        <v>0</v>
      </c>
    </row>
    <row r="335" s="12" customFormat="1" ht="22.8" customHeight="1">
      <c r="A335" s="12"/>
      <c r="B335" s="189"/>
      <c r="C335" s="190"/>
      <c r="D335" s="191" t="s">
        <v>71</v>
      </c>
      <c r="E335" s="203" t="s">
        <v>663</v>
      </c>
      <c r="F335" s="203" t="s">
        <v>664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SUM(P336:P340)</f>
        <v>0</v>
      </c>
      <c r="Q335" s="197"/>
      <c r="R335" s="198">
        <f>SUM(R336:R340)</f>
        <v>0.042000000000000003</v>
      </c>
      <c r="S335" s="197"/>
      <c r="T335" s="199">
        <f>SUM(T336:T340)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0" t="s">
        <v>82</v>
      </c>
      <c r="AT335" s="201" t="s">
        <v>71</v>
      </c>
      <c r="AU335" s="201" t="s">
        <v>80</v>
      </c>
      <c r="AY335" s="200" t="s">
        <v>137</v>
      </c>
      <c r="BK335" s="202">
        <f>SUM(BK336:BK340)</f>
        <v>0</v>
      </c>
    </row>
    <row r="336" s="2" customFormat="1" ht="16.5" customHeight="1">
      <c r="A336" s="39"/>
      <c r="B336" s="40"/>
      <c r="C336" s="205" t="s">
        <v>665</v>
      </c>
      <c r="D336" s="205" t="s">
        <v>139</v>
      </c>
      <c r="E336" s="206" t="s">
        <v>666</v>
      </c>
      <c r="F336" s="207" t="s">
        <v>667</v>
      </c>
      <c r="G336" s="208" t="s">
        <v>158</v>
      </c>
      <c r="H336" s="209">
        <v>70</v>
      </c>
      <c r="I336" s="210"/>
      <c r="J336" s="211">
        <f>ROUND(I336*H336,2)</f>
        <v>0</v>
      </c>
      <c r="K336" s="207" t="s">
        <v>143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228</v>
      </c>
      <c r="AT336" s="216" t="s">
        <v>139</v>
      </c>
      <c r="AU336" s="216" t="s">
        <v>82</v>
      </c>
      <c r="AY336" s="18" t="s">
        <v>137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228</v>
      </c>
      <c r="BM336" s="216" t="s">
        <v>668</v>
      </c>
    </row>
    <row r="337" s="13" customFormat="1">
      <c r="A337" s="13"/>
      <c r="B337" s="218"/>
      <c r="C337" s="219"/>
      <c r="D337" s="220" t="s">
        <v>153</v>
      </c>
      <c r="E337" s="221" t="s">
        <v>19</v>
      </c>
      <c r="F337" s="222" t="s">
        <v>669</v>
      </c>
      <c r="G337" s="219"/>
      <c r="H337" s="223">
        <v>70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153</v>
      </c>
      <c r="AU337" s="229" t="s">
        <v>82</v>
      </c>
      <c r="AV337" s="13" t="s">
        <v>82</v>
      </c>
      <c r="AW337" s="13" t="s">
        <v>33</v>
      </c>
      <c r="AX337" s="13" t="s">
        <v>80</v>
      </c>
      <c r="AY337" s="229" t="s">
        <v>137</v>
      </c>
    </row>
    <row r="338" s="2" customFormat="1" ht="16.5" customHeight="1">
      <c r="A338" s="39"/>
      <c r="B338" s="40"/>
      <c r="C338" s="251" t="s">
        <v>670</v>
      </c>
      <c r="D338" s="251" t="s">
        <v>278</v>
      </c>
      <c r="E338" s="252" t="s">
        <v>671</v>
      </c>
      <c r="F338" s="253" t="s">
        <v>672</v>
      </c>
      <c r="G338" s="254" t="s">
        <v>158</v>
      </c>
      <c r="H338" s="255">
        <v>84</v>
      </c>
      <c r="I338" s="256"/>
      <c r="J338" s="257">
        <f>ROUND(I338*H338,2)</f>
        <v>0</v>
      </c>
      <c r="K338" s="253" t="s">
        <v>143</v>
      </c>
      <c r="L338" s="258"/>
      <c r="M338" s="259" t="s">
        <v>19</v>
      </c>
      <c r="N338" s="260" t="s">
        <v>43</v>
      </c>
      <c r="O338" s="85"/>
      <c r="P338" s="214">
        <f>O338*H338</f>
        <v>0</v>
      </c>
      <c r="Q338" s="214">
        <v>0.00050000000000000001</v>
      </c>
      <c r="R338" s="214">
        <f>Q338*H338</f>
        <v>0.042000000000000003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324</v>
      </c>
      <c r="AT338" s="216" t="s">
        <v>278</v>
      </c>
      <c r="AU338" s="216" t="s">
        <v>82</v>
      </c>
      <c r="AY338" s="18" t="s">
        <v>137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228</v>
      </c>
      <c r="BM338" s="216" t="s">
        <v>673</v>
      </c>
    </row>
    <row r="339" s="13" customFormat="1">
      <c r="A339" s="13"/>
      <c r="B339" s="218"/>
      <c r="C339" s="219"/>
      <c r="D339" s="220" t="s">
        <v>153</v>
      </c>
      <c r="E339" s="219"/>
      <c r="F339" s="222" t="s">
        <v>674</v>
      </c>
      <c r="G339" s="219"/>
      <c r="H339" s="223">
        <v>84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153</v>
      </c>
      <c r="AU339" s="229" t="s">
        <v>82</v>
      </c>
      <c r="AV339" s="13" t="s">
        <v>82</v>
      </c>
      <c r="AW339" s="13" t="s">
        <v>4</v>
      </c>
      <c r="AX339" s="13" t="s">
        <v>80</v>
      </c>
      <c r="AY339" s="229" t="s">
        <v>137</v>
      </c>
    </row>
    <row r="340" s="2" customFormat="1" ht="24.15" customHeight="1">
      <c r="A340" s="39"/>
      <c r="B340" s="40"/>
      <c r="C340" s="205" t="s">
        <v>675</v>
      </c>
      <c r="D340" s="205" t="s">
        <v>139</v>
      </c>
      <c r="E340" s="206" t="s">
        <v>676</v>
      </c>
      <c r="F340" s="207" t="s">
        <v>677</v>
      </c>
      <c r="G340" s="208" t="s">
        <v>281</v>
      </c>
      <c r="H340" s="209">
        <v>0.042000000000000003</v>
      </c>
      <c r="I340" s="210"/>
      <c r="J340" s="211">
        <f>ROUND(I340*H340,2)</f>
        <v>0</v>
      </c>
      <c r="K340" s="207" t="s">
        <v>143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228</v>
      </c>
      <c r="AT340" s="216" t="s">
        <v>139</v>
      </c>
      <c r="AU340" s="216" t="s">
        <v>82</v>
      </c>
      <c r="AY340" s="18" t="s">
        <v>137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228</v>
      </c>
      <c r="BM340" s="216" t="s">
        <v>678</v>
      </c>
    </row>
    <row r="341" s="12" customFormat="1" ht="22.8" customHeight="1">
      <c r="A341" s="12"/>
      <c r="B341" s="189"/>
      <c r="C341" s="190"/>
      <c r="D341" s="191" t="s">
        <v>71</v>
      </c>
      <c r="E341" s="203" t="s">
        <v>679</v>
      </c>
      <c r="F341" s="203" t="s">
        <v>680</v>
      </c>
      <c r="G341" s="190"/>
      <c r="H341" s="190"/>
      <c r="I341" s="193"/>
      <c r="J341" s="204">
        <f>BK341</f>
        <v>0</v>
      </c>
      <c r="K341" s="190"/>
      <c r="L341" s="195"/>
      <c r="M341" s="196"/>
      <c r="N341" s="197"/>
      <c r="O341" s="197"/>
      <c r="P341" s="198">
        <f>SUM(P342:P343)</f>
        <v>0</v>
      </c>
      <c r="Q341" s="197"/>
      <c r="R341" s="198">
        <f>SUM(R342:R343)</f>
        <v>0.0015</v>
      </c>
      <c r="S341" s="197"/>
      <c r="T341" s="199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0" t="s">
        <v>82</v>
      </c>
      <c r="AT341" s="201" t="s">
        <v>71</v>
      </c>
      <c r="AU341" s="201" t="s">
        <v>80</v>
      </c>
      <c r="AY341" s="200" t="s">
        <v>137</v>
      </c>
      <c r="BK341" s="202">
        <f>SUM(BK342:BK343)</f>
        <v>0</v>
      </c>
    </row>
    <row r="342" s="2" customFormat="1" ht="16.5" customHeight="1">
      <c r="A342" s="39"/>
      <c r="B342" s="40"/>
      <c r="C342" s="205" t="s">
        <v>681</v>
      </c>
      <c r="D342" s="205" t="s">
        <v>139</v>
      </c>
      <c r="E342" s="206" t="s">
        <v>682</v>
      </c>
      <c r="F342" s="207" t="s">
        <v>683</v>
      </c>
      <c r="G342" s="208" t="s">
        <v>142</v>
      </c>
      <c r="H342" s="209">
        <v>1</v>
      </c>
      <c r="I342" s="210"/>
      <c r="J342" s="211">
        <f>ROUND(I342*H342,2)</f>
        <v>0</v>
      </c>
      <c r="K342" s="207" t="s">
        <v>143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0.0015</v>
      </c>
      <c r="R342" s="214">
        <f>Q342*H342</f>
        <v>0.0015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228</v>
      </c>
      <c r="AT342" s="216" t="s">
        <v>139</v>
      </c>
      <c r="AU342" s="216" t="s">
        <v>82</v>
      </c>
      <c r="AY342" s="18" t="s">
        <v>137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228</v>
      </c>
      <c r="BM342" s="216" t="s">
        <v>684</v>
      </c>
    </row>
    <row r="343" s="2" customFormat="1" ht="24.15" customHeight="1">
      <c r="A343" s="39"/>
      <c r="B343" s="40"/>
      <c r="C343" s="205" t="s">
        <v>685</v>
      </c>
      <c r="D343" s="205" t="s">
        <v>139</v>
      </c>
      <c r="E343" s="206" t="s">
        <v>686</v>
      </c>
      <c r="F343" s="207" t="s">
        <v>687</v>
      </c>
      <c r="G343" s="208" t="s">
        <v>281</v>
      </c>
      <c r="H343" s="209">
        <v>0.002</v>
      </c>
      <c r="I343" s="210"/>
      <c r="J343" s="211">
        <f>ROUND(I343*H343,2)</f>
        <v>0</v>
      </c>
      <c r="K343" s="207" t="s">
        <v>143</v>
      </c>
      <c r="L343" s="45"/>
      <c r="M343" s="212" t="s">
        <v>19</v>
      </c>
      <c r="N343" s="213" t="s">
        <v>43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228</v>
      </c>
      <c r="AT343" s="216" t="s">
        <v>139</v>
      </c>
      <c r="AU343" s="216" t="s">
        <v>82</v>
      </c>
      <c r="AY343" s="18" t="s">
        <v>137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80</v>
      </c>
      <c r="BK343" s="217">
        <f>ROUND(I343*H343,2)</f>
        <v>0</v>
      </c>
      <c r="BL343" s="18" t="s">
        <v>228</v>
      </c>
      <c r="BM343" s="216" t="s">
        <v>688</v>
      </c>
    </row>
    <row r="344" s="12" customFormat="1" ht="22.8" customHeight="1">
      <c r="A344" s="12"/>
      <c r="B344" s="189"/>
      <c r="C344" s="190"/>
      <c r="D344" s="191" t="s">
        <v>71</v>
      </c>
      <c r="E344" s="203" t="s">
        <v>689</v>
      </c>
      <c r="F344" s="203" t="s">
        <v>690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SUM(P345:P352)</f>
        <v>0</v>
      </c>
      <c r="Q344" s="197"/>
      <c r="R344" s="198">
        <f>SUM(R345:R352)</f>
        <v>0.014922379999999999</v>
      </c>
      <c r="S344" s="197"/>
      <c r="T344" s="199">
        <f>SUM(T345:T352)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82</v>
      </c>
      <c r="AT344" s="201" t="s">
        <v>71</v>
      </c>
      <c r="AU344" s="201" t="s">
        <v>80</v>
      </c>
      <c r="AY344" s="200" t="s">
        <v>137</v>
      </c>
      <c r="BK344" s="202">
        <f>SUM(BK345:BK352)</f>
        <v>0</v>
      </c>
    </row>
    <row r="345" s="2" customFormat="1" ht="16.5" customHeight="1">
      <c r="A345" s="39"/>
      <c r="B345" s="40"/>
      <c r="C345" s="205" t="s">
        <v>691</v>
      </c>
      <c r="D345" s="205" t="s">
        <v>139</v>
      </c>
      <c r="E345" s="206" t="s">
        <v>692</v>
      </c>
      <c r="F345" s="207" t="s">
        <v>693</v>
      </c>
      <c r="G345" s="208" t="s">
        <v>158</v>
      </c>
      <c r="H345" s="209">
        <v>67.828999999999994</v>
      </c>
      <c r="I345" s="210"/>
      <c r="J345" s="211">
        <f>ROUND(I345*H345,2)</f>
        <v>0</v>
      </c>
      <c r="K345" s="207" t="s">
        <v>143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0.00012999999999999999</v>
      </c>
      <c r="R345" s="214">
        <f>Q345*H345</f>
        <v>0.0088177699999999991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228</v>
      </c>
      <c r="AT345" s="216" t="s">
        <v>139</v>
      </c>
      <c r="AU345" s="216" t="s">
        <v>82</v>
      </c>
      <c r="AY345" s="18" t="s">
        <v>137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228</v>
      </c>
      <c r="BM345" s="216" t="s">
        <v>694</v>
      </c>
    </row>
    <row r="346" s="15" customFormat="1">
      <c r="A346" s="15"/>
      <c r="B346" s="241"/>
      <c r="C346" s="242"/>
      <c r="D346" s="220" t="s">
        <v>153</v>
      </c>
      <c r="E346" s="243" t="s">
        <v>19</v>
      </c>
      <c r="F346" s="244" t="s">
        <v>695</v>
      </c>
      <c r="G346" s="242"/>
      <c r="H346" s="243" t="s">
        <v>19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0" t="s">
        <v>153</v>
      </c>
      <c r="AU346" s="250" t="s">
        <v>82</v>
      </c>
      <c r="AV346" s="15" t="s">
        <v>80</v>
      </c>
      <c r="AW346" s="15" t="s">
        <v>33</v>
      </c>
      <c r="AX346" s="15" t="s">
        <v>72</v>
      </c>
      <c r="AY346" s="250" t="s">
        <v>137</v>
      </c>
    </row>
    <row r="347" s="13" customFormat="1">
      <c r="A347" s="13"/>
      <c r="B347" s="218"/>
      <c r="C347" s="219"/>
      <c r="D347" s="220" t="s">
        <v>153</v>
      </c>
      <c r="E347" s="221" t="s">
        <v>19</v>
      </c>
      <c r="F347" s="222" t="s">
        <v>696</v>
      </c>
      <c r="G347" s="219"/>
      <c r="H347" s="223">
        <v>8.5069999999999997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153</v>
      </c>
      <c r="AU347" s="229" t="s">
        <v>82</v>
      </c>
      <c r="AV347" s="13" t="s">
        <v>82</v>
      </c>
      <c r="AW347" s="13" t="s">
        <v>33</v>
      </c>
      <c r="AX347" s="13" t="s">
        <v>72</v>
      </c>
      <c r="AY347" s="229" t="s">
        <v>137</v>
      </c>
    </row>
    <row r="348" s="13" customFormat="1">
      <c r="A348" s="13"/>
      <c r="B348" s="218"/>
      <c r="C348" s="219"/>
      <c r="D348" s="220" t="s">
        <v>153</v>
      </c>
      <c r="E348" s="221" t="s">
        <v>19</v>
      </c>
      <c r="F348" s="222" t="s">
        <v>697</v>
      </c>
      <c r="G348" s="219"/>
      <c r="H348" s="223">
        <v>15.085000000000001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153</v>
      </c>
      <c r="AU348" s="229" t="s">
        <v>82</v>
      </c>
      <c r="AV348" s="13" t="s">
        <v>82</v>
      </c>
      <c r="AW348" s="13" t="s">
        <v>33</v>
      </c>
      <c r="AX348" s="13" t="s">
        <v>72</v>
      </c>
      <c r="AY348" s="229" t="s">
        <v>137</v>
      </c>
    </row>
    <row r="349" s="13" customFormat="1">
      <c r="A349" s="13"/>
      <c r="B349" s="218"/>
      <c r="C349" s="219"/>
      <c r="D349" s="220" t="s">
        <v>153</v>
      </c>
      <c r="E349" s="221" t="s">
        <v>19</v>
      </c>
      <c r="F349" s="222" t="s">
        <v>698</v>
      </c>
      <c r="G349" s="219"/>
      <c r="H349" s="223">
        <v>44.237000000000002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153</v>
      </c>
      <c r="AU349" s="229" t="s">
        <v>82</v>
      </c>
      <c r="AV349" s="13" t="s">
        <v>82</v>
      </c>
      <c r="AW349" s="13" t="s">
        <v>33</v>
      </c>
      <c r="AX349" s="13" t="s">
        <v>72</v>
      </c>
      <c r="AY349" s="229" t="s">
        <v>137</v>
      </c>
    </row>
    <row r="350" s="14" customFormat="1">
      <c r="A350" s="14"/>
      <c r="B350" s="230"/>
      <c r="C350" s="231"/>
      <c r="D350" s="220" t="s">
        <v>153</v>
      </c>
      <c r="E350" s="232" t="s">
        <v>19</v>
      </c>
      <c r="F350" s="233" t="s">
        <v>185</v>
      </c>
      <c r="G350" s="231"/>
      <c r="H350" s="234">
        <v>67.828999999999994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153</v>
      </c>
      <c r="AU350" s="240" t="s">
        <v>82</v>
      </c>
      <c r="AV350" s="14" t="s">
        <v>144</v>
      </c>
      <c r="AW350" s="14" t="s">
        <v>33</v>
      </c>
      <c r="AX350" s="14" t="s">
        <v>80</v>
      </c>
      <c r="AY350" s="240" t="s">
        <v>137</v>
      </c>
    </row>
    <row r="351" s="2" customFormat="1" ht="16.5" customHeight="1">
      <c r="A351" s="39"/>
      <c r="B351" s="40"/>
      <c r="C351" s="205" t="s">
        <v>699</v>
      </c>
      <c r="D351" s="205" t="s">
        <v>139</v>
      </c>
      <c r="E351" s="206" t="s">
        <v>700</v>
      </c>
      <c r="F351" s="207" t="s">
        <v>701</v>
      </c>
      <c r="G351" s="208" t="s">
        <v>158</v>
      </c>
      <c r="H351" s="209">
        <v>67.828999999999994</v>
      </c>
      <c r="I351" s="210"/>
      <c r="J351" s="211">
        <f>ROUND(I351*H351,2)</f>
        <v>0</v>
      </c>
      <c r="K351" s="207" t="s">
        <v>143</v>
      </c>
      <c r="L351" s="45"/>
      <c r="M351" s="212" t="s">
        <v>19</v>
      </c>
      <c r="N351" s="213" t="s">
        <v>43</v>
      </c>
      <c r="O351" s="85"/>
      <c r="P351" s="214">
        <f>O351*H351</f>
        <v>0</v>
      </c>
      <c r="Q351" s="214">
        <v>9.0000000000000006E-05</v>
      </c>
      <c r="R351" s="214">
        <f>Q351*H351</f>
        <v>0.0061046099999999999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228</v>
      </c>
      <c r="AT351" s="216" t="s">
        <v>139</v>
      </c>
      <c r="AU351" s="216" t="s">
        <v>82</v>
      </c>
      <c r="AY351" s="18" t="s">
        <v>137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80</v>
      </c>
      <c r="BK351" s="217">
        <f>ROUND(I351*H351,2)</f>
        <v>0</v>
      </c>
      <c r="BL351" s="18" t="s">
        <v>228</v>
      </c>
      <c r="BM351" s="216" t="s">
        <v>702</v>
      </c>
    </row>
    <row r="352" s="13" customFormat="1">
      <c r="A352" s="13"/>
      <c r="B352" s="218"/>
      <c r="C352" s="219"/>
      <c r="D352" s="220" t="s">
        <v>153</v>
      </c>
      <c r="E352" s="221" t="s">
        <v>19</v>
      </c>
      <c r="F352" s="222" t="s">
        <v>703</v>
      </c>
      <c r="G352" s="219"/>
      <c r="H352" s="223">
        <v>67.828999999999994</v>
      </c>
      <c r="I352" s="224"/>
      <c r="J352" s="219"/>
      <c r="K352" s="219"/>
      <c r="L352" s="225"/>
      <c r="M352" s="265"/>
      <c r="N352" s="266"/>
      <c r="O352" s="266"/>
      <c r="P352" s="266"/>
      <c r="Q352" s="266"/>
      <c r="R352" s="266"/>
      <c r="S352" s="266"/>
      <c r="T352" s="26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153</v>
      </c>
      <c r="AU352" s="229" t="s">
        <v>82</v>
      </c>
      <c r="AV352" s="13" t="s">
        <v>82</v>
      </c>
      <c r="AW352" s="13" t="s">
        <v>33</v>
      </c>
      <c r="AX352" s="13" t="s">
        <v>80</v>
      </c>
      <c r="AY352" s="229" t="s">
        <v>137</v>
      </c>
    </row>
    <row r="353" s="2" customFormat="1" ht="6.96" customHeight="1">
      <c r="A353" s="39"/>
      <c r="B353" s="60"/>
      <c r="C353" s="61"/>
      <c r="D353" s="61"/>
      <c r="E353" s="61"/>
      <c r="F353" s="61"/>
      <c r="G353" s="61"/>
      <c r="H353" s="61"/>
      <c r="I353" s="61"/>
      <c r="J353" s="61"/>
      <c r="K353" s="61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+0jxv9FCqJ9nh/e6cOkXYkzPHxfAWulGXxyxtc94+u4TLr4L3hFsJzowKoabA5N9o0r3qG2lD1kzP8fhCZIqaQ==" hashValue="foIs8aamJAFN17+t6fQOIDoogJbQw/PI5iEyepXtLpgrOcedg7EXUPnsG1m+/76orUt453NcKJomMa8hfXTIPg==" algorithmName="SHA-512" password="CC35"/>
  <autoFilter ref="C91:K35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ROUND((SUM(BE89:BE277)),  2)</f>
        <v>0</v>
      </c>
      <c r="G33" s="39"/>
      <c r="H33" s="39"/>
      <c r="I33" s="149">
        <v>0.20999999999999999</v>
      </c>
      <c r="J33" s="148">
        <f>ROUND(((SUM(BE89:BE277))*I33),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ROUND((SUM(BF89:BF277)),  2)</f>
        <v>0</v>
      </c>
      <c r="G34" s="39"/>
      <c r="H34" s="39"/>
      <c r="I34" s="149">
        <v>0.14999999999999999</v>
      </c>
      <c r="J34" s="148">
        <f>ROUND(((SUM(BF89:BF277))*I34),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201.A1 - TYP A - km 0,529 - 0,542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J159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115</v>
      </c>
      <c r="E64" s="175"/>
      <c r="F64" s="175"/>
      <c r="G64" s="175"/>
      <c r="H64" s="175"/>
      <c r="I64" s="175"/>
      <c r="J64" s="176">
        <f>J211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J244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J249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118</v>
      </c>
      <c r="E67" s="169"/>
      <c r="F67" s="169"/>
      <c r="G67" s="169"/>
      <c r="H67" s="169"/>
      <c r="I67" s="169"/>
      <c r="J67" s="170">
        <f>J251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119</v>
      </c>
      <c r="E68" s="175"/>
      <c r="F68" s="175"/>
      <c r="G68" s="175"/>
      <c r="H68" s="175"/>
      <c r="I68" s="175"/>
      <c r="J68" s="176">
        <f>J252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121</v>
      </c>
      <c r="E69" s="175"/>
      <c r="F69" s="175"/>
      <c r="G69" s="175"/>
      <c r="H69" s="175"/>
      <c r="I69" s="175"/>
      <c r="J69" s="176">
        <f>J270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122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Jáchymov - Rekonstrukce ulice Palackého - Etapa č.III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201.A1 - TYP A - km 0,529 - 0,542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Jáchymov</v>
      </c>
      <c r="G83" s="41"/>
      <c r="H83" s="41"/>
      <c r="I83" s="33" t="s">
        <v>23</v>
      </c>
      <c r="J83" s="73" t="str">
        <f>IF(J12="","",J12)</f>
        <v>23. 10. 2019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Město Jáchymov</v>
      </c>
      <c r="G85" s="41"/>
      <c r="H85" s="41"/>
      <c r="I85" s="33" t="s">
        <v>31</v>
      </c>
      <c r="J85" s="37" t="str">
        <f>E21</f>
        <v>AZ Consult spol. s 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Lucie Wojčiková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123</v>
      </c>
      <c r="D88" s="181" t="s">
        <v>57</v>
      </c>
      <c r="E88" s="181" t="s">
        <v>53</v>
      </c>
      <c r="F88" s="181" t="s">
        <v>54</v>
      </c>
      <c r="G88" s="181" t="s">
        <v>124</v>
      </c>
      <c r="H88" s="181" t="s">
        <v>125</v>
      </c>
      <c r="I88" s="181" t="s">
        <v>126</v>
      </c>
      <c r="J88" s="181" t="s">
        <v>107</v>
      </c>
      <c r="K88" s="182" t="s">
        <v>127</v>
      </c>
      <c r="L88" s="183"/>
      <c r="M88" s="93" t="s">
        <v>19</v>
      </c>
      <c r="N88" s="94" t="s">
        <v>42</v>
      </c>
      <c r="O88" s="94" t="s">
        <v>128</v>
      </c>
      <c r="P88" s="94" t="s">
        <v>129</v>
      </c>
      <c r="Q88" s="94" t="s">
        <v>130</v>
      </c>
      <c r="R88" s="94" t="s">
        <v>131</v>
      </c>
      <c r="S88" s="94" t="s">
        <v>132</v>
      </c>
      <c r="T88" s="95" t="s">
        <v>133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134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P90+P251</f>
        <v>0</v>
      </c>
      <c r="Q89" s="97"/>
      <c r="R89" s="186">
        <f>R90+R251</f>
        <v>16.055413870000002</v>
      </c>
      <c r="S89" s="97"/>
      <c r="T89" s="187">
        <f>T90+T251</f>
        <v>63.899999999999999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108</v>
      </c>
      <c r="BK89" s="188">
        <f>BK90+BK251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135</v>
      </c>
      <c r="F90" s="192" t="s">
        <v>136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P91+P159+P206+P211+P244+P249</f>
        <v>0</v>
      </c>
      <c r="Q90" s="197"/>
      <c r="R90" s="198">
        <f>R91+R159+R206+R211+R244+R249</f>
        <v>16.039549910000002</v>
      </c>
      <c r="S90" s="197"/>
      <c r="T90" s="199">
        <f>T91+T159+T206+T211+T244+T249</f>
        <v>63.899999999999999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137</v>
      </c>
      <c r="BK90" s="202">
        <f>BK91+BK159+BK206+BK211+BK244+BK249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80</v>
      </c>
      <c r="F91" s="203" t="s">
        <v>138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SUM(P92:P158)</f>
        <v>0</v>
      </c>
      <c r="Q91" s="197"/>
      <c r="R91" s="198">
        <f>SUM(R92:R158)</f>
        <v>4.2532360000000002</v>
      </c>
      <c r="S91" s="197"/>
      <c r="T91" s="199">
        <f>SUM(T92:T158)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137</v>
      </c>
      <c r="BK91" s="202">
        <f>SUM(BK92:BK158)</f>
        <v>0</v>
      </c>
    </row>
    <row r="92" s="2" customFormat="1" ht="24.15" customHeight="1">
      <c r="A92" s="39"/>
      <c r="B92" s="40"/>
      <c r="C92" s="205" t="s">
        <v>80</v>
      </c>
      <c r="D92" s="205" t="s">
        <v>139</v>
      </c>
      <c r="E92" s="206" t="s">
        <v>705</v>
      </c>
      <c r="F92" s="207" t="s">
        <v>706</v>
      </c>
      <c r="G92" s="208" t="s">
        <v>175</v>
      </c>
      <c r="H92" s="209">
        <v>2.9540000000000002</v>
      </c>
      <c r="I92" s="210"/>
      <c r="J92" s="211">
        <f>ROUND(I92*H92,2)</f>
        <v>0</v>
      </c>
      <c r="K92" s="207" t="s">
        <v>143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144</v>
      </c>
      <c r="AT92" s="216" t="s">
        <v>139</v>
      </c>
      <c r="AU92" s="216" t="s">
        <v>82</v>
      </c>
      <c r="AY92" s="18" t="s">
        <v>137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144</v>
      </c>
      <c r="BM92" s="216" t="s">
        <v>707</v>
      </c>
    </row>
    <row r="93" s="13" customFormat="1">
      <c r="A93" s="13"/>
      <c r="B93" s="218"/>
      <c r="C93" s="219"/>
      <c r="D93" s="220" t="s">
        <v>153</v>
      </c>
      <c r="E93" s="221" t="s">
        <v>19</v>
      </c>
      <c r="F93" s="222" t="s">
        <v>708</v>
      </c>
      <c r="G93" s="219"/>
      <c r="H93" s="223">
        <v>2.9540000000000002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153</v>
      </c>
      <c r="AU93" s="229" t="s">
        <v>82</v>
      </c>
      <c r="AV93" s="13" t="s">
        <v>82</v>
      </c>
      <c r="AW93" s="13" t="s">
        <v>33</v>
      </c>
      <c r="AX93" s="13" t="s">
        <v>72</v>
      </c>
      <c r="AY93" s="229" t="s">
        <v>137</v>
      </c>
    </row>
    <row r="94" s="14" customFormat="1">
      <c r="A94" s="14"/>
      <c r="B94" s="230"/>
      <c r="C94" s="231"/>
      <c r="D94" s="220" t="s">
        <v>153</v>
      </c>
      <c r="E94" s="232" t="s">
        <v>19</v>
      </c>
      <c r="F94" s="233" t="s">
        <v>185</v>
      </c>
      <c r="G94" s="231"/>
      <c r="H94" s="234">
        <v>2.9540000000000002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153</v>
      </c>
      <c r="AU94" s="240" t="s">
        <v>82</v>
      </c>
      <c r="AV94" s="14" t="s">
        <v>144</v>
      </c>
      <c r="AW94" s="14" t="s">
        <v>33</v>
      </c>
      <c r="AX94" s="14" t="s">
        <v>80</v>
      </c>
      <c r="AY94" s="240" t="s">
        <v>137</v>
      </c>
    </row>
    <row r="95" s="2" customFormat="1" ht="24.15" customHeight="1">
      <c r="A95" s="39"/>
      <c r="B95" s="40"/>
      <c r="C95" s="205" t="s">
        <v>82</v>
      </c>
      <c r="D95" s="205" t="s">
        <v>139</v>
      </c>
      <c r="E95" s="206" t="s">
        <v>709</v>
      </c>
      <c r="F95" s="207" t="s">
        <v>710</v>
      </c>
      <c r="G95" s="208" t="s">
        <v>175</v>
      </c>
      <c r="H95" s="209">
        <v>4.2069999999999999</v>
      </c>
      <c r="I95" s="210"/>
      <c r="J95" s="211">
        <f>ROUND(I95*H95,2)</f>
        <v>0</v>
      </c>
      <c r="K95" s="207" t="s">
        <v>143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82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144</v>
      </c>
      <c r="BM95" s="216" t="s">
        <v>711</v>
      </c>
    </row>
    <row r="96" s="15" customFormat="1">
      <c r="A96" s="15"/>
      <c r="B96" s="241"/>
      <c r="C96" s="242"/>
      <c r="D96" s="220" t="s">
        <v>153</v>
      </c>
      <c r="E96" s="243" t="s">
        <v>19</v>
      </c>
      <c r="F96" s="244" t="s">
        <v>712</v>
      </c>
      <c r="G96" s="242"/>
      <c r="H96" s="243" t="s">
        <v>19</v>
      </c>
      <c r="I96" s="245"/>
      <c r="J96" s="242"/>
      <c r="K96" s="242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153</v>
      </c>
      <c r="AU96" s="250" t="s">
        <v>82</v>
      </c>
      <c r="AV96" s="15" t="s">
        <v>80</v>
      </c>
      <c r="AW96" s="15" t="s">
        <v>33</v>
      </c>
      <c r="AX96" s="15" t="s">
        <v>72</v>
      </c>
      <c r="AY96" s="250" t="s">
        <v>137</v>
      </c>
    </row>
    <row r="97" s="13" customFormat="1">
      <c r="A97" s="13"/>
      <c r="B97" s="218"/>
      <c r="C97" s="219"/>
      <c r="D97" s="220" t="s">
        <v>153</v>
      </c>
      <c r="E97" s="221" t="s">
        <v>19</v>
      </c>
      <c r="F97" s="222" t="s">
        <v>713</v>
      </c>
      <c r="G97" s="219"/>
      <c r="H97" s="223">
        <v>4.2069999999999999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153</v>
      </c>
      <c r="AU97" s="229" t="s">
        <v>82</v>
      </c>
      <c r="AV97" s="13" t="s">
        <v>82</v>
      </c>
      <c r="AW97" s="13" t="s">
        <v>33</v>
      </c>
      <c r="AX97" s="13" t="s">
        <v>72</v>
      </c>
      <c r="AY97" s="229" t="s">
        <v>137</v>
      </c>
    </row>
    <row r="98" s="14" customFormat="1">
      <c r="A98" s="14"/>
      <c r="B98" s="230"/>
      <c r="C98" s="231"/>
      <c r="D98" s="220" t="s">
        <v>153</v>
      </c>
      <c r="E98" s="232" t="s">
        <v>19</v>
      </c>
      <c r="F98" s="233" t="s">
        <v>185</v>
      </c>
      <c r="G98" s="231"/>
      <c r="H98" s="234">
        <v>4.2069999999999999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153</v>
      </c>
      <c r="AU98" s="240" t="s">
        <v>82</v>
      </c>
      <c r="AV98" s="14" t="s">
        <v>144</v>
      </c>
      <c r="AW98" s="14" t="s">
        <v>33</v>
      </c>
      <c r="AX98" s="14" t="s">
        <v>80</v>
      </c>
      <c r="AY98" s="240" t="s">
        <v>137</v>
      </c>
    </row>
    <row r="99" s="2" customFormat="1" ht="33" customHeight="1">
      <c r="A99" s="39"/>
      <c r="B99" s="40"/>
      <c r="C99" s="205" t="s">
        <v>155</v>
      </c>
      <c r="D99" s="205" t="s">
        <v>139</v>
      </c>
      <c r="E99" s="206" t="s">
        <v>714</v>
      </c>
      <c r="F99" s="207" t="s">
        <v>715</v>
      </c>
      <c r="G99" s="208" t="s">
        <v>175</v>
      </c>
      <c r="H99" s="209">
        <v>0.42099999999999999</v>
      </c>
      <c r="I99" s="210"/>
      <c r="J99" s="211">
        <f>ROUND(I99*H99,2)</f>
        <v>0</v>
      </c>
      <c r="K99" s="207" t="s">
        <v>143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144</v>
      </c>
      <c r="AT99" s="216" t="s">
        <v>139</v>
      </c>
      <c r="AU99" s="216" t="s">
        <v>82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144</v>
      </c>
      <c r="BM99" s="216" t="s">
        <v>716</v>
      </c>
    </row>
    <row r="100" s="13" customFormat="1">
      <c r="A100" s="13"/>
      <c r="B100" s="218"/>
      <c r="C100" s="219"/>
      <c r="D100" s="220" t="s">
        <v>153</v>
      </c>
      <c r="E100" s="221" t="s">
        <v>19</v>
      </c>
      <c r="F100" s="222" t="s">
        <v>717</v>
      </c>
      <c r="G100" s="219"/>
      <c r="H100" s="223">
        <v>0.42099999999999999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153</v>
      </c>
      <c r="AU100" s="229" t="s">
        <v>82</v>
      </c>
      <c r="AV100" s="13" t="s">
        <v>82</v>
      </c>
      <c r="AW100" s="13" t="s">
        <v>33</v>
      </c>
      <c r="AX100" s="13" t="s">
        <v>72</v>
      </c>
      <c r="AY100" s="229" t="s">
        <v>137</v>
      </c>
    </row>
    <row r="101" s="14" customFormat="1">
      <c r="A101" s="14"/>
      <c r="B101" s="230"/>
      <c r="C101" s="231"/>
      <c r="D101" s="220" t="s">
        <v>153</v>
      </c>
      <c r="E101" s="232" t="s">
        <v>19</v>
      </c>
      <c r="F101" s="233" t="s">
        <v>185</v>
      </c>
      <c r="G101" s="231"/>
      <c r="H101" s="234">
        <v>0.42099999999999999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153</v>
      </c>
      <c r="AU101" s="240" t="s">
        <v>82</v>
      </c>
      <c r="AV101" s="14" t="s">
        <v>144</v>
      </c>
      <c r="AW101" s="14" t="s">
        <v>33</v>
      </c>
      <c r="AX101" s="14" t="s">
        <v>80</v>
      </c>
      <c r="AY101" s="240" t="s">
        <v>137</v>
      </c>
    </row>
    <row r="102" s="2" customFormat="1" ht="24.15" customHeight="1">
      <c r="A102" s="39"/>
      <c r="B102" s="40"/>
      <c r="C102" s="205" t="s">
        <v>144</v>
      </c>
      <c r="D102" s="205" t="s">
        <v>139</v>
      </c>
      <c r="E102" s="206" t="s">
        <v>718</v>
      </c>
      <c r="F102" s="207" t="s">
        <v>719</v>
      </c>
      <c r="G102" s="208" t="s">
        <v>175</v>
      </c>
      <c r="H102" s="209">
        <v>4.2069999999999999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82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144</v>
      </c>
      <c r="BM102" s="216" t="s">
        <v>720</v>
      </c>
    </row>
    <row r="103" s="15" customFormat="1">
      <c r="A103" s="15"/>
      <c r="B103" s="241"/>
      <c r="C103" s="242"/>
      <c r="D103" s="220" t="s">
        <v>153</v>
      </c>
      <c r="E103" s="243" t="s">
        <v>19</v>
      </c>
      <c r="F103" s="244" t="s">
        <v>721</v>
      </c>
      <c r="G103" s="242"/>
      <c r="H103" s="243" t="s">
        <v>19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153</v>
      </c>
      <c r="AU103" s="250" t="s">
        <v>82</v>
      </c>
      <c r="AV103" s="15" t="s">
        <v>80</v>
      </c>
      <c r="AW103" s="15" t="s">
        <v>33</v>
      </c>
      <c r="AX103" s="15" t="s">
        <v>72</v>
      </c>
      <c r="AY103" s="250" t="s">
        <v>137</v>
      </c>
    </row>
    <row r="104" s="13" customFormat="1">
      <c r="A104" s="13"/>
      <c r="B104" s="218"/>
      <c r="C104" s="219"/>
      <c r="D104" s="220" t="s">
        <v>153</v>
      </c>
      <c r="E104" s="221" t="s">
        <v>19</v>
      </c>
      <c r="F104" s="222" t="s">
        <v>722</v>
      </c>
      <c r="G104" s="219"/>
      <c r="H104" s="223">
        <v>4.2069999999999999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153</v>
      </c>
      <c r="AU104" s="229" t="s">
        <v>82</v>
      </c>
      <c r="AV104" s="13" t="s">
        <v>82</v>
      </c>
      <c r="AW104" s="13" t="s">
        <v>33</v>
      </c>
      <c r="AX104" s="13" t="s">
        <v>72</v>
      </c>
      <c r="AY104" s="229" t="s">
        <v>137</v>
      </c>
    </row>
    <row r="105" s="14" customFormat="1">
      <c r="A105" s="14"/>
      <c r="B105" s="230"/>
      <c r="C105" s="231"/>
      <c r="D105" s="220" t="s">
        <v>153</v>
      </c>
      <c r="E105" s="232" t="s">
        <v>19</v>
      </c>
      <c r="F105" s="233" t="s">
        <v>185</v>
      </c>
      <c r="G105" s="231"/>
      <c r="H105" s="234">
        <v>4.2069999999999999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153</v>
      </c>
      <c r="AU105" s="240" t="s">
        <v>82</v>
      </c>
      <c r="AV105" s="14" t="s">
        <v>144</v>
      </c>
      <c r="AW105" s="14" t="s">
        <v>33</v>
      </c>
      <c r="AX105" s="14" t="s">
        <v>80</v>
      </c>
      <c r="AY105" s="240" t="s">
        <v>137</v>
      </c>
    </row>
    <row r="106" s="2" customFormat="1" ht="33" customHeight="1">
      <c r="A106" s="39"/>
      <c r="B106" s="40"/>
      <c r="C106" s="205" t="s">
        <v>164</v>
      </c>
      <c r="D106" s="205" t="s">
        <v>139</v>
      </c>
      <c r="E106" s="206" t="s">
        <v>723</v>
      </c>
      <c r="F106" s="207" t="s">
        <v>724</v>
      </c>
      <c r="G106" s="208" t="s">
        <v>175</v>
      </c>
      <c r="H106" s="209">
        <v>0.42099999999999999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144</v>
      </c>
      <c r="BM106" s="216" t="s">
        <v>725</v>
      </c>
    </row>
    <row r="107" s="13" customFormat="1">
      <c r="A107" s="13"/>
      <c r="B107" s="218"/>
      <c r="C107" s="219"/>
      <c r="D107" s="220" t="s">
        <v>153</v>
      </c>
      <c r="E107" s="221" t="s">
        <v>19</v>
      </c>
      <c r="F107" s="222" t="s">
        <v>717</v>
      </c>
      <c r="G107" s="219"/>
      <c r="H107" s="223">
        <v>0.42099999999999999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153</v>
      </c>
      <c r="AU107" s="229" t="s">
        <v>82</v>
      </c>
      <c r="AV107" s="13" t="s">
        <v>82</v>
      </c>
      <c r="AW107" s="13" t="s">
        <v>33</v>
      </c>
      <c r="AX107" s="13" t="s">
        <v>72</v>
      </c>
      <c r="AY107" s="229" t="s">
        <v>137</v>
      </c>
    </row>
    <row r="108" s="14" customFormat="1">
      <c r="A108" s="14"/>
      <c r="B108" s="230"/>
      <c r="C108" s="231"/>
      <c r="D108" s="220" t="s">
        <v>153</v>
      </c>
      <c r="E108" s="232" t="s">
        <v>19</v>
      </c>
      <c r="F108" s="233" t="s">
        <v>185</v>
      </c>
      <c r="G108" s="231"/>
      <c r="H108" s="234">
        <v>0.42099999999999999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153</v>
      </c>
      <c r="AU108" s="240" t="s">
        <v>82</v>
      </c>
      <c r="AV108" s="14" t="s">
        <v>144</v>
      </c>
      <c r="AW108" s="14" t="s">
        <v>33</v>
      </c>
      <c r="AX108" s="14" t="s">
        <v>80</v>
      </c>
      <c r="AY108" s="240" t="s">
        <v>137</v>
      </c>
    </row>
    <row r="109" s="2" customFormat="1" ht="33" customHeight="1">
      <c r="A109" s="39"/>
      <c r="B109" s="40"/>
      <c r="C109" s="205" t="s">
        <v>168</v>
      </c>
      <c r="D109" s="205" t="s">
        <v>139</v>
      </c>
      <c r="E109" s="206" t="s">
        <v>726</v>
      </c>
      <c r="F109" s="207" t="s">
        <v>727</v>
      </c>
      <c r="G109" s="208" t="s">
        <v>175</v>
      </c>
      <c r="H109" s="209">
        <v>9.4540000000000006</v>
      </c>
      <c r="I109" s="210"/>
      <c r="J109" s="211">
        <f>ROUND(I109*H109,2)</f>
        <v>0</v>
      </c>
      <c r="K109" s="207" t="s">
        <v>143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82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144</v>
      </c>
      <c r="BM109" s="216" t="s">
        <v>728</v>
      </c>
    </row>
    <row r="110" s="15" customFormat="1">
      <c r="A110" s="15"/>
      <c r="B110" s="241"/>
      <c r="C110" s="242"/>
      <c r="D110" s="220" t="s">
        <v>153</v>
      </c>
      <c r="E110" s="243" t="s">
        <v>19</v>
      </c>
      <c r="F110" s="244" t="s">
        <v>729</v>
      </c>
      <c r="G110" s="242"/>
      <c r="H110" s="243" t="s">
        <v>19</v>
      </c>
      <c r="I110" s="245"/>
      <c r="J110" s="242"/>
      <c r="K110" s="242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153</v>
      </c>
      <c r="AU110" s="250" t="s">
        <v>82</v>
      </c>
      <c r="AV110" s="15" t="s">
        <v>80</v>
      </c>
      <c r="AW110" s="15" t="s">
        <v>33</v>
      </c>
      <c r="AX110" s="15" t="s">
        <v>72</v>
      </c>
      <c r="AY110" s="250" t="s">
        <v>137</v>
      </c>
    </row>
    <row r="111" s="15" customFormat="1">
      <c r="A111" s="15"/>
      <c r="B111" s="241"/>
      <c r="C111" s="242"/>
      <c r="D111" s="220" t="s">
        <v>153</v>
      </c>
      <c r="E111" s="243" t="s">
        <v>19</v>
      </c>
      <c r="F111" s="244" t="s">
        <v>730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153</v>
      </c>
      <c r="AU111" s="250" t="s">
        <v>82</v>
      </c>
      <c r="AV111" s="15" t="s">
        <v>80</v>
      </c>
      <c r="AW111" s="15" t="s">
        <v>33</v>
      </c>
      <c r="AX111" s="15" t="s">
        <v>72</v>
      </c>
      <c r="AY111" s="250" t="s">
        <v>137</v>
      </c>
    </row>
    <row r="112" s="13" customFormat="1">
      <c r="A112" s="13"/>
      <c r="B112" s="218"/>
      <c r="C112" s="219"/>
      <c r="D112" s="220" t="s">
        <v>153</v>
      </c>
      <c r="E112" s="221" t="s">
        <v>19</v>
      </c>
      <c r="F112" s="222" t="s">
        <v>731</v>
      </c>
      <c r="G112" s="219"/>
      <c r="H112" s="223">
        <v>4.7270000000000003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153</v>
      </c>
      <c r="AU112" s="229" t="s">
        <v>82</v>
      </c>
      <c r="AV112" s="13" t="s">
        <v>82</v>
      </c>
      <c r="AW112" s="13" t="s">
        <v>33</v>
      </c>
      <c r="AX112" s="13" t="s">
        <v>72</v>
      </c>
      <c r="AY112" s="229" t="s">
        <v>137</v>
      </c>
    </row>
    <row r="113" s="13" customFormat="1">
      <c r="A113" s="13"/>
      <c r="B113" s="218"/>
      <c r="C113" s="219"/>
      <c r="D113" s="220" t="s">
        <v>153</v>
      </c>
      <c r="E113" s="221" t="s">
        <v>19</v>
      </c>
      <c r="F113" s="222" t="s">
        <v>732</v>
      </c>
      <c r="G113" s="219"/>
      <c r="H113" s="223">
        <v>4.7270000000000003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153</v>
      </c>
      <c r="AU113" s="229" t="s">
        <v>82</v>
      </c>
      <c r="AV113" s="13" t="s">
        <v>82</v>
      </c>
      <c r="AW113" s="13" t="s">
        <v>33</v>
      </c>
      <c r="AX113" s="13" t="s">
        <v>72</v>
      </c>
      <c r="AY113" s="229" t="s">
        <v>137</v>
      </c>
    </row>
    <row r="114" s="14" customFormat="1">
      <c r="A114" s="14"/>
      <c r="B114" s="230"/>
      <c r="C114" s="231"/>
      <c r="D114" s="220" t="s">
        <v>153</v>
      </c>
      <c r="E114" s="232" t="s">
        <v>19</v>
      </c>
      <c r="F114" s="233" t="s">
        <v>185</v>
      </c>
      <c r="G114" s="231"/>
      <c r="H114" s="234">
        <v>9.4540000000000006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153</v>
      </c>
      <c r="AU114" s="240" t="s">
        <v>82</v>
      </c>
      <c r="AV114" s="14" t="s">
        <v>144</v>
      </c>
      <c r="AW114" s="14" t="s">
        <v>33</v>
      </c>
      <c r="AX114" s="14" t="s">
        <v>80</v>
      </c>
      <c r="AY114" s="240" t="s">
        <v>137</v>
      </c>
    </row>
    <row r="115" s="2" customFormat="1" ht="33" customHeight="1">
      <c r="A115" s="39"/>
      <c r="B115" s="40"/>
      <c r="C115" s="205" t="s">
        <v>172</v>
      </c>
      <c r="D115" s="205" t="s">
        <v>139</v>
      </c>
      <c r="E115" s="206" t="s">
        <v>256</v>
      </c>
      <c r="F115" s="207" t="s">
        <v>257</v>
      </c>
      <c r="G115" s="208" t="s">
        <v>175</v>
      </c>
      <c r="H115" s="209">
        <v>7.3879999999999999</v>
      </c>
      <c r="I115" s="210"/>
      <c r="J115" s="211">
        <f>ROUND(I115*H115,2)</f>
        <v>0</v>
      </c>
      <c r="K115" s="207" t="s">
        <v>143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82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144</v>
      </c>
      <c r="BM115" s="216" t="s">
        <v>733</v>
      </c>
    </row>
    <row r="116" s="15" customFormat="1">
      <c r="A116" s="15"/>
      <c r="B116" s="241"/>
      <c r="C116" s="242"/>
      <c r="D116" s="220" t="s">
        <v>153</v>
      </c>
      <c r="E116" s="243" t="s">
        <v>19</v>
      </c>
      <c r="F116" s="244" t="s">
        <v>730</v>
      </c>
      <c r="G116" s="242"/>
      <c r="H116" s="243" t="s">
        <v>19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153</v>
      </c>
      <c r="AU116" s="250" t="s">
        <v>82</v>
      </c>
      <c r="AV116" s="15" t="s">
        <v>80</v>
      </c>
      <c r="AW116" s="15" t="s">
        <v>33</v>
      </c>
      <c r="AX116" s="15" t="s">
        <v>72</v>
      </c>
      <c r="AY116" s="250" t="s">
        <v>137</v>
      </c>
    </row>
    <row r="117" s="13" customFormat="1">
      <c r="A117" s="13"/>
      <c r="B117" s="218"/>
      <c r="C117" s="219"/>
      <c r="D117" s="220" t="s">
        <v>153</v>
      </c>
      <c r="E117" s="221" t="s">
        <v>19</v>
      </c>
      <c r="F117" s="222" t="s">
        <v>734</v>
      </c>
      <c r="G117" s="219"/>
      <c r="H117" s="223">
        <v>0.59099999999999997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153</v>
      </c>
      <c r="AU117" s="229" t="s">
        <v>82</v>
      </c>
      <c r="AV117" s="13" t="s">
        <v>82</v>
      </c>
      <c r="AW117" s="13" t="s">
        <v>33</v>
      </c>
      <c r="AX117" s="13" t="s">
        <v>72</v>
      </c>
      <c r="AY117" s="229" t="s">
        <v>137</v>
      </c>
    </row>
    <row r="118" s="13" customFormat="1">
      <c r="A118" s="13"/>
      <c r="B118" s="218"/>
      <c r="C118" s="219"/>
      <c r="D118" s="220" t="s">
        <v>153</v>
      </c>
      <c r="E118" s="221" t="s">
        <v>19</v>
      </c>
      <c r="F118" s="222" t="s">
        <v>735</v>
      </c>
      <c r="G118" s="219"/>
      <c r="H118" s="223">
        <v>6.0519999999999996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153</v>
      </c>
      <c r="AU118" s="229" t="s">
        <v>82</v>
      </c>
      <c r="AV118" s="13" t="s">
        <v>82</v>
      </c>
      <c r="AW118" s="13" t="s">
        <v>33</v>
      </c>
      <c r="AX118" s="13" t="s">
        <v>72</v>
      </c>
      <c r="AY118" s="229" t="s">
        <v>137</v>
      </c>
    </row>
    <row r="119" s="13" customFormat="1">
      <c r="A119" s="13"/>
      <c r="B119" s="218"/>
      <c r="C119" s="219"/>
      <c r="D119" s="220" t="s">
        <v>153</v>
      </c>
      <c r="E119" s="221" t="s">
        <v>19</v>
      </c>
      <c r="F119" s="222" t="s">
        <v>736</v>
      </c>
      <c r="G119" s="219"/>
      <c r="H119" s="223">
        <v>0.745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153</v>
      </c>
      <c r="AU119" s="229" t="s">
        <v>82</v>
      </c>
      <c r="AV119" s="13" t="s">
        <v>82</v>
      </c>
      <c r="AW119" s="13" t="s">
        <v>33</v>
      </c>
      <c r="AX119" s="13" t="s">
        <v>72</v>
      </c>
      <c r="AY119" s="229" t="s">
        <v>137</v>
      </c>
    </row>
    <row r="120" s="14" customFormat="1">
      <c r="A120" s="14"/>
      <c r="B120" s="230"/>
      <c r="C120" s="231"/>
      <c r="D120" s="220" t="s">
        <v>153</v>
      </c>
      <c r="E120" s="232" t="s">
        <v>19</v>
      </c>
      <c r="F120" s="233" t="s">
        <v>185</v>
      </c>
      <c r="G120" s="231"/>
      <c r="H120" s="234">
        <v>7.3879999999999999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153</v>
      </c>
      <c r="AU120" s="240" t="s">
        <v>82</v>
      </c>
      <c r="AV120" s="14" t="s">
        <v>144</v>
      </c>
      <c r="AW120" s="14" t="s">
        <v>33</v>
      </c>
      <c r="AX120" s="14" t="s">
        <v>80</v>
      </c>
      <c r="AY120" s="240" t="s">
        <v>137</v>
      </c>
    </row>
    <row r="121" s="2" customFormat="1" ht="37.8" customHeight="1">
      <c r="A121" s="39"/>
      <c r="B121" s="40"/>
      <c r="C121" s="205" t="s">
        <v>178</v>
      </c>
      <c r="D121" s="205" t="s">
        <v>139</v>
      </c>
      <c r="E121" s="206" t="s">
        <v>268</v>
      </c>
      <c r="F121" s="207" t="s">
        <v>269</v>
      </c>
      <c r="G121" s="208" t="s">
        <v>175</v>
      </c>
      <c r="H121" s="209">
        <v>73.879999999999995</v>
      </c>
      <c r="I121" s="210"/>
      <c r="J121" s="211">
        <f>ROUND(I121*H121,2)</f>
        <v>0</v>
      </c>
      <c r="K121" s="207" t="s">
        <v>143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144</v>
      </c>
      <c r="AT121" s="216" t="s">
        <v>139</v>
      </c>
      <c r="AU121" s="216" t="s">
        <v>82</v>
      </c>
      <c r="AY121" s="18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144</v>
      </c>
      <c r="BM121" s="216" t="s">
        <v>737</v>
      </c>
    </row>
    <row r="122" s="13" customFormat="1">
      <c r="A122" s="13"/>
      <c r="B122" s="218"/>
      <c r="C122" s="219"/>
      <c r="D122" s="220" t="s">
        <v>153</v>
      </c>
      <c r="E122" s="221" t="s">
        <v>19</v>
      </c>
      <c r="F122" s="222" t="s">
        <v>738</v>
      </c>
      <c r="G122" s="219"/>
      <c r="H122" s="223">
        <v>7.3879999999999999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153</v>
      </c>
      <c r="AU122" s="229" t="s">
        <v>82</v>
      </c>
      <c r="AV122" s="13" t="s">
        <v>82</v>
      </c>
      <c r="AW122" s="13" t="s">
        <v>33</v>
      </c>
      <c r="AX122" s="13" t="s">
        <v>72</v>
      </c>
      <c r="AY122" s="229" t="s">
        <v>137</v>
      </c>
    </row>
    <row r="123" s="14" customFormat="1">
      <c r="A123" s="14"/>
      <c r="B123" s="230"/>
      <c r="C123" s="231"/>
      <c r="D123" s="220" t="s">
        <v>153</v>
      </c>
      <c r="E123" s="232" t="s">
        <v>19</v>
      </c>
      <c r="F123" s="233" t="s">
        <v>185</v>
      </c>
      <c r="G123" s="231"/>
      <c r="H123" s="234">
        <v>7.3879999999999999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153</v>
      </c>
      <c r="AU123" s="240" t="s">
        <v>82</v>
      </c>
      <c r="AV123" s="14" t="s">
        <v>144</v>
      </c>
      <c r="AW123" s="14" t="s">
        <v>33</v>
      </c>
      <c r="AX123" s="14" t="s">
        <v>80</v>
      </c>
      <c r="AY123" s="240" t="s">
        <v>137</v>
      </c>
    </row>
    <row r="124" s="13" customFormat="1">
      <c r="A124" s="13"/>
      <c r="B124" s="218"/>
      <c r="C124" s="219"/>
      <c r="D124" s="220" t="s">
        <v>153</v>
      </c>
      <c r="E124" s="219"/>
      <c r="F124" s="222" t="s">
        <v>739</v>
      </c>
      <c r="G124" s="219"/>
      <c r="H124" s="223">
        <v>73.879999999999995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153</v>
      </c>
      <c r="AU124" s="229" t="s">
        <v>82</v>
      </c>
      <c r="AV124" s="13" t="s">
        <v>82</v>
      </c>
      <c r="AW124" s="13" t="s">
        <v>4</v>
      </c>
      <c r="AX124" s="13" t="s">
        <v>80</v>
      </c>
      <c r="AY124" s="229" t="s">
        <v>137</v>
      </c>
    </row>
    <row r="125" s="2" customFormat="1" ht="24.15" customHeight="1">
      <c r="A125" s="39"/>
      <c r="B125" s="40"/>
      <c r="C125" s="205" t="s">
        <v>186</v>
      </c>
      <c r="D125" s="205" t="s">
        <v>139</v>
      </c>
      <c r="E125" s="206" t="s">
        <v>251</v>
      </c>
      <c r="F125" s="207" t="s">
        <v>252</v>
      </c>
      <c r="G125" s="208" t="s">
        <v>175</v>
      </c>
      <c r="H125" s="209">
        <v>4.726</v>
      </c>
      <c r="I125" s="210"/>
      <c r="J125" s="211">
        <f>ROUND(I125*H125,2)</f>
        <v>0</v>
      </c>
      <c r="K125" s="207" t="s">
        <v>143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82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144</v>
      </c>
      <c r="BM125" s="216" t="s">
        <v>740</v>
      </c>
    </row>
    <row r="126" s="15" customFormat="1">
      <c r="A126" s="15"/>
      <c r="B126" s="241"/>
      <c r="C126" s="242"/>
      <c r="D126" s="220" t="s">
        <v>153</v>
      </c>
      <c r="E126" s="243" t="s">
        <v>19</v>
      </c>
      <c r="F126" s="244" t="s">
        <v>741</v>
      </c>
      <c r="G126" s="242"/>
      <c r="H126" s="243" t="s">
        <v>19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153</v>
      </c>
      <c r="AU126" s="250" t="s">
        <v>82</v>
      </c>
      <c r="AV126" s="15" t="s">
        <v>80</v>
      </c>
      <c r="AW126" s="15" t="s">
        <v>33</v>
      </c>
      <c r="AX126" s="15" t="s">
        <v>72</v>
      </c>
      <c r="AY126" s="250" t="s">
        <v>137</v>
      </c>
    </row>
    <row r="127" s="15" customFormat="1">
      <c r="A127" s="15"/>
      <c r="B127" s="241"/>
      <c r="C127" s="242"/>
      <c r="D127" s="220" t="s">
        <v>153</v>
      </c>
      <c r="E127" s="243" t="s">
        <v>19</v>
      </c>
      <c r="F127" s="244" t="s">
        <v>730</v>
      </c>
      <c r="G127" s="242"/>
      <c r="H127" s="243" t="s">
        <v>19</v>
      </c>
      <c r="I127" s="245"/>
      <c r="J127" s="242"/>
      <c r="K127" s="242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153</v>
      </c>
      <c r="AU127" s="250" t="s">
        <v>82</v>
      </c>
      <c r="AV127" s="15" t="s">
        <v>80</v>
      </c>
      <c r="AW127" s="15" t="s">
        <v>33</v>
      </c>
      <c r="AX127" s="15" t="s">
        <v>72</v>
      </c>
      <c r="AY127" s="250" t="s">
        <v>137</v>
      </c>
    </row>
    <row r="128" s="13" customFormat="1">
      <c r="A128" s="13"/>
      <c r="B128" s="218"/>
      <c r="C128" s="219"/>
      <c r="D128" s="220" t="s">
        <v>153</v>
      </c>
      <c r="E128" s="221" t="s">
        <v>19</v>
      </c>
      <c r="F128" s="222" t="s">
        <v>742</v>
      </c>
      <c r="G128" s="219"/>
      <c r="H128" s="223">
        <v>2.363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153</v>
      </c>
      <c r="AU128" s="229" t="s">
        <v>82</v>
      </c>
      <c r="AV128" s="13" t="s">
        <v>82</v>
      </c>
      <c r="AW128" s="13" t="s">
        <v>33</v>
      </c>
      <c r="AX128" s="13" t="s">
        <v>72</v>
      </c>
      <c r="AY128" s="229" t="s">
        <v>137</v>
      </c>
    </row>
    <row r="129" s="13" customFormat="1">
      <c r="A129" s="13"/>
      <c r="B129" s="218"/>
      <c r="C129" s="219"/>
      <c r="D129" s="220" t="s">
        <v>153</v>
      </c>
      <c r="E129" s="221" t="s">
        <v>19</v>
      </c>
      <c r="F129" s="222" t="s">
        <v>743</v>
      </c>
      <c r="G129" s="219"/>
      <c r="H129" s="223">
        <v>2.363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153</v>
      </c>
      <c r="AU129" s="229" t="s">
        <v>82</v>
      </c>
      <c r="AV129" s="13" t="s">
        <v>82</v>
      </c>
      <c r="AW129" s="13" t="s">
        <v>33</v>
      </c>
      <c r="AX129" s="13" t="s">
        <v>72</v>
      </c>
      <c r="AY129" s="229" t="s">
        <v>137</v>
      </c>
    </row>
    <row r="130" s="14" customFormat="1">
      <c r="A130" s="14"/>
      <c r="B130" s="230"/>
      <c r="C130" s="231"/>
      <c r="D130" s="220" t="s">
        <v>153</v>
      </c>
      <c r="E130" s="232" t="s">
        <v>19</v>
      </c>
      <c r="F130" s="233" t="s">
        <v>185</v>
      </c>
      <c r="G130" s="231"/>
      <c r="H130" s="234">
        <v>4.726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153</v>
      </c>
      <c r="AU130" s="240" t="s">
        <v>82</v>
      </c>
      <c r="AV130" s="14" t="s">
        <v>144</v>
      </c>
      <c r="AW130" s="14" t="s">
        <v>33</v>
      </c>
      <c r="AX130" s="14" t="s">
        <v>80</v>
      </c>
      <c r="AY130" s="240" t="s">
        <v>137</v>
      </c>
    </row>
    <row r="131" s="2" customFormat="1" ht="24.15" customHeight="1">
      <c r="A131" s="39"/>
      <c r="B131" s="40"/>
      <c r="C131" s="205" t="s">
        <v>192</v>
      </c>
      <c r="D131" s="205" t="s">
        <v>139</v>
      </c>
      <c r="E131" s="206" t="s">
        <v>296</v>
      </c>
      <c r="F131" s="207" t="s">
        <v>297</v>
      </c>
      <c r="G131" s="208" t="s">
        <v>281</v>
      </c>
      <c r="H131" s="209">
        <v>13.298</v>
      </c>
      <c r="I131" s="210"/>
      <c r="J131" s="211">
        <f>ROUND(I131*H131,2)</f>
        <v>0</v>
      </c>
      <c r="K131" s="207" t="s">
        <v>143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144</v>
      </c>
      <c r="AT131" s="216" t="s">
        <v>139</v>
      </c>
      <c r="AU131" s="216" t="s">
        <v>82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144</v>
      </c>
      <c r="BM131" s="216" t="s">
        <v>744</v>
      </c>
    </row>
    <row r="132" s="13" customFormat="1">
      <c r="A132" s="13"/>
      <c r="B132" s="218"/>
      <c r="C132" s="219"/>
      <c r="D132" s="220" t="s">
        <v>153</v>
      </c>
      <c r="E132" s="221" t="s">
        <v>19</v>
      </c>
      <c r="F132" s="222" t="s">
        <v>738</v>
      </c>
      <c r="G132" s="219"/>
      <c r="H132" s="223">
        <v>7.3879999999999999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153</v>
      </c>
      <c r="AU132" s="229" t="s">
        <v>82</v>
      </c>
      <c r="AV132" s="13" t="s">
        <v>82</v>
      </c>
      <c r="AW132" s="13" t="s">
        <v>33</v>
      </c>
      <c r="AX132" s="13" t="s">
        <v>72</v>
      </c>
      <c r="AY132" s="229" t="s">
        <v>137</v>
      </c>
    </row>
    <row r="133" s="14" customFormat="1">
      <c r="A133" s="14"/>
      <c r="B133" s="230"/>
      <c r="C133" s="231"/>
      <c r="D133" s="220" t="s">
        <v>153</v>
      </c>
      <c r="E133" s="232" t="s">
        <v>19</v>
      </c>
      <c r="F133" s="233" t="s">
        <v>185</v>
      </c>
      <c r="G133" s="231"/>
      <c r="H133" s="234">
        <v>7.3879999999999999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153</v>
      </c>
      <c r="AU133" s="240" t="s">
        <v>82</v>
      </c>
      <c r="AV133" s="14" t="s">
        <v>144</v>
      </c>
      <c r="AW133" s="14" t="s">
        <v>33</v>
      </c>
      <c r="AX133" s="14" t="s">
        <v>80</v>
      </c>
      <c r="AY133" s="240" t="s">
        <v>137</v>
      </c>
    </row>
    <row r="134" s="13" customFormat="1">
      <c r="A134" s="13"/>
      <c r="B134" s="218"/>
      <c r="C134" s="219"/>
      <c r="D134" s="220" t="s">
        <v>153</v>
      </c>
      <c r="E134" s="219"/>
      <c r="F134" s="222" t="s">
        <v>745</v>
      </c>
      <c r="G134" s="219"/>
      <c r="H134" s="223">
        <v>13.298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153</v>
      </c>
      <c r="AU134" s="229" t="s">
        <v>82</v>
      </c>
      <c r="AV134" s="13" t="s">
        <v>82</v>
      </c>
      <c r="AW134" s="13" t="s">
        <v>4</v>
      </c>
      <c r="AX134" s="13" t="s">
        <v>80</v>
      </c>
      <c r="AY134" s="229" t="s">
        <v>137</v>
      </c>
    </row>
    <row r="135" s="2" customFormat="1" ht="24.15" customHeight="1">
      <c r="A135" s="39"/>
      <c r="B135" s="40"/>
      <c r="C135" s="205" t="s">
        <v>197</v>
      </c>
      <c r="D135" s="205" t="s">
        <v>139</v>
      </c>
      <c r="E135" s="206" t="s">
        <v>301</v>
      </c>
      <c r="F135" s="207" t="s">
        <v>302</v>
      </c>
      <c r="G135" s="208" t="s">
        <v>175</v>
      </c>
      <c r="H135" s="209">
        <v>4.726</v>
      </c>
      <c r="I135" s="210"/>
      <c r="J135" s="211">
        <f>ROUND(I135*H135,2)</f>
        <v>0</v>
      </c>
      <c r="K135" s="207" t="s">
        <v>143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144</v>
      </c>
      <c r="AT135" s="216" t="s">
        <v>139</v>
      </c>
      <c r="AU135" s="216" t="s">
        <v>82</v>
      </c>
      <c r="AY135" s="18" t="s">
        <v>137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144</v>
      </c>
      <c r="BM135" s="216" t="s">
        <v>746</v>
      </c>
    </row>
    <row r="136" s="15" customFormat="1">
      <c r="A136" s="15"/>
      <c r="B136" s="241"/>
      <c r="C136" s="242"/>
      <c r="D136" s="220" t="s">
        <v>153</v>
      </c>
      <c r="E136" s="243" t="s">
        <v>19</v>
      </c>
      <c r="F136" s="244" t="s">
        <v>730</v>
      </c>
      <c r="G136" s="242"/>
      <c r="H136" s="243" t="s">
        <v>19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0" t="s">
        <v>153</v>
      </c>
      <c r="AU136" s="250" t="s">
        <v>82</v>
      </c>
      <c r="AV136" s="15" t="s">
        <v>80</v>
      </c>
      <c r="AW136" s="15" t="s">
        <v>33</v>
      </c>
      <c r="AX136" s="15" t="s">
        <v>72</v>
      </c>
      <c r="AY136" s="250" t="s">
        <v>137</v>
      </c>
    </row>
    <row r="137" s="13" customFormat="1">
      <c r="A137" s="13"/>
      <c r="B137" s="218"/>
      <c r="C137" s="219"/>
      <c r="D137" s="220" t="s">
        <v>153</v>
      </c>
      <c r="E137" s="221" t="s">
        <v>19</v>
      </c>
      <c r="F137" s="222" t="s">
        <v>747</v>
      </c>
      <c r="G137" s="219"/>
      <c r="H137" s="223">
        <v>2.363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153</v>
      </c>
      <c r="AU137" s="229" t="s">
        <v>82</v>
      </c>
      <c r="AV137" s="13" t="s">
        <v>82</v>
      </c>
      <c r="AW137" s="13" t="s">
        <v>33</v>
      </c>
      <c r="AX137" s="13" t="s">
        <v>72</v>
      </c>
      <c r="AY137" s="229" t="s">
        <v>137</v>
      </c>
    </row>
    <row r="138" s="13" customFormat="1">
      <c r="A138" s="13"/>
      <c r="B138" s="218"/>
      <c r="C138" s="219"/>
      <c r="D138" s="220" t="s">
        <v>153</v>
      </c>
      <c r="E138" s="221" t="s">
        <v>19</v>
      </c>
      <c r="F138" s="222" t="s">
        <v>748</v>
      </c>
      <c r="G138" s="219"/>
      <c r="H138" s="223">
        <v>2.363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153</v>
      </c>
      <c r="AU138" s="229" t="s">
        <v>82</v>
      </c>
      <c r="AV138" s="13" t="s">
        <v>82</v>
      </c>
      <c r="AW138" s="13" t="s">
        <v>33</v>
      </c>
      <c r="AX138" s="13" t="s">
        <v>72</v>
      </c>
      <c r="AY138" s="229" t="s">
        <v>137</v>
      </c>
    </row>
    <row r="139" s="14" customFormat="1">
      <c r="A139" s="14"/>
      <c r="B139" s="230"/>
      <c r="C139" s="231"/>
      <c r="D139" s="220" t="s">
        <v>153</v>
      </c>
      <c r="E139" s="232" t="s">
        <v>19</v>
      </c>
      <c r="F139" s="233" t="s">
        <v>185</v>
      </c>
      <c r="G139" s="231"/>
      <c r="H139" s="234">
        <v>4.726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153</v>
      </c>
      <c r="AU139" s="240" t="s">
        <v>82</v>
      </c>
      <c r="AV139" s="14" t="s">
        <v>144</v>
      </c>
      <c r="AW139" s="14" t="s">
        <v>33</v>
      </c>
      <c r="AX139" s="14" t="s">
        <v>80</v>
      </c>
      <c r="AY139" s="240" t="s">
        <v>137</v>
      </c>
    </row>
    <row r="140" s="2" customFormat="1" ht="16.5" customHeight="1">
      <c r="A140" s="39"/>
      <c r="B140" s="40"/>
      <c r="C140" s="251" t="s">
        <v>203</v>
      </c>
      <c r="D140" s="251" t="s">
        <v>278</v>
      </c>
      <c r="E140" s="252" t="s">
        <v>749</v>
      </c>
      <c r="F140" s="253" t="s">
        <v>750</v>
      </c>
      <c r="G140" s="254" t="s">
        <v>281</v>
      </c>
      <c r="H140" s="255">
        <v>4.2530000000000001</v>
      </c>
      <c r="I140" s="256"/>
      <c r="J140" s="257">
        <f>ROUND(I140*H140,2)</f>
        <v>0</v>
      </c>
      <c r="K140" s="253" t="s">
        <v>19</v>
      </c>
      <c r="L140" s="258"/>
      <c r="M140" s="259" t="s">
        <v>19</v>
      </c>
      <c r="N140" s="260" t="s">
        <v>43</v>
      </c>
      <c r="O140" s="85"/>
      <c r="P140" s="214">
        <f>O140*H140</f>
        <v>0</v>
      </c>
      <c r="Q140" s="214">
        <v>1</v>
      </c>
      <c r="R140" s="214">
        <f>Q140*H140</f>
        <v>4.2530000000000001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178</v>
      </c>
      <c r="AT140" s="216" t="s">
        <v>278</v>
      </c>
      <c r="AU140" s="216" t="s">
        <v>82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144</v>
      </c>
      <c r="BM140" s="216" t="s">
        <v>751</v>
      </c>
    </row>
    <row r="141" s="13" customFormat="1">
      <c r="A141" s="13"/>
      <c r="B141" s="218"/>
      <c r="C141" s="219"/>
      <c r="D141" s="220" t="s">
        <v>153</v>
      </c>
      <c r="E141" s="221" t="s">
        <v>19</v>
      </c>
      <c r="F141" s="222" t="s">
        <v>752</v>
      </c>
      <c r="G141" s="219"/>
      <c r="H141" s="223">
        <v>2.363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153</v>
      </c>
      <c r="AU141" s="229" t="s">
        <v>82</v>
      </c>
      <c r="AV141" s="13" t="s">
        <v>82</v>
      </c>
      <c r="AW141" s="13" t="s">
        <v>33</v>
      </c>
      <c r="AX141" s="13" t="s">
        <v>72</v>
      </c>
      <c r="AY141" s="229" t="s">
        <v>137</v>
      </c>
    </row>
    <row r="142" s="14" customFormat="1">
      <c r="A142" s="14"/>
      <c r="B142" s="230"/>
      <c r="C142" s="231"/>
      <c r="D142" s="220" t="s">
        <v>153</v>
      </c>
      <c r="E142" s="232" t="s">
        <v>19</v>
      </c>
      <c r="F142" s="233" t="s">
        <v>185</v>
      </c>
      <c r="G142" s="231"/>
      <c r="H142" s="234">
        <v>2.363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153</v>
      </c>
      <c r="AU142" s="240" t="s">
        <v>82</v>
      </c>
      <c r="AV142" s="14" t="s">
        <v>144</v>
      </c>
      <c r="AW142" s="14" t="s">
        <v>33</v>
      </c>
      <c r="AX142" s="14" t="s">
        <v>80</v>
      </c>
      <c r="AY142" s="240" t="s">
        <v>137</v>
      </c>
    </row>
    <row r="143" s="13" customFormat="1">
      <c r="A143" s="13"/>
      <c r="B143" s="218"/>
      <c r="C143" s="219"/>
      <c r="D143" s="220" t="s">
        <v>153</v>
      </c>
      <c r="E143" s="219"/>
      <c r="F143" s="222" t="s">
        <v>753</v>
      </c>
      <c r="G143" s="219"/>
      <c r="H143" s="223">
        <v>4.2530000000000001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153</v>
      </c>
      <c r="AU143" s="229" t="s">
        <v>82</v>
      </c>
      <c r="AV143" s="13" t="s">
        <v>82</v>
      </c>
      <c r="AW143" s="13" t="s">
        <v>4</v>
      </c>
      <c r="AX143" s="13" t="s">
        <v>80</v>
      </c>
      <c r="AY143" s="229" t="s">
        <v>137</v>
      </c>
    </row>
    <row r="144" s="2" customFormat="1" ht="16.5" customHeight="1">
      <c r="A144" s="39"/>
      <c r="B144" s="40"/>
      <c r="C144" s="205" t="s">
        <v>213</v>
      </c>
      <c r="D144" s="205" t="s">
        <v>139</v>
      </c>
      <c r="E144" s="206" t="s">
        <v>754</v>
      </c>
      <c r="F144" s="207" t="s">
        <v>755</v>
      </c>
      <c r="G144" s="208" t="s">
        <v>175</v>
      </c>
      <c r="H144" s="209">
        <v>2.363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82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144</v>
      </c>
      <c r="BM144" s="216" t="s">
        <v>756</v>
      </c>
    </row>
    <row r="145" s="15" customFormat="1">
      <c r="A145" s="15"/>
      <c r="B145" s="241"/>
      <c r="C145" s="242"/>
      <c r="D145" s="220" t="s">
        <v>153</v>
      </c>
      <c r="E145" s="243" t="s">
        <v>19</v>
      </c>
      <c r="F145" s="244" t="s">
        <v>757</v>
      </c>
      <c r="G145" s="242"/>
      <c r="H145" s="243" t="s">
        <v>19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0" t="s">
        <v>153</v>
      </c>
      <c r="AU145" s="250" t="s">
        <v>82</v>
      </c>
      <c r="AV145" s="15" t="s">
        <v>80</v>
      </c>
      <c r="AW145" s="15" t="s">
        <v>33</v>
      </c>
      <c r="AX145" s="15" t="s">
        <v>72</v>
      </c>
      <c r="AY145" s="250" t="s">
        <v>137</v>
      </c>
    </row>
    <row r="146" s="15" customFormat="1">
      <c r="A146" s="15"/>
      <c r="B146" s="241"/>
      <c r="C146" s="242"/>
      <c r="D146" s="220" t="s">
        <v>153</v>
      </c>
      <c r="E146" s="243" t="s">
        <v>19</v>
      </c>
      <c r="F146" s="244" t="s">
        <v>730</v>
      </c>
      <c r="G146" s="242"/>
      <c r="H146" s="243" t="s">
        <v>19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153</v>
      </c>
      <c r="AU146" s="250" t="s">
        <v>82</v>
      </c>
      <c r="AV146" s="15" t="s">
        <v>80</v>
      </c>
      <c r="AW146" s="15" t="s">
        <v>33</v>
      </c>
      <c r="AX146" s="15" t="s">
        <v>72</v>
      </c>
      <c r="AY146" s="250" t="s">
        <v>137</v>
      </c>
    </row>
    <row r="147" s="13" customFormat="1">
      <c r="A147" s="13"/>
      <c r="B147" s="218"/>
      <c r="C147" s="219"/>
      <c r="D147" s="220" t="s">
        <v>153</v>
      </c>
      <c r="E147" s="221" t="s">
        <v>19</v>
      </c>
      <c r="F147" s="222" t="s">
        <v>758</v>
      </c>
      <c r="G147" s="219"/>
      <c r="H147" s="223">
        <v>2.363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153</v>
      </c>
      <c r="AU147" s="229" t="s">
        <v>82</v>
      </c>
      <c r="AV147" s="13" t="s">
        <v>82</v>
      </c>
      <c r="AW147" s="13" t="s">
        <v>33</v>
      </c>
      <c r="AX147" s="13" t="s">
        <v>72</v>
      </c>
      <c r="AY147" s="229" t="s">
        <v>137</v>
      </c>
    </row>
    <row r="148" s="14" customFormat="1">
      <c r="A148" s="14"/>
      <c r="B148" s="230"/>
      <c r="C148" s="231"/>
      <c r="D148" s="220" t="s">
        <v>153</v>
      </c>
      <c r="E148" s="232" t="s">
        <v>19</v>
      </c>
      <c r="F148" s="233" t="s">
        <v>185</v>
      </c>
      <c r="G148" s="231"/>
      <c r="H148" s="234">
        <v>2.363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153</v>
      </c>
      <c r="AU148" s="240" t="s">
        <v>82</v>
      </c>
      <c r="AV148" s="14" t="s">
        <v>144</v>
      </c>
      <c r="AW148" s="14" t="s">
        <v>33</v>
      </c>
      <c r="AX148" s="14" t="s">
        <v>80</v>
      </c>
      <c r="AY148" s="240" t="s">
        <v>137</v>
      </c>
    </row>
    <row r="149" s="2" customFormat="1" ht="24.15" customHeight="1">
      <c r="A149" s="39"/>
      <c r="B149" s="40"/>
      <c r="C149" s="205" t="s">
        <v>219</v>
      </c>
      <c r="D149" s="205" t="s">
        <v>139</v>
      </c>
      <c r="E149" s="206" t="s">
        <v>759</v>
      </c>
      <c r="F149" s="207" t="s">
        <v>760</v>
      </c>
      <c r="G149" s="208" t="s">
        <v>158</v>
      </c>
      <c r="H149" s="209">
        <v>15.756</v>
      </c>
      <c r="I149" s="210"/>
      <c r="J149" s="211">
        <f>ROUND(I149*H149,2)</f>
        <v>0</v>
      </c>
      <c r="K149" s="207" t="s">
        <v>143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144</v>
      </c>
      <c r="AT149" s="216" t="s">
        <v>139</v>
      </c>
      <c r="AU149" s="216" t="s">
        <v>82</v>
      </c>
      <c r="AY149" s="18" t="s">
        <v>137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144</v>
      </c>
      <c r="BM149" s="216" t="s">
        <v>761</v>
      </c>
    </row>
    <row r="150" s="13" customFormat="1">
      <c r="A150" s="13"/>
      <c r="B150" s="218"/>
      <c r="C150" s="219"/>
      <c r="D150" s="220" t="s">
        <v>153</v>
      </c>
      <c r="E150" s="221" t="s">
        <v>19</v>
      </c>
      <c r="F150" s="222" t="s">
        <v>762</v>
      </c>
      <c r="G150" s="219"/>
      <c r="H150" s="223">
        <v>15.756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153</v>
      </c>
      <c r="AU150" s="229" t="s">
        <v>82</v>
      </c>
      <c r="AV150" s="13" t="s">
        <v>82</v>
      </c>
      <c r="AW150" s="13" t="s">
        <v>33</v>
      </c>
      <c r="AX150" s="13" t="s">
        <v>72</v>
      </c>
      <c r="AY150" s="229" t="s">
        <v>137</v>
      </c>
    </row>
    <row r="151" s="14" customFormat="1">
      <c r="A151" s="14"/>
      <c r="B151" s="230"/>
      <c r="C151" s="231"/>
      <c r="D151" s="220" t="s">
        <v>153</v>
      </c>
      <c r="E151" s="232" t="s">
        <v>19</v>
      </c>
      <c r="F151" s="233" t="s">
        <v>185</v>
      </c>
      <c r="G151" s="231"/>
      <c r="H151" s="234">
        <v>15.756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153</v>
      </c>
      <c r="AU151" s="240" t="s">
        <v>82</v>
      </c>
      <c r="AV151" s="14" t="s">
        <v>144</v>
      </c>
      <c r="AW151" s="14" t="s">
        <v>33</v>
      </c>
      <c r="AX151" s="14" t="s">
        <v>80</v>
      </c>
      <c r="AY151" s="240" t="s">
        <v>137</v>
      </c>
    </row>
    <row r="152" s="2" customFormat="1" ht="24.15" customHeight="1">
      <c r="A152" s="39"/>
      <c r="B152" s="40"/>
      <c r="C152" s="205" t="s">
        <v>8</v>
      </c>
      <c r="D152" s="205" t="s">
        <v>139</v>
      </c>
      <c r="E152" s="206" t="s">
        <v>330</v>
      </c>
      <c r="F152" s="207" t="s">
        <v>331</v>
      </c>
      <c r="G152" s="208" t="s">
        <v>158</v>
      </c>
      <c r="H152" s="209">
        <v>15.756</v>
      </c>
      <c r="I152" s="210"/>
      <c r="J152" s="211">
        <f>ROUND(I152*H152,2)</f>
        <v>0</v>
      </c>
      <c r="K152" s="207" t="s">
        <v>143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82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144</v>
      </c>
      <c r="BM152" s="216" t="s">
        <v>763</v>
      </c>
    </row>
    <row r="153" s="13" customFormat="1">
      <c r="A153" s="13"/>
      <c r="B153" s="218"/>
      <c r="C153" s="219"/>
      <c r="D153" s="220" t="s">
        <v>153</v>
      </c>
      <c r="E153" s="221" t="s">
        <v>19</v>
      </c>
      <c r="F153" s="222" t="s">
        <v>764</v>
      </c>
      <c r="G153" s="219"/>
      <c r="H153" s="223">
        <v>15.756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153</v>
      </c>
      <c r="AU153" s="229" t="s">
        <v>82</v>
      </c>
      <c r="AV153" s="13" t="s">
        <v>82</v>
      </c>
      <c r="AW153" s="13" t="s">
        <v>33</v>
      </c>
      <c r="AX153" s="13" t="s">
        <v>72</v>
      </c>
      <c r="AY153" s="229" t="s">
        <v>137</v>
      </c>
    </row>
    <row r="154" s="14" customFormat="1">
      <c r="A154" s="14"/>
      <c r="B154" s="230"/>
      <c r="C154" s="231"/>
      <c r="D154" s="220" t="s">
        <v>153</v>
      </c>
      <c r="E154" s="232" t="s">
        <v>19</v>
      </c>
      <c r="F154" s="233" t="s">
        <v>185</v>
      </c>
      <c r="G154" s="231"/>
      <c r="H154" s="234">
        <v>15.756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153</v>
      </c>
      <c r="AU154" s="240" t="s">
        <v>82</v>
      </c>
      <c r="AV154" s="14" t="s">
        <v>144</v>
      </c>
      <c r="AW154" s="14" t="s">
        <v>33</v>
      </c>
      <c r="AX154" s="14" t="s">
        <v>80</v>
      </c>
      <c r="AY154" s="240" t="s">
        <v>137</v>
      </c>
    </row>
    <row r="155" s="2" customFormat="1" ht="16.5" customHeight="1">
      <c r="A155" s="39"/>
      <c r="B155" s="40"/>
      <c r="C155" s="251" t="s">
        <v>228</v>
      </c>
      <c r="D155" s="251" t="s">
        <v>278</v>
      </c>
      <c r="E155" s="252" t="s">
        <v>334</v>
      </c>
      <c r="F155" s="253" t="s">
        <v>335</v>
      </c>
      <c r="G155" s="254" t="s">
        <v>336</v>
      </c>
      <c r="H155" s="255">
        <v>0.23599999999999999</v>
      </c>
      <c r="I155" s="256"/>
      <c r="J155" s="257">
        <f>ROUND(I155*H155,2)</f>
        <v>0</v>
      </c>
      <c r="K155" s="253" t="s">
        <v>143</v>
      </c>
      <c r="L155" s="258"/>
      <c r="M155" s="259" t="s">
        <v>19</v>
      </c>
      <c r="N155" s="260" t="s">
        <v>43</v>
      </c>
      <c r="O155" s="85"/>
      <c r="P155" s="214">
        <f>O155*H155</f>
        <v>0</v>
      </c>
      <c r="Q155" s="214">
        <v>0.001</v>
      </c>
      <c r="R155" s="214">
        <f>Q155*H155</f>
        <v>0.00023599999999999999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178</v>
      </c>
      <c r="AT155" s="216" t="s">
        <v>278</v>
      </c>
      <c r="AU155" s="216" t="s">
        <v>82</v>
      </c>
      <c r="AY155" s="18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144</v>
      </c>
      <c r="BM155" s="216" t="s">
        <v>765</v>
      </c>
    </row>
    <row r="156" s="13" customFormat="1">
      <c r="A156" s="13"/>
      <c r="B156" s="218"/>
      <c r="C156" s="219"/>
      <c r="D156" s="220" t="s">
        <v>153</v>
      </c>
      <c r="E156" s="221" t="s">
        <v>19</v>
      </c>
      <c r="F156" s="222" t="s">
        <v>764</v>
      </c>
      <c r="G156" s="219"/>
      <c r="H156" s="223">
        <v>15.756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153</v>
      </c>
      <c r="AU156" s="229" t="s">
        <v>82</v>
      </c>
      <c r="AV156" s="13" t="s">
        <v>82</v>
      </c>
      <c r="AW156" s="13" t="s">
        <v>33</v>
      </c>
      <c r="AX156" s="13" t="s">
        <v>72</v>
      </c>
      <c r="AY156" s="229" t="s">
        <v>137</v>
      </c>
    </row>
    <row r="157" s="14" customFormat="1">
      <c r="A157" s="14"/>
      <c r="B157" s="230"/>
      <c r="C157" s="231"/>
      <c r="D157" s="220" t="s">
        <v>153</v>
      </c>
      <c r="E157" s="232" t="s">
        <v>19</v>
      </c>
      <c r="F157" s="233" t="s">
        <v>185</v>
      </c>
      <c r="G157" s="231"/>
      <c r="H157" s="234">
        <v>15.756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153</v>
      </c>
      <c r="AU157" s="240" t="s">
        <v>82</v>
      </c>
      <c r="AV157" s="14" t="s">
        <v>144</v>
      </c>
      <c r="AW157" s="14" t="s">
        <v>33</v>
      </c>
      <c r="AX157" s="14" t="s">
        <v>80</v>
      </c>
      <c r="AY157" s="240" t="s">
        <v>137</v>
      </c>
    </row>
    <row r="158" s="13" customFormat="1">
      <c r="A158" s="13"/>
      <c r="B158" s="218"/>
      <c r="C158" s="219"/>
      <c r="D158" s="220" t="s">
        <v>153</v>
      </c>
      <c r="E158" s="219"/>
      <c r="F158" s="222" t="s">
        <v>766</v>
      </c>
      <c r="G158" s="219"/>
      <c r="H158" s="223">
        <v>0.23599999999999999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153</v>
      </c>
      <c r="AU158" s="229" t="s">
        <v>82</v>
      </c>
      <c r="AV158" s="13" t="s">
        <v>82</v>
      </c>
      <c r="AW158" s="13" t="s">
        <v>4</v>
      </c>
      <c r="AX158" s="13" t="s">
        <v>80</v>
      </c>
      <c r="AY158" s="229" t="s">
        <v>137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82</v>
      </c>
      <c r="F159" s="203" t="s">
        <v>343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SUM(P160:P205)</f>
        <v>0</v>
      </c>
      <c r="Q159" s="197"/>
      <c r="R159" s="198">
        <f>SUM(R160:R205)</f>
        <v>11.682047010000002</v>
      </c>
      <c r="S159" s="197"/>
      <c r="T159" s="199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137</v>
      </c>
      <c r="BK159" s="202">
        <f>SUM(BK160:BK205)</f>
        <v>0</v>
      </c>
    </row>
    <row r="160" s="2" customFormat="1" ht="24.15" customHeight="1">
      <c r="A160" s="39"/>
      <c r="B160" s="40"/>
      <c r="C160" s="205" t="s">
        <v>232</v>
      </c>
      <c r="D160" s="205" t="s">
        <v>139</v>
      </c>
      <c r="E160" s="206" t="s">
        <v>767</v>
      </c>
      <c r="F160" s="207" t="s">
        <v>768</v>
      </c>
      <c r="G160" s="208" t="s">
        <v>352</v>
      </c>
      <c r="H160" s="209">
        <v>32.5</v>
      </c>
      <c r="I160" s="210"/>
      <c r="J160" s="211">
        <f>ROUND(I160*H160,2)</f>
        <v>0</v>
      </c>
      <c r="K160" s="207" t="s">
        <v>143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0.00032000000000000003</v>
      </c>
      <c r="R160" s="214">
        <f>Q160*H160</f>
        <v>0.010400000000000001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82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144</v>
      </c>
      <c r="BM160" s="216" t="s">
        <v>769</v>
      </c>
    </row>
    <row r="161" s="13" customFormat="1">
      <c r="A161" s="13"/>
      <c r="B161" s="218"/>
      <c r="C161" s="219"/>
      <c r="D161" s="220" t="s">
        <v>153</v>
      </c>
      <c r="E161" s="221" t="s">
        <v>19</v>
      </c>
      <c r="F161" s="222" t="s">
        <v>770</v>
      </c>
      <c r="G161" s="219"/>
      <c r="H161" s="223">
        <v>32.5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153</v>
      </c>
      <c r="AU161" s="229" t="s">
        <v>82</v>
      </c>
      <c r="AV161" s="13" t="s">
        <v>82</v>
      </c>
      <c r="AW161" s="13" t="s">
        <v>33</v>
      </c>
      <c r="AX161" s="13" t="s">
        <v>72</v>
      </c>
      <c r="AY161" s="229" t="s">
        <v>137</v>
      </c>
    </row>
    <row r="162" s="14" customFormat="1">
      <c r="A162" s="14"/>
      <c r="B162" s="230"/>
      <c r="C162" s="231"/>
      <c r="D162" s="220" t="s">
        <v>153</v>
      </c>
      <c r="E162" s="232" t="s">
        <v>19</v>
      </c>
      <c r="F162" s="233" t="s">
        <v>185</v>
      </c>
      <c r="G162" s="231"/>
      <c r="H162" s="234">
        <v>32.5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153</v>
      </c>
      <c r="AU162" s="240" t="s">
        <v>82</v>
      </c>
      <c r="AV162" s="14" t="s">
        <v>144</v>
      </c>
      <c r="AW162" s="14" t="s">
        <v>33</v>
      </c>
      <c r="AX162" s="14" t="s">
        <v>80</v>
      </c>
      <c r="AY162" s="240" t="s">
        <v>137</v>
      </c>
    </row>
    <row r="163" s="2" customFormat="1" ht="24.15" customHeight="1">
      <c r="A163" s="39"/>
      <c r="B163" s="40"/>
      <c r="C163" s="205" t="s">
        <v>236</v>
      </c>
      <c r="D163" s="205" t="s">
        <v>139</v>
      </c>
      <c r="E163" s="206" t="s">
        <v>771</v>
      </c>
      <c r="F163" s="207" t="s">
        <v>772</v>
      </c>
      <c r="G163" s="208" t="s">
        <v>175</v>
      </c>
      <c r="H163" s="209">
        <v>3.2829999999999999</v>
      </c>
      <c r="I163" s="210"/>
      <c r="J163" s="211">
        <f>ROUND(I163*H163,2)</f>
        <v>0</v>
      </c>
      <c r="K163" s="207" t="s">
        <v>143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2.5262500000000001</v>
      </c>
      <c r="R163" s="214">
        <f>Q163*H163</f>
        <v>8.2936787499999998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</v>
      </c>
      <c r="AT163" s="216" t="s">
        <v>139</v>
      </c>
      <c r="AU163" s="216" t="s">
        <v>82</v>
      </c>
      <c r="AY163" s="18" t="s">
        <v>137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144</v>
      </c>
      <c r="BM163" s="216" t="s">
        <v>773</v>
      </c>
    </row>
    <row r="164" s="13" customFormat="1">
      <c r="A164" s="13"/>
      <c r="B164" s="218"/>
      <c r="C164" s="219"/>
      <c r="D164" s="220" t="s">
        <v>153</v>
      </c>
      <c r="E164" s="221" t="s">
        <v>19</v>
      </c>
      <c r="F164" s="222" t="s">
        <v>774</v>
      </c>
      <c r="G164" s="219"/>
      <c r="H164" s="223">
        <v>3.2829999999999999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153</v>
      </c>
      <c r="AU164" s="229" t="s">
        <v>82</v>
      </c>
      <c r="AV164" s="13" t="s">
        <v>82</v>
      </c>
      <c r="AW164" s="13" t="s">
        <v>33</v>
      </c>
      <c r="AX164" s="13" t="s">
        <v>72</v>
      </c>
      <c r="AY164" s="229" t="s">
        <v>137</v>
      </c>
    </row>
    <row r="165" s="14" customFormat="1">
      <c r="A165" s="14"/>
      <c r="B165" s="230"/>
      <c r="C165" s="231"/>
      <c r="D165" s="220" t="s">
        <v>153</v>
      </c>
      <c r="E165" s="232" t="s">
        <v>19</v>
      </c>
      <c r="F165" s="233" t="s">
        <v>185</v>
      </c>
      <c r="G165" s="231"/>
      <c r="H165" s="234">
        <v>3.2829999999999999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153</v>
      </c>
      <c r="AU165" s="240" t="s">
        <v>82</v>
      </c>
      <c r="AV165" s="14" t="s">
        <v>144</v>
      </c>
      <c r="AW165" s="14" t="s">
        <v>33</v>
      </c>
      <c r="AX165" s="14" t="s">
        <v>80</v>
      </c>
      <c r="AY165" s="240" t="s">
        <v>137</v>
      </c>
    </row>
    <row r="166" s="2" customFormat="1" ht="16.5" customHeight="1">
      <c r="A166" s="39"/>
      <c r="B166" s="40"/>
      <c r="C166" s="205" t="s">
        <v>244</v>
      </c>
      <c r="D166" s="205" t="s">
        <v>139</v>
      </c>
      <c r="E166" s="206" t="s">
        <v>775</v>
      </c>
      <c r="F166" s="207" t="s">
        <v>776</v>
      </c>
      <c r="G166" s="208" t="s">
        <v>158</v>
      </c>
      <c r="H166" s="209">
        <v>14.380000000000001</v>
      </c>
      <c r="I166" s="210"/>
      <c r="J166" s="211">
        <f>ROUND(I166*H166,2)</f>
        <v>0</v>
      </c>
      <c r="K166" s="207" t="s">
        <v>143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0.0014400000000000001</v>
      </c>
      <c r="R166" s="214">
        <f>Q166*H166</f>
        <v>0.020707200000000002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</v>
      </c>
      <c r="AT166" s="216" t="s">
        <v>139</v>
      </c>
      <c r="AU166" s="216" t="s">
        <v>82</v>
      </c>
      <c r="AY166" s="18" t="s">
        <v>137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144</v>
      </c>
      <c r="BM166" s="216" t="s">
        <v>777</v>
      </c>
    </row>
    <row r="167" s="13" customFormat="1">
      <c r="A167" s="13"/>
      <c r="B167" s="218"/>
      <c r="C167" s="219"/>
      <c r="D167" s="220" t="s">
        <v>153</v>
      </c>
      <c r="E167" s="221" t="s">
        <v>19</v>
      </c>
      <c r="F167" s="222" t="s">
        <v>778</v>
      </c>
      <c r="G167" s="219"/>
      <c r="H167" s="223">
        <v>14.380000000000001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153</v>
      </c>
      <c r="AU167" s="229" t="s">
        <v>82</v>
      </c>
      <c r="AV167" s="13" t="s">
        <v>82</v>
      </c>
      <c r="AW167" s="13" t="s">
        <v>33</v>
      </c>
      <c r="AX167" s="13" t="s">
        <v>72</v>
      </c>
      <c r="AY167" s="229" t="s">
        <v>137</v>
      </c>
    </row>
    <row r="168" s="14" customFormat="1">
      <c r="A168" s="14"/>
      <c r="B168" s="230"/>
      <c r="C168" s="231"/>
      <c r="D168" s="220" t="s">
        <v>153</v>
      </c>
      <c r="E168" s="232" t="s">
        <v>19</v>
      </c>
      <c r="F168" s="233" t="s">
        <v>185</v>
      </c>
      <c r="G168" s="231"/>
      <c r="H168" s="234">
        <v>14.380000000000001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153</v>
      </c>
      <c r="AU168" s="240" t="s">
        <v>82</v>
      </c>
      <c r="AV168" s="14" t="s">
        <v>144</v>
      </c>
      <c r="AW168" s="14" t="s">
        <v>33</v>
      </c>
      <c r="AX168" s="14" t="s">
        <v>80</v>
      </c>
      <c r="AY168" s="240" t="s">
        <v>137</v>
      </c>
    </row>
    <row r="169" s="2" customFormat="1" ht="16.5" customHeight="1">
      <c r="A169" s="39"/>
      <c r="B169" s="40"/>
      <c r="C169" s="205" t="s">
        <v>250</v>
      </c>
      <c r="D169" s="205" t="s">
        <v>139</v>
      </c>
      <c r="E169" s="206" t="s">
        <v>779</v>
      </c>
      <c r="F169" s="207" t="s">
        <v>780</v>
      </c>
      <c r="G169" s="208" t="s">
        <v>158</v>
      </c>
      <c r="H169" s="209">
        <v>14.380000000000001</v>
      </c>
      <c r="I169" s="210"/>
      <c r="J169" s="211">
        <f>ROUND(I169*H169,2)</f>
        <v>0</v>
      </c>
      <c r="K169" s="207" t="s">
        <v>143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4.0000000000000003E-05</v>
      </c>
      <c r="R169" s="214">
        <f>Q169*H169</f>
        <v>0.0005752000000000001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144</v>
      </c>
      <c r="AT169" s="216" t="s">
        <v>139</v>
      </c>
      <c r="AU169" s="216" t="s">
        <v>82</v>
      </c>
      <c r="AY169" s="18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144</v>
      </c>
      <c r="BM169" s="216" t="s">
        <v>781</v>
      </c>
    </row>
    <row r="170" s="13" customFormat="1">
      <c r="A170" s="13"/>
      <c r="B170" s="218"/>
      <c r="C170" s="219"/>
      <c r="D170" s="220" t="s">
        <v>153</v>
      </c>
      <c r="E170" s="221" t="s">
        <v>19</v>
      </c>
      <c r="F170" s="222" t="s">
        <v>782</v>
      </c>
      <c r="G170" s="219"/>
      <c r="H170" s="223">
        <v>14.380000000000001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153</v>
      </c>
      <c r="AU170" s="229" t="s">
        <v>82</v>
      </c>
      <c r="AV170" s="13" t="s">
        <v>82</v>
      </c>
      <c r="AW170" s="13" t="s">
        <v>33</v>
      </c>
      <c r="AX170" s="13" t="s">
        <v>72</v>
      </c>
      <c r="AY170" s="229" t="s">
        <v>137</v>
      </c>
    </row>
    <row r="171" s="14" customFormat="1">
      <c r="A171" s="14"/>
      <c r="B171" s="230"/>
      <c r="C171" s="231"/>
      <c r="D171" s="220" t="s">
        <v>153</v>
      </c>
      <c r="E171" s="232" t="s">
        <v>19</v>
      </c>
      <c r="F171" s="233" t="s">
        <v>185</v>
      </c>
      <c r="G171" s="231"/>
      <c r="H171" s="234">
        <v>14.380000000000001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153</v>
      </c>
      <c r="AU171" s="240" t="s">
        <v>82</v>
      </c>
      <c r="AV171" s="14" t="s">
        <v>144</v>
      </c>
      <c r="AW171" s="14" t="s">
        <v>33</v>
      </c>
      <c r="AX171" s="14" t="s">
        <v>80</v>
      </c>
      <c r="AY171" s="240" t="s">
        <v>137</v>
      </c>
    </row>
    <row r="172" s="2" customFormat="1" ht="21.75" customHeight="1">
      <c r="A172" s="39"/>
      <c r="B172" s="40"/>
      <c r="C172" s="205" t="s">
        <v>7</v>
      </c>
      <c r="D172" s="205" t="s">
        <v>139</v>
      </c>
      <c r="E172" s="206" t="s">
        <v>783</v>
      </c>
      <c r="F172" s="207" t="s">
        <v>784</v>
      </c>
      <c r="G172" s="208" t="s">
        <v>281</v>
      </c>
      <c r="H172" s="209">
        <v>0.085999999999999993</v>
      </c>
      <c r="I172" s="210"/>
      <c r="J172" s="211">
        <f>ROUND(I172*H172,2)</f>
        <v>0</v>
      </c>
      <c r="K172" s="207" t="s">
        <v>143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1.0382199999999999</v>
      </c>
      <c r="R172" s="214">
        <f>Q172*H172</f>
        <v>0.089286919999999992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144</v>
      </c>
      <c r="AT172" s="216" t="s">
        <v>139</v>
      </c>
      <c r="AU172" s="216" t="s">
        <v>82</v>
      </c>
      <c r="AY172" s="18" t="s">
        <v>137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144</v>
      </c>
      <c r="BM172" s="216" t="s">
        <v>785</v>
      </c>
    </row>
    <row r="173" s="13" customFormat="1">
      <c r="A173" s="13"/>
      <c r="B173" s="218"/>
      <c r="C173" s="219"/>
      <c r="D173" s="220" t="s">
        <v>153</v>
      </c>
      <c r="E173" s="221" t="s">
        <v>19</v>
      </c>
      <c r="F173" s="222" t="s">
        <v>786</v>
      </c>
      <c r="G173" s="219"/>
      <c r="H173" s="223">
        <v>0.085999999999999993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153</v>
      </c>
      <c r="AU173" s="229" t="s">
        <v>82</v>
      </c>
      <c r="AV173" s="13" t="s">
        <v>82</v>
      </c>
      <c r="AW173" s="13" t="s">
        <v>33</v>
      </c>
      <c r="AX173" s="13" t="s">
        <v>72</v>
      </c>
      <c r="AY173" s="229" t="s">
        <v>137</v>
      </c>
    </row>
    <row r="174" s="14" customFormat="1">
      <c r="A174" s="14"/>
      <c r="B174" s="230"/>
      <c r="C174" s="231"/>
      <c r="D174" s="220" t="s">
        <v>153</v>
      </c>
      <c r="E174" s="232" t="s">
        <v>19</v>
      </c>
      <c r="F174" s="233" t="s">
        <v>185</v>
      </c>
      <c r="G174" s="231"/>
      <c r="H174" s="234">
        <v>0.085999999999999993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153</v>
      </c>
      <c r="AU174" s="240" t="s">
        <v>82</v>
      </c>
      <c r="AV174" s="14" t="s">
        <v>144</v>
      </c>
      <c r="AW174" s="14" t="s">
        <v>33</v>
      </c>
      <c r="AX174" s="14" t="s">
        <v>80</v>
      </c>
      <c r="AY174" s="240" t="s">
        <v>137</v>
      </c>
    </row>
    <row r="175" s="2" customFormat="1" ht="21.75" customHeight="1">
      <c r="A175" s="39"/>
      <c r="B175" s="40"/>
      <c r="C175" s="205" t="s">
        <v>267</v>
      </c>
      <c r="D175" s="205" t="s">
        <v>139</v>
      </c>
      <c r="E175" s="206" t="s">
        <v>787</v>
      </c>
      <c r="F175" s="207" t="s">
        <v>788</v>
      </c>
      <c r="G175" s="208" t="s">
        <v>281</v>
      </c>
      <c r="H175" s="209">
        <v>0.30099999999999999</v>
      </c>
      <c r="I175" s="210"/>
      <c r="J175" s="211">
        <f>ROUND(I175*H175,2)</f>
        <v>0</v>
      </c>
      <c r="K175" s="207" t="s">
        <v>143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1.0597399999999999</v>
      </c>
      <c r="R175" s="214">
        <f>Q175*H175</f>
        <v>0.31898173999999996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144</v>
      </c>
      <c r="AT175" s="216" t="s">
        <v>139</v>
      </c>
      <c r="AU175" s="216" t="s">
        <v>82</v>
      </c>
      <c r="AY175" s="18" t="s">
        <v>137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144</v>
      </c>
      <c r="BM175" s="216" t="s">
        <v>789</v>
      </c>
    </row>
    <row r="176" s="13" customFormat="1">
      <c r="A176" s="13"/>
      <c r="B176" s="218"/>
      <c r="C176" s="219"/>
      <c r="D176" s="220" t="s">
        <v>153</v>
      </c>
      <c r="E176" s="221" t="s">
        <v>19</v>
      </c>
      <c r="F176" s="222" t="s">
        <v>790</v>
      </c>
      <c r="G176" s="219"/>
      <c r="H176" s="223">
        <v>0.30099999999999999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153</v>
      </c>
      <c r="AU176" s="229" t="s">
        <v>82</v>
      </c>
      <c r="AV176" s="13" t="s">
        <v>82</v>
      </c>
      <c r="AW176" s="13" t="s">
        <v>33</v>
      </c>
      <c r="AX176" s="13" t="s">
        <v>80</v>
      </c>
      <c r="AY176" s="229" t="s">
        <v>137</v>
      </c>
    </row>
    <row r="177" s="2" customFormat="1" ht="16.5" customHeight="1">
      <c r="A177" s="39"/>
      <c r="B177" s="40"/>
      <c r="C177" s="205" t="s">
        <v>272</v>
      </c>
      <c r="D177" s="205" t="s">
        <v>139</v>
      </c>
      <c r="E177" s="206" t="s">
        <v>791</v>
      </c>
      <c r="F177" s="207" t="s">
        <v>792</v>
      </c>
      <c r="G177" s="208" t="s">
        <v>793</v>
      </c>
      <c r="H177" s="209">
        <v>13</v>
      </c>
      <c r="I177" s="210"/>
      <c r="J177" s="211">
        <f>ROUND(I177*H177,2)</f>
        <v>0</v>
      </c>
      <c r="K177" s="207" t="s">
        <v>143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6.0000000000000002E-05</v>
      </c>
      <c r="R177" s="214">
        <f>Q177*H177</f>
        <v>0.00077999999999999999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</v>
      </c>
      <c r="AT177" s="216" t="s">
        <v>139</v>
      </c>
      <c r="AU177" s="216" t="s">
        <v>82</v>
      </c>
      <c r="AY177" s="18" t="s">
        <v>137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144</v>
      </c>
      <c r="BM177" s="216" t="s">
        <v>794</v>
      </c>
    </row>
    <row r="178" s="13" customFormat="1">
      <c r="A178" s="13"/>
      <c r="B178" s="218"/>
      <c r="C178" s="219"/>
      <c r="D178" s="220" t="s">
        <v>153</v>
      </c>
      <c r="E178" s="221" t="s">
        <v>19</v>
      </c>
      <c r="F178" s="222" t="s">
        <v>795</v>
      </c>
      <c r="G178" s="219"/>
      <c r="H178" s="223">
        <v>13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153</v>
      </c>
      <c r="AU178" s="229" t="s">
        <v>82</v>
      </c>
      <c r="AV178" s="13" t="s">
        <v>82</v>
      </c>
      <c r="AW178" s="13" t="s">
        <v>33</v>
      </c>
      <c r="AX178" s="13" t="s">
        <v>72</v>
      </c>
      <c r="AY178" s="229" t="s">
        <v>137</v>
      </c>
    </row>
    <row r="179" s="14" customFormat="1">
      <c r="A179" s="14"/>
      <c r="B179" s="230"/>
      <c r="C179" s="231"/>
      <c r="D179" s="220" t="s">
        <v>153</v>
      </c>
      <c r="E179" s="232" t="s">
        <v>19</v>
      </c>
      <c r="F179" s="233" t="s">
        <v>185</v>
      </c>
      <c r="G179" s="231"/>
      <c r="H179" s="234">
        <v>13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153</v>
      </c>
      <c r="AU179" s="240" t="s">
        <v>82</v>
      </c>
      <c r="AV179" s="14" t="s">
        <v>144</v>
      </c>
      <c r="AW179" s="14" t="s">
        <v>33</v>
      </c>
      <c r="AX179" s="14" t="s">
        <v>80</v>
      </c>
      <c r="AY179" s="240" t="s">
        <v>137</v>
      </c>
    </row>
    <row r="180" s="2" customFormat="1" ht="16.5" customHeight="1">
      <c r="A180" s="39"/>
      <c r="B180" s="40"/>
      <c r="C180" s="251" t="s">
        <v>277</v>
      </c>
      <c r="D180" s="251" t="s">
        <v>278</v>
      </c>
      <c r="E180" s="252" t="s">
        <v>796</v>
      </c>
      <c r="F180" s="253" t="s">
        <v>797</v>
      </c>
      <c r="G180" s="254" t="s">
        <v>281</v>
      </c>
      <c r="H180" s="255">
        <v>0.71999999999999997</v>
      </c>
      <c r="I180" s="256"/>
      <c r="J180" s="257">
        <f>ROUND(I180*H180,2)</f>
        <v>0</v>
      </c>
      <c r="K180" s="253" t="s">
        <v>143</v>
      </c>
      <c r="L180" s="258"/>
      <c r="M180" s="259" t="s">
        <v>19</v>
      </c>
      <c r="N180" s="260" t="s">
        <v>43</v>
      </c>
      <c r="O180" s="85"/>
      <c r="P180" s="214">
        <f>O180*H180</f>
        <v>0</v>
      </c>
      <c r="Q180" s="214">
        <v>1</v>
      </c>
      <c r="R180" s="214">
        <f>Q180*H180</f>
        <v>0.71999999999999997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178</v>
      </c>
      <c r="AT180" s="216" t="s">
        <v>278</v>
      </c>
      <c r="AU180" s="216" t="s">
        <v>82</v>
      </c>
      <c r="AY180" s="18" t="s">
        <v>137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144</v>
      </c>
      <c r="BM180" s="216" t="s">
        <v>798</v>
      </c>
    </row>
    <row r="181" s="2" customFormat="1">
      <c r="A181" s="39"/>
      <c r="B181" s="40"/>
      <c r="C181" s="41"/>
      <c r="D181" s="220" t="s">
        <v>283</v>
      </c>
      <c r="E181" s="41"/>
      <c r="F181" s="261" t="s">
        <v>799</v>
      </c>
      <c r="G181" s="41"/>
      <c r="H181" s="41"/>
      <c r="I181" s="262"/>
      <c r="J181" s="41"/>
      <c r="K181" s="41"/>
      <c r="L181" s="45"/>
      <c r="M181" s="263"/>
      <c r="N181" s="26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283</v>
      </c>
      <c r="AU181" s="18" t="s">
        <v>82</v>
      </c>
    </row>
    <row r="182" s="13" customFormat="1">
      <c r="A182" s="13"/>
      <c r="B182" s="218"/>
      <c r="C182" s="219"/>
      <c r="D182" s="220" t="s">
        <v>153</v>
      </c>
      <c r="E182" s="221" t="s">
        <v>19</v>
      </c>
      <c r="F182" s="222" t="s">
        <v>800</v>
      </c>
      <c r="G182" s="219"/>
      <c r="H182" s="223">
        <v>0.71999999999999997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153</v>
      </c>
      <c r="AU182" s="229" t="s">
        <v>82</v>
      </c>
      <c r="AV182" s="13" t="s">
        <v>82</v>
      </c>
      <c r="AW182" s="13" t="s">
        <v>33</v>
      </c>
      <c r="AX182" s="13" t="s">
        <v>72</v>
      </c>
      <c r="AY182" s="229" t="s">
        <v>137</v>
      </c>
    </row>
    <row r="183" s="14" customFormat="1">
      <c r="A183" s="14"/>
      <c r="B183" s="230"/>
      <c r="C183" s="231"/>
      <c r="D183" s="220" t="s">
        <v>153</v>
      </c>
      <c r="E183" s="232" t="s">
        <v>19</v>
      </c>
      <c r="F183" s="233" t="s">
        <v>185</v>
      </c>
      <c r="G183" s="231"/>
      <c r="H183" s="234">
        <v>0.71999999999999997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153</v>
      </c>
      <c r="AU183" s="240" t="s">
        <v>82</v>
      </c>
      <c r="AV183" s="14" t="s">
        <v>144</v>
      </c>
      <c r="AW183" s="14" t="s">
        <v>33</v>
      </c>
      <c r="AX183" s="14" t="s">
        <v>80</v>
      </c>
      <c r="AY183" s="240" t="s">
        <v>137</v>
      </c>
    </row>
    <row r="184" s="2" customFormat="1" ht="24.15" customHeight="1">
      <c r="A184" s="39"/>
      <c r="B184" s="40"/>
      <c r="C184" s="205" t="s">
        <v>286</v>
      </c>
      <c r="D184" s="205" t="s">
        <v>139</v>
      </c>
      <c r="E184" s="206" t="s">
        <v>801</v>
      </c>
      <c r="F184" s="207" t="s">
        <v>802</v>
      </c>
      <c r="G184" s="208" t="s">
        <v>352</v>
      </c>
      <c r="H184" s="209">
        <v>39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0.037010000000000001</v>
      </c>
      <c r="R184" s="214">
        <f>Q184*H184</f>
        <v>1.44339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144</v>
      </c>
      <c r="AT184" s="216" t="s">
        <v>139</v>
      </c>
      <c r="AU184" s="216" t="s">
        <v>82</v>
      </c>
      <c r="AY184" s="18" t="s">
        <v>137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144</v>
      </c>
      <c r="BM184" s="216" t="s">
        <v>803</v>
      </c>
    </row>
    <row r="185" s="15" customFormat="1">
      <c r="A185" s="15"/>
      <c r="B185" s="241"/>
      <c r="C185" s="242"/>
      <c r="D185" s="220" t="s">
        <v>153</v>
      </c>
      <c r="E185" s="243" t="s">
        <v>19</v>
      </c>
      <c r="F185" s="244" t="s">
        <v>804</v>
      </c>
      <c r="G185" s="242"/>
      <c r="H185" s="243" t="s">
        <v>19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0" t="s">
        <v>153</v>
      </c>
      <c r="AU185" s="250" t="s">
        <v>82</v>
      </c>
      <c r="AV185" s="15" t="s">
        <v>80</v>
      </c>
      <c r="AW185" s="15" t="s">
        <v>33</v>
      </c>
      <c r="AX185" s="15" t="s">
        <v>72</v>
      </c>
      <c r="AY185" s="250" t="s">
        <v>137</v>
      </c>
    </row>
    <row r="186" s="13" customFormat="1">
      <c r="A186" s="13"/>
      <c r="B186" s="218"/>
      <c r="C186" s="219"/>
      <c r="D186" s="220" t="s">
        <v>153</v>
      </c>
      <c r="E186" s="221" t="s">
        <v>19</v>
      </c>
      <c r="F186" s="222" t="s">
        <v>805</v>
      </c>
      <c r="G186" s="219"/>
      <c r="H186" s="223">
        <v>39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153</v>
      </c>
      <c r="AU186" s="229" t="s">
        <v>82</v>
      </c>
      <c r="AV186" s="13" t="s">
        <v>82</v>
      </c>
      <c r="AW186" s="13" t="s">
        <v>33</v>
      </c>
      <c r="AX186" s="13" t="s">
        <v>72</v>
      </c>
      <c r="AY186" s="229" t="s">
        <v>137</v>
      </c>
    </row>
    <row r="187" s="14" customFormat="1">
      <c r="A187" s="14"/>
      <c r="B187" s="230"/>
      <c r="C187" s="231"/>
      <c r="D187" s="220" t="s">
        <v>153</v>
      </c>
      <c r="E187" s="232" t="s">
        <v>19</v>
      </c>
      <c r="F187" s="233" t="s">
        <v>185</v>
      </c>
      <c r="G187" s="231"/>
      <c r="H187" s="234">
        <v>39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153</v>
      </c>
      <c r="AU187" s="240" t="s">
        <v>82</v>
      </c>
      <c r="AV187" s="14" t="s">
        <v>144</v>
      </c>
      <c r="AW187" s="14" t="s">
        <v>33</v>
      </c>
      <c r="AX187" s="14" t="s">
        <v>80</v>
      </c>
      <c r="AY187" s="240" t="s">
        <v>137</v>
      </c>
    </row>
    <row r="188" s="2" customFormat="1" ht="16.5" customHeight="1">
      <c r="A188" s="39"/>
      <c r="B188" s="40"/>
      <c r="C188" s="251" t="s">
        <v>290</v>
      </c>
      <c r="D188" s="251" t="s">
        <v>278</v>
      </c>
      <c r="E188" s="252" t="s">
        <v>806</v>
      </c>
      <c r="F188" s="253" t="s">
        <v>807</v>
      </c>
      <c r="G188" s="254" t="s">
        <v>352</v>
      </c>
      <c r="H188" s="255">
        <v>39.390000000000001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43</v>
      </c>
      <c r="O188" s="85"/>
      <c r="P188" s="214">
        <f>O188*H188</f>
        <v>0</v>
      </c>
      <c r="Q188" s="214">
        <v>0.019480000000000001</v>
      </c>
      <c r="R188" s="214">
        <f>Q188*H188</f>
        <v>0.76731720000000003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178</v>
      </c>
      <c r="AT188" s="216" t="s">
        <v>278</v>
      </c>
      <c r="AU188" s="216" t="s">
        <v>82</v>
      </c>
      <c r="AY188" s="18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144</v>
      </c>
      <c r="BM188" s="216" t="s">
        <v>808</v>
      </c>
    </row>
    <row r="189" s="2" customFormat="1">
      <c r="A189" s="39"/>
      <c r="B189" s="40"/>
      <c r="C189" s="41"/>
      <c r="D189" s="220" t="s">
        <v>283</v>
      </c>
      <c r="E189" s="41"/>
      <c r="F189" s="261" t="s">
        <v>809</v>
      </c>
      <c r="G189" s="41"/>
      <c r="H189" s="41"/>
      <c r="I189" s="262"/>
      <c r="J189" s="41"/>
      <c r="K189" s="41"/>
      <c r="L189" s="45"/>
      <c r="M189" s="263"/>
      <c r="N189" s="26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283</v>
      </c>
      <c r="AU189" s="18" t="s">
        <v>82</v>
      </c>
    </row>
    <row r="190" s="13" customFormat="1">
      <c r="A190" s="13"/>
      <c r="B190" s="218"/>
      <c r="C190" s="219"/>
      <c r="D190" s="220" t="s">
        <v>153</v>
      </c>
      <c r="E190" s="221" t="s">
        <v>19</v>
      </c>
      <c r="F190" s="222" t="s">
        <v>810</v>
      </c>
      <c r="G190" s="219"/>
      <c r="H190" s="223">
        <v>39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153</v>
      </c>
      <c r="AU190" s="229" t="s">
        <v>82</v>
      </c>
      <c r="AV190" s="13" t="s">
        <v>82</v>
      </c>
      <c r="AW190" s="13" t="s">
        <v>33</v>
      </c>
      <c r="AX190" s="13" t="s">
        <v>72</v>
      </c>
      <c r="AY190" s="229" t="s">
        <v>137</v>
      </c>
    </row>
    <row r="191" s="14" customFormat="1">
      <c r="A191" s="14"/>
      <c r="B191" s="230"/>
      <c r="C191" s="231"/>
      <c r="D191" s="220" t="s">
        <v>153</v>
      </c>
      <c r="E191" s="232" t="s">
        <v>19</v>
      </c>
      <c r="F191" s="233" t="s">
        <v>185</v>
      </c>
      <c r="G191" s="231"/>
      <c r="H191" s="234">
        <v>39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153</v>
      </c>
      <c r="AU191" s="240" t="s">
        <v>82</v>
      </c>
      <c r="AV191" s="14" t="s">
        <v>144</v>
      </c>
      <c r="AW191" s="14" t="s">
        <v>33</v>
      </c>
      <c r="AX191" s="14" t="s">
        <v>80</v>
      </c>
      <c r="AY191" s="240" t="s">
        <v>137</v>
      </c>
    </row>
    <row r="192" s="13" customFormat="1">
      <c r="A192" s="13"/>
      <c r="B192" s="218"/>
      <c r="C192" s="219"/>
      <c r="D192" s="220" t="s">
        <v>153</v>
      </c>
      <c r="E192" s="219"/>
      <c r="F192" s="222" t="s">
        <v>811</v>
      </c>
      <c r="G192" s="219"/>
      <c r="H192" s="223">
        <v>39.390000000000001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153</v>
      </c>
      <c r="AU192" s="229" t="s">
        <v>82</v>
      </c>
      <c r="AV192" s="13" t="s">
        <v>82</v>
      </c>
      <c r="AW192" s="13" t="s">
        <v>4</v>
      </c>
      <c r="AX192" s="13" t="s">
        <v>80</v>
      </c>
      <c r="AY192" s="229" t="s">
        <v>137</v>
      </c>
    </row>
    <row r="193" s="2" customFormat="1" ht="16.5" customHeight="1">
      <c r="A193" s="39"/>
      <c r="B193" s="40"/>
      <c r="C193" s="251" t="s">
        <v>295</v>
      </c>
      <c r="D193" s="251" t="s">
        <v>278</v>
      </c>
      <c r="E193" s="252" t="s">
        <v>812</v>
      </c>
      <c r="F193" s="253" t="s">
        <v>813</v>
      </c>
      <c r="G193" s="254" t="s">
        <v>281</v>
      </c>
      <c r="H193" s="255">
        <v>0.0089999999999999993</v>
      </c>
      <c r="I193" s="256"/>
      <c r="J193" s="257">
        <f>ROUND(I193*H193,2)</f>
        <v>0</v>
      </c>
      <c r="K193" s="253" t="s">
        <v>143</v>
      </c>
      <c r="L193" s="258"/>
      <c r="M193" s="259" t="s">
        <v>19</v>
      </c>
      <c r="N193" s="260" t="s">
        <v>43</v>
      </c>
      <c r="O193" s="85"/>
      <c r="P193" s="214">
        <f>O193*H193</f>
        <v>0</v>
      </c>
      <c r="Q193" s="214">
        <v>1</v>
      </c>
      <c r="R193" s="214">
        <f>Q193*H193</f>
        <v>0.0089999999999999993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178</v>
      </c>
      <c r="AT193" s="216" t="s">
        <v>278</v>
      </c>
      <c r="AU193" s="216" t="s">
        <v>82</v>
      </c>
      <c r="AY193" s="18" t="s">
        <v>137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144</v>
      </c>
      <c r="BM193" s="216" t="s">
        <v>814</v>
      </c>
    </row>
    <row r="194" s="2" customFormat="1">
      <c r="A194" s="39"/>
      <c r="B194" s="40"/>
      <c r="C194" s="41"/>
      <c r="D194" s="220" t="s">
        <v>283</v>
      </c>
      <c r="E194" s="41"/>
      <c r="F194" s="261" t="s">
        <v>815</v>
      </c>
      <c r="G194" s="41"/>
      <c r="H194" s="41"/>
      <c r="I194" s="262"/>
      <c r="J194" s="41"/>
      <c r="K194" s="41"/>
      <c r="L194" s="45"/>
      <c r="M194" s="263"/>
      <c r="N194" s="26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283</v>
      </c>
      <c r="AU194" s="18" t="s">
        <v>82</v>
      </c>
    </row>
    <row r="195" s="15" customFormat="1">
      <c r="A195" s="15"/>
      <c r="B195" s="241"/>
      <c r="C195" s="242"/>
      <c r="D195" s="220" t="s">
        <v>153</v>
      </c>
      <c r="E195" s="243" t="s">
        <v>19</v>
      </c>
      <c r="F195" s="244" t="s">
        <v>816</v>
      </c>
      <c r="G195" s="242"/>
      <c r="H195" s="243" t="s">
        <v>19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0" t="s">
        <v>153</v>
      </c>
      <c r="AU195" s="250" t="s">
        <v>82</v>
      </c>
      <c r="AV195" s="15" t="s">
        <v>80</v>
      </c>
      <c r="AW195" s="15" t="s">
        <v>33</v>
      </c>
      <c r="AX195" s="15" t="s">
        <v>72</v>
      </c>
      <c r="AY195" s="250" t="s">
        <v>137</v>
      </c>
    </row>
    <row r="196" s="13" customFormat="1">
      <c r="A196" s="13"/>
      <c r="B196" s="218"/>
      <c r="C196" s="219"/>
      <c r="D196" s="220" t="s">
        <v>153</v>
      </c>
      <c r="E196" s="221" t="s">
        <v>19</v>
      </c>
      <c r="F196" s="222" t="s">
        <v>817</v>
      </c>
      <c r="G196" s="219"/>
      <c r="H196" s="223">
        <v>0.0089999999999999993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153</v>
      </c>
      <c r="AU196" s="229" t="s">
        <v>82</v>
      </c>
      <c r="AV196" s="13" t="s">
        <v>82</v>
      </c>
      <c r="AW196" s="13" t="s">
        <v>33</v>
      </c>
      <c r="AX196" s="13" t="s">
        <v>72</v>
      </c>
      <c r="AY196" s="229" t="s">
        <v>137</v>
      </c>
    </row>
    <row r="197" s="14" customFormat="1">
      <c r="A197" s="14"/>
      <c r="B197" s="230"/>
      <c r="C197" s="231"/>
      <c r="D197" s="220" t="s">
        <v>153</v>
      </c>
      <c r="E197" s="232" t="s">
        <v>19</v>
      </c>
      <c r="F197" s="233" t="s">
        <v>185</v>
      </c>
      <c r="G197" s="231"/>
      <c r="H197" s="234">
        <v>0.0089999999999999993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153</v>
      </c>
      <c r="AU197" s="240" t="s">
        <v>82</v>
      </c>
      <c r="AV197" s="14" t="s">
        <v>144</v>
      </c>
      <c r="AW197" s="14" t="s">
        <v>33</v>
      </c>
      <c r="AX197" s="14" t="s">
        <v>80</v>
      </c>
      <c r="AY197" s="240" t="s">
        <v>137</v>
      </c>
    </row>
    <row r="198" s="2" customFormat="1" ht="16.5" customHeight="1">
      <c r="A198" s="39"/>
      <c r="B198" s="40"/>
      <c r="C198" s="205" t="s">
        <v>300</v>
      </c>
      <c r="D198" s="205" t="s">
        <v>139</v>
      </c>
      <c r="E198" s="206" t="s">
        <v>818</v>
      </c>
      <c r="F198" s="207" t="s">
        <v>819</v>
      </c>
      <c r="G198" s="208" t="s">
        <v>142</v>
      </c>
      <c r="H198" s="209">
        <v>13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0.00060999999999999997</v>
      </c>
      <c r="R198" s="214">
        <f>Q198*H198</f>
        <v>0.0079299999999999995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144</v>
      </c>
      <c r="AT198" s="216" t="s">
        <v>139</v>
      </c>
      <c r="AU198" s="216" t="s">
        <v>82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144</v>
      </c>
      <c r="BM198" s="216" t="s">
        <v>820</v>
      </c>
    </row>
    <row r="199" s="15" customFormat="1">
      <c r="A199" s="15"/>
      <c r="B199" s="241"/>
      <c r="C199" s="242"/>
      <c r="D199" s="220" t="s">
        <v>153</v>
      </c>
      <c r="E199" s="243" t="s">
        <v>19</v>
      </c>
      <c r="F199" s="244" t="s">
        <v>821</v>
      </c>
      <c r="G199" s="242"/>
      <c r="H199" s="243" t="s">
        <v>19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0" t="s">
        <v>153</v>
      </c>
      <c r="AU199" s="250" t="s">
        <v>82</v>
      </c>
      <c r="AV199" s="15" t="s">
        <v>80</v>
      </c>
      <c r="AW199" s="15" t="s">
        <v>33</v>
      </c>
      <c r="AX199" s="15" t="s">
        <v>72</v>
      </c>
      <c r="AY199" s="250" t="s">
        <v>137</v>
      </c>
    </row>
    <row r="200" s="13" customFormat="1">
      <c r="A200" s="13"/>
      <c r="B200" s="218"/>
      <c r="C200" s="219"/>
      <c r="D200" s="220" t="s">
        <v>153</v>
      </c>
      <c r="E200" s="221" t="s">
        <v>19</v>
      </c>
      <c r="F200" s="222" t="s">
        <v>822</v>
      </c>
      <c r="G200" s="219"/>
      <c r="H200" s="223">
        <v>13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153</v>
      </c>
      <c r="AU200" s="229" t="s">
        <v>82</v>
      </c>
      <c r="AV200" s="13" t="s">
        <v>82</v>
      </c>
      <c r="AW200" s="13" t="s">
        <v>33</v>
      </c>
      <c r="AX200" s="13" t="s">
        <v>72</v>
      </c>
      <c r="AY200" s="229" t="s">
        <v>137</v>
      </c>
    </row>
    <row r="201" s="14" customFormat="1">
      <c r="A201" s="14"/>
      <c r="B201" s="230"/>
      <c r="C201" s="231"/>
      <c r="D201" s="220" t="s">
        <v>153</v>
      </c>
      <c r="E201" s="232" t="s">
        <v>19</v>
      </c>
      <c r="F201" s="233" t="s">
        <v>185</v>
      </c>
      <c r="G201" s="231"/>
      <c r="H201" s="234">
        <v>13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153</v>
      </c>
      <c r="AU201" s="240" t="s">
        <v>82</v>
      </c>
      <c r="AV201" s="14" t="s">
        <v>144</v>
      </c>
      <c r="AW201" s="14" t="s">
        <v>33</v>
      </c>
      <c r="AX201" s="14" t="s">
        <v>80</v>
      </c>
      <c r="AY201" s="240" t="s">
        <v>137</v>
      </c>
    </row>
    <row r="202" s="2" customFormat="1" ht="16.5" customHeight="1">
      <c r="A202" s="39"/>
      <c r="B202" s="40"/>
      <c r="C202" s="251" t="s">
        <v>307</v>
      </c>
      <c r="D202" s="251" t="s">
        <v>278</v>
      </c>
      <c r="E202" s="252" t="s">
        <v>823</v>
      </c>
      <c r="F202" s="253" t="s">
        <v>824</v>
      </c>
      <c r="G202" s="254" t="s">
        <v>142</v>
      </c>
      <c r="H202" s="255">
        <v>13</v>
      </c>
      <c r="I202" s="256"/>
      <c r="J202" s="257">
        <f>ROUND(I202*H202,2)</f>
        <v>0</v>
      </c>
      <c r="K202" s="253" t="s">
        <v>19</v>
      </c>
      <c r="L202" s="258"/>
      <c r="M202" s="259" t="s">
        <v>19</v>
      </c>
      <c r="N202" s="260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178</v>
      </c>
      <c r="AT202" s="216" t="s">
        <v>278</v>
      </c>
      <c r="AU202" s="216" t="s">
        <v>82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144</v>
      </c>
      <c r="BM202" s="216" t="s">
        <v>825</v>
      </c>
    </row>
    <row r="203" s="15" customFormat="1">
      <c r="A203" s="15"/>
      <c r="B203" s="241"/>
      <c r="C203" s="242"/>
      <c r="D203" s="220" t="s">
        <v>153</v>
      </c>
      <c r="E203" s="243" t="s">
        <v>19</v>
      </c>
      <c r="F203" s="244" t="s">
        <v>821</v>
      </c>
      <c r="G203" s="242"/>
      <c r="H203" s="243" t="s">
        <v>19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0" t="s">
        <v>153</v>
      </c>
      <c r="AU203" s="250" t="s">
        <v>82</v>
      </c>
      <c r="AV203" s="15" t="s">
        <v>80</v>
      </c>
      <c r="AW203" s="15" t="s">
        <v>33</v>
      </c>
      <c r="AX203" s="15" t="s">
        <v>72</v>
      </c>
      <c r="AY203" s="250" t="s">
        <v>137</v>
      </c>
    </row>
    <row r="204" s="13" customFormat="1">
      <c r="A204" s="13"/>
      <c r="B204" s="218"/>
      <c r="C204" s="219"/>
      <c r="D204" s="220" t="s">
        <v>153</v>
      </c>
      <c r="E204" s="221" t="s">
        <v>19</v>
      </c>
      <c r="F204" s="222" t="s">
        <v>822</v>
      </c>
      <c r="G204" s="219"/>
      <c r="H204" s="223">
        <v>13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153</v>
      </c>
      <c r="AU204" s="229" t="s">
        <v>82</v>
      </c>
      <c r="AV204" s="13" t="s">
        <v>82</v>
      </c>
      <c r="AW204" s="13" t="s">
        <v>33</v>
      </c>
      <c r="AX204" s="13" t="s">
        <v>72</v>
      </c>
      <c r="AY204" s="229" t="s">
        <v>137</v>
      </c>
    </row>
    <row r="205" s="14" customFormat="1">
      <c r="A205" s="14"/>
      <c r="B205" s="230"/>
      <c r="C205" s="231"/>
      <c r="D205" s="220" t="s">
        <v>153</v>
      </c>
      <c r="E205" s="232" t="s">
        <v>19</v>
      </c>
      <c r="F205" s="233" t="s">
        <v>185</v>
      </c>
      <c r="G205" s="231"/>
      <c r="H205" s="234">
        <v>13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153</v>
      </c>
      <c r="AU205" s="240" t="s">
        <v>82</v>
      </c>
      <c r="AV205" s="14" t="s">
        <v>144</v>
      </c>
      <c r="AW205" s="14" t="s">
        <v>33</v>
      </c>
      <c r="AX205" s="14" t="s">
        <v>80</v>
      </c>
      <c r="AY205" s="240" t="s">
        <v>137</v>
      </c>
    </row>
    <row r="206" s="12" customFormat="1" ht="22.8" customHeight="1">
      <c r="A206" s="12"/>
      <c r="B206" s="189"/>
      <c r="C206" s="190"/>
      <c r="D206" s="191" t="s">
        <v>71</v>
      </c>
      <c r="E206" s="203" t="s">
        <v>144</v>
      </c>
      <c r="F206" s="203" t="s">
        <v>381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SUM(P207:P210)</f>
        <v>0</v>
      </c>
      <c r="Q206" s="197"/>
      <c r="R206" s="198">
        <f>SUM(R207:R210)</f>
        <v>0</v>
      </c>
      <c r="S206" s="197"/>
      <c r="T206" s="199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80</v>
      </c>
      <c r="AT206" s="201" t="s">
        <v>71</v>
      </c>
      <c r="AU206" s="201" t="s">
        <v>80</v>
      </c>
      <c r="AY206" s="200" t="s">
        <v>137</v>
      </c>
      <c r="BK206" s="202">
        <f>SUM(BK207:BK210)</f>
        <v>0</v>
      </c>
    </row>
    <row r="207" s="2" customFormat="1" ht="16.5" customHeight="1">
      <c r="A207" s="39"/>
      <c r="B207" s="40"/>
      <c r="C207" s="205" t="s">
        <v>312</v>
      </c>
      <c r="D207" s="205" t="s">
        <v>139</v>
      </c>
      <c r="E207" s="206" t="s">
        <v>826</v>
      </c>
      <c r="F207" s="207" t="s">
        <v>827</v>
      </c>
      <c r="G207" s="208" t="s">
        <v>158</v>
      </c>
      <c r="H207" s="209">
        <v>9.1910000000000007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144</v>
      </c>
      <c r="AT207" s="216" t="s">
        <v>139</v>
      </c>
      <c r="AU207" s="216" t="s">
        <v>82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144</v>
      </c>
      <c r="BM207" s="216" t="s">
        <v>828</v>
      </c>
    </row>
    <row r="208" s="15" customFormat="1">
      <c r="A208" s="15"/>
      <c r="B208" s="241"/>
      <c r="C208" s="242"/>
      <c r="D208" s="220" t="s">
        <v>153</v>
      </c>
      <c r="E208" s="243" t="s">
        <v>19</v>
      </c>
      <c r="F208" s="244" t="s">
        <v>829</v>
      </c>
      <c r="G208" s="242"/>
      <c r="H208" s="243" t="s">
        <v>19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0" t="s">
        <v>153</v>
      </c>
      <c r="AU208" s="250" t="s">
        <v>82</v>
      </c>
      <c r="AV208" s="15" t="s">
        <v>80</v>
      </c>
      <c r="AW208" s="15" t="s">
        <v>33</v>
      </c>
      <c r="AX208" s="15" t="s">
        <v>72</v>
      </c>
      <c r="AY208" s="250" t="s">
        <v>137</v>
      </c>
    </row>
    <row r="209" s="13" customFormat="1">
      <c r="A209" s="13"/>
      <c r="B209" s="218"/>
      <c r="C209" s="219"/>
      <c r="D209" s="220" t="s">
        <v>153</v>
      </c>
      <c r="E209" s="221" t="s">
        <v>19</v>
      </c>
      <c r="F209" s="222" t="s">
        <v>830</v>
      </c>
      <c r="G209" s="219"/>
      <c r="H209" s="223">
        <v>9.1910000000000007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153</v>
      </c>
      <c r="AU209" s="229" t="s">
        <v>82</v>
      </c>
      <c r="AV209" s="13" t="s">
        <v>82</v>
      </c>
      <c r="AW209" s="13" t="s">
        <v>33</v>
      </c>
      <c r="AX209" s="13" t="s">
        <v>72</v>
      </c>
      <c r="AY209" s="229" t="s">
        <v>137</v>
      </c>
    </row>
    <row r="210" s="14" customFormat="1">
      <c r="A210" s="14"/>
      <c r="B210" s="230"/>
      <c r="C210" s="231"/>
      <c r="D210" s="220" t="s">
        <v>153</v>
      </c>
      <c r="E210" s="232" t="s">
        <v>19</v>
      </c>
      <c r="F210" s="233" t="s">
        <v>185</v>
      </c>
      <c r="G210" s="231"/>
      <c r="H210" s="234">
        <v>9.1910000000000007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153</v>
      </c>
      <c r="AU210" s="240" t="s">
        <v>82</v>
      </c>
      <c r="AV210" s="14" t="s">
        <v>144</v>
      </c>
      <c r="AW210" s="14" t="s">
        <v>33</v>
      </c>
      <c r="AX210" s="14" t="s">
        <v>80</v>
      </c>
      <c r="AY210" s="240" t="s">
        <v>137</v>
      </c>
    </row>
    <row r="211" s="12" customFormat="1" ht="22.8" customHeight="1">
      <c r="A211" s="12"/>
      <c r="B211" s="189"/>
      <c r="C211" s="190"/>
      <c r="D211" s="191" t="s">
        <v>71</v>
      </c>
      <c r="E211" s="203" t="s">
        <v>186</v>
      </c>
      <c r="F211" s="203" t="s">
        <v>558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SUM(P212:P243)</f>
        <v>0</v>
      </c>
      <c r="Q211" s="197"/>
      <c r="R211" s="198">
        <f>SUM(R212:R243)</f>
        <v>0.10426690000000001</v>
      </c>
      <c r="S211" s="197"/>
      <c r="T211" s="199">
        <f>SUM(T212:T243)</f>
        <v>63.899999999999999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80</v>
      </c>
      <c r="AT211" s="201" t="s">
        <v>71</v>
      </c>
      <c r="AU211" s="201" t="s">
        <v>80</v>
      </c>
      <c r="AY211" s="200" t="s">
        <v>137</v>
      </c>
      <c r="BK211" s="202">
        <f>SUM(BK212:BK243)</f>
        <v>0</v>
      </c>
    </row>
    <row r="212" s="2" customFormat="1" ht="24.15" customHeight="1">
      <c r="A212" s="39"/>
      <c r="B212" s="40"/>
      <c r="C212" s="205" t="s">
        <v>319</v>
      </c>
      <c r="D212" s="205" t="s">
        <v>139</v>
      </c>
      <c r="E212" s="206" t="s">
        <v>831</v>
      </c>
      <c r="F212" s="207" t="s">
        <v>378</v>
      </c>
      <c r="G212" s="208" t="s">
        <v>158</v>
      </c>
      <c r="H212" s="209">
        <v>0.52000000000000002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0.053240000000000003</v>
      </c>
      <c r="R212" s="214">
        <f>Q212*H212</f>
        <v>0.027684800000000002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144</v>
      </c>
      <c r="AT212" s="216" t="s">
        <v>139</v>
      </c>
      <c r="AU212" s="216" t="s">
        <v>82</v>
      </c>
      <c r="AY212" s="18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144</v>
      </c>
      <c r="BM212" s="216" t="s">
        <v>832</v>
      </c>
    </row>
    <row r="213" s="13" customFormat="1">
      <c r="A213" s="13"/>
      <c r="B213" s="218"/>
      <c r="C213" s="219"/>
      <c r="D213" s="220" t="s">
        <v>153</v>
      </c>
      <c r="E213" s="221" t="s">
        <v>19</v>
      </c>
      <c r="F213" s="222" t="s">
        <v>833</v>
      </c>
      <c r="G213" s="219"/>
      <c r="H213" s="223">
        <v>0.52000000000000002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153</v>
      </c>
      <c r="AU213" s="229" t="s">
        <v>82</v>
      </c>
      <c r="AV213" s="13" t="s">
        <v>82</v>
      </c>
      <c r="AW213" s="13" t="s">
        <v>33</v>
      </c>
      <c r="AX213" s="13" t="s">
        <v>80</v>
      </c>
      <c r="AY213" s="229" t="s">
        <v>137</v>
      </c>
    </row>
    <row r="214" s="2" customFormat="1" ht="16.5" customHeight="1">
      <c r="A214" s="39"/>
      <c r="B214" s="40"/>
      <c r="C214" s="205" t="s">
        <v>324</v>
      </c>
      <c r="D214" s="205" t="s">
        <v>139</v>
      </c>
      <c r="E214" s="206" t="s">
        <v>560</v>
      </c>
      <c r="F214" s="207" t="s">
        <v>561</v>
      </c>
      <c r="G214" s="208" t="s">
        <v>352</v>
      </c>
      <c r="H214" s="209">
        <v>14.44</v>
      </c>
      <c r="I214" s="210"/>
      <c r="J214" s="211">
        <f>ROUND(I214*H214,2)</f>
        <v>0</v>
      </c>
      <c r="K214" s="207" t="s">
        <v>143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0.00084000000000000003</v>
      </c>
      <c r="R214" s="214">
        <f>Q214*H214</f>
        <v>0.012129600000000001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144</v>
      </c>
      <c r="AT214" s="216" t="s">
        <v>139</v>
      </c>
      <c r="AU214" s="216" t="s">
        <v>82</v>
      </c>
      <c r="AY214" s="18" t="s">
        <v>137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144</v>
      </c>
      <c r="BM214" s="216" t="s">
        <v>834</v>
      </c>
    </row>
    <row r="215" s="13" customFormat="1">
      <c r="A215" s="13"/>
      <c r="B215" s="218"/>
      <c r="C215" s="219"/>
      <c r="D215" s="220" t="s">
        <v>153</v>
      </c>
      <c r="E215" s="221" t="s">
        <v>19</v>
      </c>
      <c r="F215" s="222" t="s">
        <v>835</v>
      </c>
      <c r="G215" s="219"/>
      <c r="H215" s="223">
        <v>14.44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153</v>
      </c>
      <c r="AU215" s="229" t="s">
        <v>82</v>
      </c>
      <c r="AV215" s="13" t="s">
        <v>82</v>
      </c>
      <c r="AW215" s="13" t="s">
        <v>33</v>
      </c>
      <c r="AX215" s="13" t="s">
        <v>72</v>
      </c>
      <c r="AY215" s="229" t="s">
        <v>137</v>
      </c>
    </row>
    <row r="216" s="14" customFormat="1">
      <c r="A216" s="14"/>
      <c r="B216" s="230"/>
      <c r="C216" s="231"/>
      <c r="D216" s="220" t="s">
        <v>153</v>
      </c>
      <c r="E216" s="232" t="s">
        <v>19</v>
      </c>
      <c r="F216" s="233" t="s">
        <v>185</v>
      </c>
      <c r="G216" s="231"/>
      <c r="H216" s="234">
        <v>14.44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153</v>
      </c>
      <c r="AU216" s="240" t="s">
        <v>82</v>
      </c>
      <c r="AV216" s="14" t="s">
        <v>144</v>
      </c>
      <c r="AW216" s="14" t="s">
        <v>33</v>
      </c>
      <c r="AX216" s="14" t="s">
        <v>80</v>
      </c>
      <c r="AY216" s="240" t="s">
        <v>137</v>
      </c>
    </row>
    <row r="217" s="2" customFormat="1" ht="16.5" customHeight="1">
      <c r="A217" s="39"/>
      <c r="B217" s="40"/>
      <c r="C217" s="251" t="s">
        <v>329</v>
      </c>
      <c r="D217" s="251" t="s">
        <v>278</v>
      </c>
      <c r="E217" s="252" t="s">
        <v>564</v>
      </c>
      <c r="F217" s="253" t="s">
        <v>565</v>
      </c>
      <c r="G217" s="254" t="s">
        <v>352</v>
      </c>
      <c r="H217" s="255">
        <v>14.44</v>
      </c>
      <c r="I217" s="256"/>
      <c r="J217" s="257">
        <f>ROUND(I217*H217,2)</f>
        <v>0</v>
      </c>
      <c r="K217" s="253" t="s">
        <v>19</v>
      </c>
      <c r="L217" s="258"/>
      <c r="M217" s="259" t="s">
        <v>19</v>
      </c>
      <c r="N217" s="260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178</v>
      </c>
      <c r="AT217" s="216" t="s">
        <v>278</v>
      </c>
      <c r="AU217" s="216" t="s">
        <v>82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144</v>
      </c>
      <c r="BM217" s="216" t="s">
        <v>836</v>
      </c>
    </row>
    <row r="218" s="15" customFormat="1">
      <c r="A218" s="15"/>
      <c r="B218" s="241"/>
      <c r="C218" s="242"/>
      <c r="D218" s="220" t="s">
        <v>153</v>
      </c>
      <c r="E218" s="243" t="s">
        <v>19</v>
      </c>
      <c r="F218" s="244" t="s">
        <v>837</v>
      </c>
      <c r="G218" s="242"/>
      <c r="H218" s="243" t="s">
        <v>19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0" t="s">
        <v>153</v>
      </c>
      <c r="AU218" s="250" t="s">
        <v>82</v>
      </c>
      <c r="AV218" s="15" t="s">
        <v>80</v>
      </c>
      <c r="AW218" s="15" t="s">
        <v>33</v>
      </c>
      <c r="AX218" s="15" t="s">
        <v>72</v>
      </c>
      <c r="AY218" s="250" t="s">
        <v>137</v>
      </c>
    </row>
    <row r="219" s="15" customFormat="1">
      <c r="A219" s="15"/>
      <c r="B219" s="241"/>
      <c r="C219" s="242"/>
      <c r="D219" s="220" t="s">
        <v>153</v>
      </c>
      <c r="E219" s="243" t="s">
        <v>19</v>
      </c>
      <c r="F219" s="244" t="s">
        <v>730</v>
      </c>
      <c r="G219" s="242"/>
      <c r="H219" s="243" t="s">
        <v>19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153</v>
      </c>
      <c r="AU219" s="250" t="s">
        <v>82</v>
      </c>
      <c r="AV219" s="15" t="s">
        <v>80</v>
      </c>
      <c r="AW219" s="15" t="s">
        <v>33</v>
      </c>
      <c r="AX219" s="15" t="s">
        <v>72</v>
      </c>
      <c r="AY219" s="250" t="s">
        <v>137</v>
      </c>
    </row>
    <row r="220" s="13" customFormat="1">
      <c r="A220" s="13"/>
      <c r="B220" s="218"/>
      <c r="C220" s="219"/>
      <c r="D220" s="220" t="s">
        <v>153</v>
      </c>
      <c r="E220" s="221" t="s">
        <v>19</v>
      </c>
      <c r="F220" s="222" t="s">
        <v>838</v>
      </c>
      <c r="G220" s="219"/>
      <c r="H220" s="223">
        <v>14.44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153</v>
      </c>
      <c r="AU220" s="229" t="s">
        <v>82</v>
      </c>
      <c r="AV220" s="13" t="s">
        <v>82</v>
      </c>
      <c r="AW220" s="13" t="s">
        <v>33</v>
      </c>
      <c r="AX220" s="13" t="s">
        <v>72</v>
      </c>
      <c r="AY220" s="229" t="s">
        <v>137</v>
      </c>
    </row>
    <row r="221" s="14" customFormat="1">
      <c r="A221" s="14"/>
      <c r="B221" s="230"/>
      <c r="C221" s="231"/>
      <c r="D221" s="220" t="s">
        <v>153</v>
      </c>
      <c r="E221" s="232" t="s">
        <v>19</v>
      </c>
      <c r="F221" s="233" t="s">
        <v>185</v>
      </c>
      <c r="G221" s="231"/>
      <c r="H221" s="234">
        <v>14.44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153</v>
      </c>
      <c r="AU221" s="240" t="s">
        <v>82</v>
      </c>
      <c r="AV221" s="14" t="s">
        <v>144</v>
      </c>
      <c r="AW221" s="14" t="s">
        <v>33</v>
      </c>
      <c r="AX221" s="14" t="s">
        <v>80</v>
      </c>
      <c r="AY221" s="240" t="s">
        <v>137</v>
      </c>
    </row>
    <row r="222" s="2" customFormat="1" ht="16.5" customHeight="1">
      <c r="A222" s="39"/>
      <c r="B222" s="40"/>
      <c r="C222" s="251" t="s">
        <v>333</v>
      </c>
      <c r="D222" s="251" t="s">
        <v>278</v>
      </c>
      <c r="E222" s="252" t="s">
        <v>571</v>
      </c>
      <c r="F222" s="253" t="s">
        <v>572</v>
      </c>
      <c r="G222" s="254" t="s">
        <v>281</v>
      </c>
      <c r="H222" s="255">
        <v>0.048000000000000001</v>
      </c>
      <c r="I222" s="256"/>
      <c r="J222" s="257">
        <f>ROUND(I222*H222,2)</f>
        <v>0</v>
      </c>
      <c r="K222" s="253" t="s">
        <v>143</v>
      </c>
      <c r="L222" s="258"/>
      <c r="M222" s="259" t="s">
        <v>19</v>
      </c>
      <c r="N222" s="260" t="s">
        <v>43</v>
      </c>
      <c r="O222" s="85"/>
      <c r="P222" s="214">
        <f>O222*H222</f>
        <v>0</v>
      </c>
      <c r="Q222" s="214">
        <v>1</v>
      </c>
      <c r="R222" s="214">
        <f>Q222*H222</f>
        <v>0.048000000000000001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178</v>
      </c>
      <c r="AT222" s="216" t="s">
        <v>278</v>
      </c>
      <c r="AU222" s="216" t="s">
        <v>82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144</v>
      </c>
      <c r="BM222" s="216" t="s">
        <v>839</v>
      </c>
    </row>
    <row r="223" s="2" customFormat="1">
      <c r="A223" s="39"/>
      <c r="B223" s="40"/>
      <c r="C223" s="41"/>
      <c r="D223" s="220" t="s">
        <v>283</v>
      </c>
      <c r="E223" s="41"/>
      <c r="F223" s="261" t="s">
        <v>574</v>
      </c>
      <c r="G223" s="41"/>
      <c r="H223" s="41"/>
      <c r="I223" s="262"/>
      <c r="J223" s="41"/>
      <c r="K223" s="41"/>
      <c r="L223" s="45"/>
      <c r="M223" s="263"/>
      <c r="N223" s="26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283</v>
      </c>
      <c r="AU223" s="18" t="s">
        <v>82</v>
      </c>
    </row>
    <row r="224" s="15" customFormat="1">
      <c r="A224" s="15"/>
      <c r="B224" s="241"/>
      <c r="C224" s="242"/>
      <c r="D224" s="220" t="s">
        <v>153</v>
      </c>
      <c r="E224" s="243" t="s">
        <v>19</v>
      </c>
      <c r="F224" s="244" t="s">
        <v>840</v>
      </c>
      <c r="G224" s="242"/>
      <c r="H224" s="243" t="s">
        <v>19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0" t="s">
        <v>153</v>
      </c>
      <c r="AU224" s="250" t="s">
        <v>82</v>
      </c>
      <c r="AV224" s="15" t="s">
        <v>80</v>
      </c>
      <c r="AW224" s="15" t="s">
        <v>33</v>
      </c>
      <c r="AX224" s="15" t="s">
        <v>72</v>
      </c>
      <c r="AY224" s="250" t="s">
        <v>137</v>
      </c>
    </row>
    <row r="225" s="13" customFormat="1">
      <c r="A225" s="13"/>
      <c r="B225" s="218"/>
      <c r="C225" s="219"/>
      <c r="D225" s="220" t="s">
        <v>153</v>
      </c>
      <c r="E225" s="221" t="s">
        <v>19</v>
      </c>
      <c r="F225" s="222" t="s">
        <v>841</v>
      </c>
      <c r="G225" s="219"/>
      <c r="H225" s="223">
        <v>0.048000000000000001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153</v>
      </c>
      <c r="AU225" s="229" t="s">
        <v>82</v>
      </c>
      <c r="AV225" s="13" t="s">
        <v>82</v>
      </c>
      <c r="AW225" s="13" t="s">
        <v>33</v>
      </c>
      <c r="AX225" s="13" t="s">
        <v>72</v>
      </c>
      <c r="AY225" s="229" t="s">
        <v>137</v>
      </c>
    </row>
    <row r="226" s="14" customFormat="1">
      <c r="A226" s="14"/>
      <c r="B226" s="230"/>
      <c r="C226" s="231"/>
      <c r="D226" s="220" t="s">
        <v>153</v>
      </c>
      <c r="E226" s="232" t="s">
        <v>19</v>
      </c>
      <c r="F226" s="233" t="s">
        <v>185</v>
      </c>
      <c r="G226" s="231"/>
      <c r="H226" s="234">
        <v>0.048000000000000001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153</v>
      </c>
      <c r="AU226" s="240" t="s">
        <v>82</v>
      </c>
      <c r="AV226" s="14" t="s">
        <v>144</v>
      </c>
      <c r="AW226" s="14" t="s">
        <v>33</v>
      </c>
      <c r="AX226" s="14" t="s">
        <v>80</v>
      </c>
      <c r="AY226" s="240" t="s">
        <v>137</v>
      </c>
    </row>
    <row r="227" s="2" customFormat="1" ht="16.5" customHeight="1">
      <c r="A227" s="39"/>
      <c r="B227" s="40"/>
      <c r="C227" s="205" t="s">
        <v>339</v>
      </c>
      <c r="D227" s="205" t="s">
        <v>139</v>
      </c>
      <c r="E227" s="206" t="s">
        <v>842</v>
      </c>
      <c r="F227" s="207" t="s">
        <v>843</v>
      </c>
      <c r="G227" s="208" t="s">
        <v>158</v>
      </c>
      <c r="H227" s="209">
        <v>0.75</v>
      </c>
      <c r="I227" s="210"/>
      <c r="J227" s="211">
        <f>ROUND(I227*H227,2)</f>
        <v>0</v>
      </c>
      <c r="K227" s="207" t="s">
        <v>143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0.00063000000000000003</v>
      </c>
      <c r="R227" s="214">
        <f>Q227*H227</f>
        <v>0.00047250000000000005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144</v>
      </c>
      <c r="AT227" s="216" t="s">
        <v>139</v>
      </c>
      <c r="AU227" s="216" t="s">
        <v>82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144</v>
      </c>
      <c r="BM227" s="216" t="s">
        <v>844</v>
      </c>
    </row>
    <row r="228" s="13" customFormat="1">
      <c r="A228" s="13"/>
      <c r="B228" s="218"/>
      <c r="C228" s="219"/>
      <c r="D228" s="220" t="s">
        <v>153</v>
      </c>
      <c r="E228" s="221" t="s">
        <v>19</v>
      </c>
      <c r="F228" s="222" t="s">
        <v>845</v>
      </c>
      <c r="G228" s="219"/>
      <c r="H228" s="223">
        <v>0.75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153</v>
      </c>
      <c r="AU228" s="229" t="s">
        <v>82</v>
      </c>
      <c r="AV228" s="13" t="s">
        <v>82</v>
      </c>
      <c r="AW228" s="13" t="s">
        <v>33</v>
      </c>
      <c r="AX228" s="13" t="s">
        <v>72</v>
      </c>
      <c r="AY228" s="229" t="s">
        <v>137</v>
      </c>
    </row>
    <row r="229" s="14" customFormat="1">
      <c r="A229" s="14"/>
      <c r="B229" s="230"/>
      <c r="C229" s="231"/>
      <c r="D229" s="220" t="s">
        <v>153</v>
      </c>
      <c r="E229" s="232" t="s">
        <v>19</v>
      </c>
      <c r="F229" s="233" t="s">
        <v>185</v>
      </c>
      <c r="G229" s="231"/>
      <c r="H229" s="234">
        <v>0.75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153</v>
      </c>
      <c r="AU229" s="240" t="s">
        <v>82</v>
      </c>
      <c r="AV229" s="14" t="s">
        <v>144</v>
      </c>
      <c r="AW229" s="14" t="s">
        <v>33</v>
      </c>
      <c r="AX229" s="14" t="s">
        <v>80</v>
      </c>
      <c r="AY229" s="240" t="s">
        <v>137</v>
      </c>
    </row>
    <row r="230" s="2" customFormat="1" ht="21.75" customHeight="1">
      <c r="A230" s="39"/>
      <c r="B230" s="40"/>
      <c r="C230" s="205" t="s">
        <v>344</v>
      </c>
      <c r="D230" s="205" t="s">
        <v>139</v>
      </c>
      <c r="E230" s="206" t="s">
        <v>846</v>
      </c>
      <c r="F230" s="207" t="s">
        <v>847</v>
      </c>
      <c r="G230" s="208" t="s">
        <v>352</v>
      </c>
      <c r="H230" s="209">
        <v>4.5</v>
      </c>
      <c r="I230" s="210"/>
      <c r="J230" s="211">
        <f>ROUND(I230*H230,2)</f>
        <v>0</v>
      </c>
      <c r="K230" s="207" t="s">
        <v>143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0.00017000000000000001</v>
      </c>
      <c r="R230" s="214">
        <f>Q230*H230</f>
        <v>0.00076500000000000005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144</v>
      </c>
      <c r="AT230" s="216" t="s">
        <v>139</v>
      </c>
      <c r="AU230" s="216" t="s">
        <v>82</v>
      </c>
      <c r="AY230" s="18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144</v>
      </c>
      <c r="BM230" s="216" t="s">
        <v>848</v>
      </c>
    </row>
    <row r="231" s="13" customFormat="1">
      <c r="A231" s="13"/>
      <c r="B231" s="218"/>
      <c r="C231" s="219"/>
      <c r="D231" s="220" t="s">
        <v>153</v>
      </c>
      <c r="E231" s="221" t="s">
        <v>19</v>
      </c>
      <c r="F231" s="222" t="s">
        <v>849</v>
      </c>
      <c r="G231" s="219"/>
      <c r="H231" s="223">
        <v>4.5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153</v>
      </c>
      <c r="AU231" s="229" t="s">
        <v>82</v>
      </c>
      <c r="AV231" s="13" t="s">
        <v>82</v>
      </c>
      <c r="AW231" s="13" t="s">
        <v>33</v>
      </c>
      <c r="AX231" s="13" t="s">
        <v>72</v>
      </c>
      <c r="AY231" s="229" t="s">
        <v>137</v>
      </c>
    </row>
    <row r="232" s="14" customFormat="1">
      <c r="A232" s="14"/>
      <c r="B232" s="230"/>
      <c r="C232" s="231"/>
      <c r="D232" s="220" t="s">
        <v>153</v>
      </c>
      <c r="E232" s="232" t="s">
        <v>19</v>
      </c>
      <c r="F232" s="233" t="s">
        <v>185</v>
      </c>
      <c r="G232" s="231"/>
      <c r="H232" s="234">
        <v>4.5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153</v>
      </c>
      <c r="AU232" s="240" t="s">
        <v>82</v>
      </c>
      <c r="AV232" s="14" t="s">
        <v>144</v>
      </c>
      <c r="AW232" s="14" t="s">
        <v>33</v>
      </c>
      <c r="AX232" s="14" t="s">
        <v>80</v>
      </c>
      <c r="AY232" s="240" t="s">
        <v>137</v>
      </c>
    </row>
    <row r="233" s="2" customFormat="1" ht="16.5" customHeight="1">
      <c r="A233" s="39"/>
      <c r="B233" s="40"/>
      <c r="C233" s="205" t="s">
        <v>349</v>
      </c>
      <c r="D233" s="205" t="s">
        <v>139</v>
      </c>
      <c r="E233" s="206" t="s">
        <v>850</v>
      </c>
      <c r="F233" s="207" t="s">
        <v>851</v>
      </c>
      <c r="G233" s="208" t="s">
        <v>352</v>
      </c>
      <c r="H233" s="209">
        <v>4.5</v>
      </c>
      <c r="I233" s="210"/>
      <c r="J233" s="211">
        <f>ROUND(I233*H233,2)</f>
        <v>0</v>
      </c>
      <c r="K233" s="207" t="s">
        <v>143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3.0000000000000001E-05</v>
      </c>
      <c r="R233" s="214">
        <f>Q233*H233</f>
        <v>0.000135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144</v>
      </c>
      <c r="AT233" s="216" t="s">
        <v>139</v>
      </c>
      <c r="AU233" s="216" t="s">
        <v>82</v>
      </c>
      <c r="AY233" s="18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144</v>
      </c>
      <c r="BM233" s="216" t="s">
        <v>852</v>
      </c>
    </row>
    <row r="234" s="13" customFormat="1">
      <c r="A234" s="13"/>
      <c r="B234" s="218"/>
      <c r="C234" s="219"/>
      <c r="D234" s="220" t="s">
        <v>153</v>
      </c>
      <c r="E234" s="221" t="s">
        <v>19</v>
      </c>
      <c r="F234" s="222" t="s">
        <v>853</v>
      </c>
      <c r="G234" s="219"/>
      <c r="H234" s="223">
        <v>4.5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153</v>
      </c>
      <c r="AU234" s="229" t="s">
        <v>82</v>
      </c>
      <c r="AV234" s="13" t="s">
        <v>82</v>
      </c>
      <c r="AW234" s="13" t="s">
        <v>33</v>
      </c>
      <c r="AX234" s="13" t="s">
        <v>72</v>
      </c>
      <c r="AY234" s="229" t="s">
        <v>137</v>
      </c>
    </row>
    <row r="235" s="14" customFormat="1">
      <c r="A235" s="14"/>
      <c r="B235" s="230"/>
      <c r="C235" s="231"/>
      <c r="D235" s="220" t="s">
        <v>153</v>
      </c>
      <c r="E235" s="232" t="s">
        <v>19</v>
      </c>
      <c r="F235" s="233" t="s">
        <v>185</v>
      </c>
      <c r="G235" s="231"/>
      <c r="H235" s="234">
        <v>4.5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153</v>
      </c>
      <c r="AU235" s="240" t="s">
        <v>82</v>
      </c>
      <c r="AV235" s="14" t="s">
        <v>144</v>
      </c>
      <c r="AW235" s="14" t="s">
        <v>33</v>
      </c>
      <c r="AX235" s="14" t="s">
        <v>80</v>
      </c>
      <c r="AY235" s="240" t="s">
        <v>137</v>
      </c>
    </row>
    <row r="236" s="2" customFormat="1" ht="24.15" customHeight="1">
      <c r="A236" s="39"/>
      <c r="B236" s="40"/>
      <c r="C236" s="205" t="s">
        <v>355</v>
      </c>
      <c r="D236" s="205" t="s">
        <v>139</v>
      </c>
      <c r="E236" s="206" t="s">
        <v>607</v>
      </c>
      <c r="F236" s="207" t="s">
        <v>608</v>
      </c>
      <c r="G236" s="208" t="s">
        <v>142</v>
      </c>
      <c r="H236" s="209">
        <v>52</v>
      </c>
      <c r="I236" s="210"/>
      <c r="J236" s="211">
        <f>ROUND(I236*H236,2)</f>
        <v>0</v>
      </c>
      <c r="K236" s="207" t="s">
        <v>143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2.0000000000000002E-05</v>
      </c>
      <c r="R236" s="214">
        <f>Q236*H236</f>
        <v>0.0010400000000000001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144</v>
      </c>
      <c r="AT236" s="216" t="s">
        <v>139</v>
      </c>
      <c r="AU236" s="216" t="s">
        <v>82</v>
      </c>
      <c r="AY236" s="18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144</v>
      </c>
      <c r="BM236" s="216" t="s">
        <v>854</v>
      </c>
    </row>
    <row r="237" s="13" customFormat="1">
      <c r="A237" s="13"/>
      <c r="B237" s="218"/>
      <c r="C237" s="219"/>
      <c r="D237" s="220" t="s">
        <v>153</v>
      </c>
      <c r="E237" s="221" t="s">
        <v>19</v>
      </c>
      <c r="F237" s="222" t="s">
        <v>855</v>
      </c>
      <c r="G237" s="219"/>
      <c r="H237" s="223">
        <v>52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153</v>
      </c>
      <c r="AU237" s="229" t="s">
        <v>82</v>
      </c>
      <c r="AV237" s="13" t="s">
        <v>82</v>
      </c>
      <c r="AW237" s="13" t="s">
        <v>33</v>
      </c>
      <c r="AX237" s="13" t="s">
        <v>72</v>
      </c>
      <c r="AY237" s="229" t="s">
        <v>137</v>
      </c>
    </row>
    <row r="238" s="14" customFormat="1">
      <c r="A238" s="14"/>
      <c r="B238" s="230"/>
      <c r="C238" s="231"/>
      <c r="D238" s="220" t="s">
        <v>153</v>
      </c>
      <c r="E238" s="232" t="s">
        <v>19</v>
      </c>
      <c r="F238" s="233" t="s">
        <v>185</v>
      </c>
      <c r="G238" s="231"/>
      <c r="H238" s="234">
        <v>52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153</v>
      </c>
      <c r="AU238" s="240" t="s">
        <v>82</v>
      </c>
      <c r="AV238" s="14" t="s">
        <v>144</v>
      </c>
      <c r="AW238" s="14" t="s">
        <v>33</v>
      </c>
      <c r="AX238" s="14" t="s">
        <v>80</v>
      </c>
      <c r="AY238" s="240" t="s">
        <v>137</v>
      </c>
    </row>
    <row r="239" s="2" customFormat="1" ht="21.75" customHeight="1">
      <c r="A239" s="39"/>
      <c r="B239" s="40"/>
      <c r="C239" s="205" t="s">
        <v>376</v>
      </c>
      <c r="D239" s="205" t="s">
        <v>139</v>
      </c>
      <c r="E239" s="206" t="s">
        <v>612</v>
      </c>
      <c r="F239" s="207" t="s">
        <v>613</v>
      </c>
      <c r="G239" s="208" t="s">
        <v>142</v>
      </c>
      <c r="H239" s="209">
        <v>52</v>
      </c>
      <c r="I239" s="210"/>
      <c r="J239" s="211">
        <f>ROUND(I239*H239,2)</f>
        <v>0</v>
      </c>
      <c r="K239" s="207" t="s">
        <v>143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0.00027</v>
      </c>
      <c r="R239" s="214">
        <f>Q239*H239</f>
        <v>0.01404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144</v>
      </c>
      <c r="AT239" s="216" t="s">
        <v>139</v>
      </c>
      <c r="AU239" s="216" t="s">
        <v>82</v>
      </c>
      <c r="AY239" s="18" t="s">
        <v>137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144</v>
      </c>
      <c r="BM239" s="216" t="s">
        <v>856</v>
      </c>
    </row>
    <row r="240" s="13" customFormat="1">
      <c r="A240" s="13"/>
      <c r="B240" s="218"/>
      <c r="C240" s="219"/>
      <c r="D240" s="220" t="s">
        <v>153</v>
      </c>
      <c r="E240" s="221" t="s">
        <v>19</v>
      </c>
      <c r="F240" s="222" t="s">
        <v>857</v>
      </c>
      <c r="G240" s="219"/>
      <c r="H240" s="223">
        <v>52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153</v>
      </c>
      <c r="AU240" s="229" t="s">
        <v>82</v>
      </c>
      <c r="AV240" s="13" t="s">
        <v>82</v>
      </c>
      <c r="AW240" s="13" t="s">
        <v>33</v>
      </c>
      <c r="AX240" s="13" t="s">
        <v>72</v>
      </c>
      <c r="AY240" s="229" t="s">
        <v>137</v>
      </c>
    </row>
    <row r="241" s="14" customFormat="1">
      <c r="A241" s="14"/>
      <c r="B241" s="230"/>
      <c r="C241" s="231"/>
      <c r="D241" s="220" t="s">
        <v>153</v>
      </c>
      <c r="E241" s="232" t="s">
        <v>19</v>
      </c>
      <c r="F241" s="233" t="s">
        <v>185</v>
      </c>
      <c r="G241" s="231"/>
      <c r="H241" s="234">
        <v>52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153</v>
      </c>
      <c r="AU241" s="240" t="s">
        <v>82</v>
      </c>
      <c r="AV241" s="14" t="s">
        <v>144</v>
      </c>
      <c r="AW241" s="14" t="s">
        <v>33</v>
      </c>
      <c r="AX241" s="14" t="s">
        <v>80</v>
      </c>
      <c r="AY241" s="240" t="s">
        <v>137</v>
      </c>
    </row>
    <row r="242" s="2" customFormat="1" ht="37.8" customHeight="1">
      <c r="A242" s="39"/>
      <c r="B242" s="40"/>
      <c r="C242" s="205" t="s">
        <v>382</v>
      </c>
      <c r="D242" s="205" t="s">
        <v>139</v>
      </c>
      <c r="E242" s="206" t="s">
        <v>616</v>
      </c>
      <c r="F242" s="207" t="s">
        <v>617</v>
      </c>
      <c r="G242" s="208" t="s">
        <v>142</v>
      </c>
      <c r="H242" s="209">
        <v>142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0.45000000000000001</v>
      </c>
      <c r="T242" s="215">
        <f>S242*H242</f>
        <v>63.899999999999999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144</v>
      </c>
      <c r="AT242" s="216" t="s">
        <v>139</v>
      </c>
      <c r="AU242" s="216" t="s">
        <v>82</v>
      </c>
      <c r="AY242" s="18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144</v>
      </c>
      <c r="BM242" s="216" t="s">
        <v>858</v>
      </c>
    </row>
    <row r="243" s="13" customFormat="1">
      <c r="A243" s="13"/>
      <c r="B243" s="218"/>
      <c r="C243" s="219"/>
      <c r="D243" s="220" t="s">
        <v>153</v>
      </c>
      <c r="E243" s="221" t="s">
        <v>19</v>
      </c>
      <c r="F243" s="222" t="s">
        <v>859</v>
      </c>
      <c r="G243" s="219"/>
      <c r="H243" s="223">
        <v>142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153</v>
      </c>
      <c r="AU243" s="229" t="s">
        <v>82</v>
      </c>
      <c r="AV243" s="13" t="s">
        <v>82</v>
      </c>
      <c r="AW243" s="13" t="s">
        <v>33</v>
      </c>
      <c r="AX243" s="13" t="s">
        <v>80</v>
      </c>
      <c r="AY243" s="229" t="s">
        <v>137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620</v>
      </c>
      <c r="F244" s="203" t="s">
        <v>621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SUM(P245:P248)</f>
        <v>0</v>
      </c>
      <c r="Q244" s="197"/>
      <c r="R244" s="198">
        <f>SUM(R245:R248)</f>
        <v>0</v>
      </c>
      <c r="S244" s="197"/>
      <c r="T244" s="19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80</v>
      </c>
      <c r="AT244" s="201" t="s">
        <v>71</v>
      </c>
      <c r="AU244" s="201" t="s">
        <v>80</v>
      </c>
      <c r="AY244" s="200" t="s">
        <v>137</v>
      </c>
      <c r="BK244" s="202">
        <f>SUM(BK245:BK248)</f>
        <v>0</v>
      </c>
    </row>
    <row r="245" s="2" customFormat="1" ht="24.15" customHeight="1">
      <c r="A245" s="39"/>
      <c r="B245" s="40"/>
      <c r="C245" s="205" t="s">
        <v>388</v>
      </c>
      <c r="D245" s="205" t="s">
        <v>139</v>
      </c>
      <c r="E245" s="206" t="s">
        <v>860</v>
      </c>
      <c r="F245" s="207" t="s">
        <v>861</v>
      </c>
      <c r="G245" s="208" t="s">
        <v>281</v>
      </c>
      <c r="H245" s="209">
        <v>63.899999999999999</v>
      </c>
      <c r="I245" s="210"/>
      <c r="J245" s="211">
        <f>ROUND(I245*H245,2)</f>
        <v>0</v>
      </c>
      <c r="K245" s="207" t="s">
        <v>143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144</v>
      </c>
      <c r="AT245" s="216" t="s">
        <v>139</v>
      </c>
      <c r="AU245" s="216" t="s">
        <v>82</v>
      </c>
      <c r="AY245" s="18" t="s">
        <v>137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144</v>
      </c>
      <c r="BM245" s="216" t="s">
        <v>862</v>
      </c>
    </row>
    <row r="246" s="2" customFormat="1" ht="24.15" customHeight="1">
      <c r="A246" s="39"/>
      <c r="B246" s="40"/>
      <c r="C246" s="205" t="s">
        <v>393</v>
      </c>
      <c r="D246" s="205" t="s">
        <v>139</v>
      </c>
      <c r="E246" s="206" t="s">
        <v>863</v>
      </c>
      <c r="F246" s="207" t="s">
        <v>864</v>
      </c>
      <c r="G246" s="208" t="s">
        <v>281</v>
      </c>
      <c r="H246" s="209">
        <v>1214.0999999999999</v>
      </c>
      <c r="I246" s="210"/>
      <c r="J246" s="211">
        <f>ROUND(I246*H246,2)</f>
        <v>0</v>
      </c>
      <c r="K246" s="207" t="s">
        <v>143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144</v>
      </c>
      <c r="AT246" s="216" t="s">
        <v>139</v>
      </c>
      <c r="AU246" s="216" t="s">
        <v>82</v>
      </c>
      <c r="AY246" s="18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144</v>
      </c>
      <c r="BM246" s="216" t="s">
        <v>865</v>
      </c>
    </row>
    <row r="247" s="13" customFormat="1">
      <c r="A247" s="13"/>
      <c r="B247" s="218"/>
      <c r="C247" s="219"/>
      <c r="D247" s="220" t="s">
        <v>153</v>
      </c>
      <c r="E247" s="219"/>
      <c r="F247" s="222" t="s">
        <v>866</v>
      </c>
      <c r="G247" s="219"/>
      <c r="H247" s="223">
        <v>1214.0999999999999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153</v>
      </c>
      <c r="AU247" s="229" t="s">
        <v>82</v>
      </c>
      <c r="AV247" s="13" t="s">
        <v>82</v>
      </c>
      <c r="AW247" s="13" t="s">
        <v>4</v>
      </c>
      <c r="AX247" s="13" t="s">
        <v>80</v>
      </c>
      <c r="AY247" s="229" t="s">
        <v>137</v>
      </c>
    </row>
    <row r="248" s="2" customFormat="1" ht="24.15" customHeight="1">
      <c r="A248" s="39"/>
      <c r="B248" s="40"/>
      <c r="C248" s="205" t="s">
        <v>399</v>
      </c>
      <c r="D248" s="205" t="s">
        <v>139</v>
      </c>
      <c r="E248" s="206" t="s">
        <v>645</v>
      </c>
      <c r="F248" s="207" t="s">
        <v>646</v>
      </c>
      <c r="G248" s="208" t="s">
        <v>281</v>
      </c>
      <c r="H248" s="209">
        <v>63.899999999999999</v>
      </c>
      <c r="I248" s="210"/>
      <c r="J248" s="211">
        <f>ROUND(I248*H248,2)</f>
        <v>0</v>
      </c>
      <c r="K248" s="207" t="s">
        <v>143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144</v>
      </c>
      <c r="AT248" s="216" t="s">
        <v>139</v>
      </c>
      <c r="AU248" s="216" t="s">
        <v>82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144</v>
      </c>
      <c r="BM248" s="216" t="s">
        <v>867</v>
      </c>
    </row>
    <row r="249" s="12" customFormat="1" ht="22.8" customHeight="1">
      <c r="A249" s="12"/>
      <c r="B249" s="189"/>
      <c r="C249" s="190"/>
      <c r="D249" s="191" t="s">
        <v>71</v>
      </c>
      <c r="E249" s="203" t="s">
        <v>655</v>
      </c>
      <c r="F249" s="203" t="s">
        <v>656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P250</f>
        <v>0</v>
      </c>
      <c r="Q249" s="197"/>
      <c r="R249" s="198">
        <f>R250</f>
        <v>0</v>
      </c>
      <c r="S249" s="197"/>
      <c r="T249" s="19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80</v>
      </c>
      <c r="AT249" s="201" t="s">
        <v>71</v>
      </c>
      <c r="AU249" s="201" t="s">
        <v>80</v>
      </c>
      <c r="AY249" s="200" t="s">
        <v>137</v>
      </c>
      <c r="BK249" s="202">
        <f>BK250</f>
        <v>0</v>
      </c>
    </row>
    <row r="250" s="2" customFormat="1" ht="24.15" customHeight="1">
      <c r="A250" s="39"/>
      <c r="B250" s="40"/>
      <c r="C250" s="205" t="s">
        <v>405</v>
      </c>
      <c r="D250" s="205" t="s">
        <v>139</v>
      </c>
      <c r="E250" s="206" t="s">
        <v>868</v>
      </c>
      <c r="F250" s="207" t="s">
        <v>869</v>
      </c>
      <c r="G250" s="208" t="s">
        <v>281</v>
      </c>
      <c r="H250" s="209">
        <v>16.039999999999999</v>
      </c>
      <c r="I250" s="210"/>
      <c r="J250" s="211">
        <f>ROUND(I250*H250,2)</f>
        <v>0</v>
      </c>
      <c r="K250" s="207" t="s">
        <v>143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144</v>
      </c>
      <c r="AT250" s="216" t="s">
        <v>139</v>
      </c>
      <c r="AU250" s="216" t="s">
        <v>82</v>
      </c>
      <c r="AY250" s="18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144</v>
      </c>
      <c r="BM250" s="216" t="s">
        <v>870</v>
      </c>
    </row>
    <row r="251" s="12" customFormat="1" ht="25.92" customHeight="1">
      <c r="A251" s="12"/>
      <c r="B251" s="189"/>
      <c r="C251" s="190"/>
      <c r="D251" s="191" t="s">
        <v>71</v>
      </c>
      <c r="E251" s="192" t="s">
        <v>661</v>
      </c>
      <c r="F251" s="192" t="s">
        <v>662</v>
      </c>
      <c r="G251" s="190"/>
      <c r="H251" s="190"/>
      <c r="I251" s="193"/>
      <c r="J251" s="194">
        <f>BK251</f>
        <v>0</v>
      </c>
      <c r="K251" s="190"/>
      <c r="L251" s="195"/>
      <c r="M251" s="196"/>
      <c r="N251" s="197"/>
      <c r="O251" s="197"/>
      <c r="P251" s="198">
        <f>P252+P270</f>
        <v>0</v>
      </c>
      <c r="Q251" s="197"/>
      <c r="R251" s="198">
        <f>R252+R270</f>
        <v>0.01586396</v>
      </c>
      <c r="S251" s="197"/>
      <c r="T251" s="199">
        <f>T252+T270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82</v>
      </c>
      <c r="AT251" s="201" t="s">
        <v>71</v>
      </c>
      <c r="AU251" s="201" t="s">
        <v>72</v>
      </c>
      <c r="AY251" s="200" t="s">
        <v>137</v>
      </c>
      <c r="BK251" s="202">
        <f>BK252+BK270</f>
        <v>0</v>
      </c>
    </row>
    <row r="252" s="12" customFormat="1" ht="22.8" customHeight="1">
      <c r="A252" s="12"/>
      <c r="B252" s="189"/>
      <c r="C252" s="190"/>
      <c r="D252" s="191" t="s">
        <v>71</v>
      </c>
      <c r="E252" s="203" t="s">
        <v>663</v>
      </c>
      <c r="F252" s="203" t="s">
        <v>664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SUM(P253:P269)</f>
        <v>0</v>
      </c>
      <c r="Q252" s="197"/>
      <c r="R252" s="198">
        <f>SUM(R253:R269)</f>
        <v>0.012999999999999999</v>
      </c>
      <c r="S252" s="197"/>
      <c r="T252" s="199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82</v>
      </c>
      <c r="AT252" s="201" t="s">
        <v>71</v>
      </c>
      <c r="AU252" s="201" t="s">
        <v>80</v>
      </c>
      <c r="AY252" s="200" t="s">
        <v>137</v>
      </c>
      <c r="BK252" s="202">
        <f>SUM(BK253:BK269)</f>
        <v>0</v>
      </c>
    </row>
    <row r="253" s="2" customFormat="1" ht="21.75" customHeight="1">
      <c r="A253" s="39"/>
      <c r="B253" s="40"/>
      <c r="C253" s="205" t="s">
        <v>411</v>
      </c>
      <c r="D253" s="205" t="s">
        <v>139</v>
      </c>
      <c r="E253" s="206" t="s">
        <v>871</v>
      </c>
      <c r="F253" s="207" t="s">
        <v>872</v>
      </c>
      <c r="G253" s="208" t="s">
        <v>158</v>
      </c>
      <c r="H253" s="209">
        <v>10.478999999999999</v>
      </c>
      <c r="I253" s="210"/>
      <c r="J253" s="211">
        <f>ROUND(I253*H253,2)</f>
        <v>0</v>
      </c>
      <c r="K253" s="207" t="s">
        <v>143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228</v>
      </c>
      <c r="AT253" s="216" t="s">
        <v>139</v>
      </c>
      <c r="AU253" s="216" t="s">
        <v>82</v>
      </c>
      <c r="AY253" s="18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228</v>
      </c>
      <c r="BM253" s="216" t="s">
        <v>873</v>
      </c>
    </row>
    <row r="254" s="13" customFormat="1">
      <c r="A254" s="13"/>
      <c r="B254" s="218"/>
      <c r="C254" s="219"/>
      <c r="D254" s="220" t="s">
        <v>153</v>
      </c>
      <c r="E254" s="221" t="s">
        <v>19</v>
      </c>
      <c r="F254" s="222" t="s">
        <v>874</v>
      </c>
      <c r="G254" s="219"/>
      <c r="H254" s="223">
        <v>10.478999999999999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153</v>
      </c>
      <c r="AU254" s="229" t="s">
        <v>82</v>
      </c>
      <c r="AV254" s="13" t="s">
        <v>82</v>
      </c>
      <c r="AW254" s="13" t="s">
        <v>33</v>
      </c>
      <c r="AX254" s="13" t="s">
        <v>72</v>
      </c>
      <c r="AY254" s="229" t="s">
        <v>137</v>
      </c>
    </row>
    <row r="255" s="14" customFormat="1">
      <c r="A255" s="14"/>
      <c r="B255" s="230"/>
      <c r="C255" s="231"/>
      <c r="D255" s="220" t="s">
        <v>153</v>
      </c>
      <c r="E255" s="232" t="s">
        <v>19</v>
      </c>
      <c r="F255" s="233" t="s">
        <v>185</v>
      </c>
      <c r="G255" s="231"/>
      <c r="H255" s="234">
        <v>10.478999999999999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153</v>
      </c>
      <c r="AU255" s="240" t="s">
        <v>82</v>
      </c>
      <c r="AV255" s="14" t="s">
        <v>144</v>
      </c>
      <c r="AW255" s="14" t="s">
        <v>33</v>
      </c>
      <c r="AX255" s="14" t="s">
        <v>80</v>
      </c>
      <c r="AY255" s="240" t="s">
        <v>137</v>
      </c>
    </row>
    <row r="256" s="2" customFormat="1" ht="16.5" customHeight="1">
      <c r="A256" s="39"/>
      <c r="B256" s="40"/>
      <c r="C256" s="251" t="s">
        <v>415</v>
      </c>
      <c r="D256" s="251" t="s">
        <v>278</v>
      </c>
      <c r="E256" s="252" t="s">
        <v>875</v>
      </c>
      <c r="F256" s="253" t="s">
        <v>876</v>
      </c>
      <c r="G256" s="254" t="s">
        <v>281</v>
      </c>
      <c r="H256" s="255">
        <v>0.0040000000000000001</v>
      </c>
      <c r="I256" s="256"/>
      <c r="J256" s="257">
        <f>ROUND(I256*H256,2)</f>
        <v>0</v>
      </c>
      <c r="K256" s="253" t="s">
        <v>143</v>
      </c>
      <c r="L256" s="258"/>
      <c r="M256" s="259" t="s">
        <v>19</v>
      </c>
      <c r="N256" s="260" t="s">
        <v>43</v>
      </c>
      <c r="O256" s="85"/>
      <c r="P256" s="214">
        <f>O256*H256</f>
        <v>0</v>
      </c>
      <c r="Q256" s="214">
        <v>1</v>
      </c>
      <c r="R256" s="214">
        <f>Q256*H256</f>
        <v>0.0040000000000000001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324</v>
      </c>
      <c r="AT256" s="216" t="s">
        <v>278</v>
      </c>
      <c r="AU256" s="216" t="s">
        <v>82</v>
      </c>
      <c r="AY256" s="18" t="s">
        <v>137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228</v>
      </c>
      <c r="BM256" s="216" t="s">
        <v>877</v>
      </c>
    </row>
    <row r="257" s="2" customFormat="1">
      <c r="A257" s="39"/>
      <c r="B257" s="40"/>
      <c r="C257" s="41"/>
      <c r="D257" s="220" t="s">
        <v>283</v>
      </c>
      <c r="E257" s="41"/>
      <c r="F257" s="261" t="s">
        <v>878</v>
      </c>
      <c r="G257" s="41"/>
      <c r="H257" s="41"/>
      <c r="I257" s="262"/>
      <c r="J257" s="41"/>
      <c r="K257" s="41"/>
      <c r="L257" s="45"/>
      <c r="M257" s="263"/>
      <c r="N257" s="26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283</v>
      </c>
      <c r="AU257" s="18" t="s">
        <v>82</v>
      </c>
    </row>
    <row r="258" s="13" customFormat="1">
      <c r="A258" s="13"/>
      <c r="B258" s="218"/>
      <c r="C258" s="219"/>
      <c r="D258" s="220" t="s">
        <v>153</v>
      </c>
      <c r="E258" s="221" t="s">
        <v>19</v>
      </c>
      <c r="F258" s="222" t="s">
        <v>879</v>
      </c>
      <c r="G258" s="219"/>
      <c r="H258" s="223">
        <v>10.478999999999999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153</v>
      </c>
      <c r="AU258" s="229" t="s">
        <v>82</v>
      </c>
      <c r="AV258" s="13" t="s">
        <v>82</v>
      </c>
      <c r="AW258" s="13" t="s">
        <v>33</v>
      </c>
      <c r="AX258" s="13" t="s">
        <v>72</v>
      </c>
      <c r="AY258" s="229" t="s">
        <v>137</v>
      </c>
    </row>
    <row r="259" s="14" customFormat="1">
      <c r="A259" s="14"/>
      <c r="B259" s="230"/>
      <c r="C259" s="231"/>
      <c r="D259" s="220" t="s">
        <v>153</v>
      </c>
      <c r="E259" s="232" t="s">
        <v>19</v>
      </c>
      <c r="F259" s="233" t="s">
        <v>185</v>
      </c>
      <c r="G259" s="231"/>
      <c r="H259" s="234">
        <v>10.478999999999999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153</v>
      </c>
      <c r="AU259" s="240" t="s">
        <v>82</v>
      </c>
      <c r="AV259" s="14" t="s">
        <v>144</v>
      </c>
      <c r="AW259" s="14" t="s">
        <v>33</v>
      </c>
      <c r="AX259" s="14" t="s">
        <v>80</v>
      </c>
      <c r="AY259" s="240" t="s">
        <v>137</v>
      </c>
    </row>
    <row r="260" s="13" customFormat="1">
      <c r="A260" s="13"/>
      <c r="B260" s="218"/>
      <c r="C260" s="219"/>
      <c r="D260" s="220" t="s">
        <v>153</v>
      </c>
      <c r="E260" s="219"/>
      <c r="F260" s="222" t="s">
        <v>880</v>
      </c>
      <c r="G260" s="219"/>
      <c r="H260" s="223">
        <v>0.0040000000000000001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153</v>
      </c>
      <c r="AU260" s="229" t="s">
        <v>82</v>
      </c>
      <c r="AV260" s="13" t="s">
        <v>82</v>
      </c>
      <c r="AW260" s="13" t="s">
        <v>4</v>
      </c>
      <c r="AX260" s="13" t="s">
        <v>80</v>
      </c>
      <c r="AY260" s="229" t="s">
        <v>137</v>
      </c>
    </row>
    <row r="261" s="2" customFormat="1" ht="21.75" customHeight="1">
      <c r="A261" s="39"/>
      <c r="B261" s="40"/>
      <c r="C261" s="205" t="s">
        <v>419</v>
      </c>
      <c r="D261" s="205" t="s">
        <v>139</v>
      </c>
      <c r="E261" s="206" t="s">
        <v>881</v>
      </c>
      <c r="F261" s="207" t="s">
        <v>882</v>
      </c>
      <c r="G261" s="208" t="s">
        <v>158</v>
      </c>
      <c r="H261" s="209">
        <v>20.957999999999998</v>
      </c>
      <c r="I261" s="210"/>
      <c r="J261" s="211">
        <f>ROUND(I261*H261,2)</f>
        <v>0</v>
      </c>
      <c r="K261" s="207" t="s">
        <v>143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228</v>
      </c>
      <c r="AT261" s="216" t="s">
        <v>139</v>
      </c>
      <c r="AU261" s="216" t="s">
        <v>82</v>
      </c>
      <c r="AY261" s="18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228</v>
      </c>
      <c r="BM261" s="216" t="s">
        <v>883</v>
      </c>
    </row>
    <row r="262" s="13" customFormat="1">
      <c r="A262" s="13"/>
      <c r="B262" s="218"/>
      <c r="C262" s="219"/>
      <c r="D262" s="220" t="s">
        <v>153</v>
      </c>
      <c r="E262" s="221" t="s">
        <v>19</v>
      </c>
      <c r="F262" s="222" t="s">
        <v>884</v>
      </c>
      <c r="G262" s="219"/>
      <c r="H262" s="223">
        <v>20.957999999999998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153</v>
      </c>
      <c r="AU262" s="229" t="s">
        <v>82</v>
      </c>
      <c r="AV262" s="13" t="s">
        <v>82</v>
      </c>
      <c r="AW262" s="13" t="s">
        <v>33</v>
      </c>
      <c r="AX262" s="13" t="s">
        <v>72</v>
      </c>
      <c r="AY262" s="229" t="s">
        <v>137</v>
      </c>
    </row>
    <row r="263" s="14" customFormat="1">
      <c r="A263" s="14"/>
      <c r="B263" s="230"/>
      <c r="C263" s="231"/>
      <c r="D263" s="220" t="s">
        <v>153</v>
      </c>
      <c r="E263" s="232" t="s">
        <v>19</v>
      </c>
      <c r="F263" s="233" t="s">
        <v>185</v>
      </c>
      <c r="G263" s="231"/>
      <c r="H263" s="234">
        <v>20.957999999999998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153</v>
      </c>
      <c r="AU263" s="240" t="s">
        <v>82</v>
      </c>
      <c r="AV263" s="14" t="s">
        <v>144</v>
      </c>
      <c r="AW263" s="14" t="s">
        <v>33</v>
      </c>
      <c r="AX263" s="14" t="s">
        <v>80</v>
      </c>
      <c r="AY263" s="240" t="s">
        <v>137</v>
      </c>
    </row>
    <row r="264" s="2" customFormat="1" ht="16.5" customHeight="1">
      <c r="A264" s="39"/>
      <c r="B264" s="40"/>
      <c r="C264" s="251" t="s">
        <v>424</v>
      </c>
      <c r="D264" s="251" t="s">
        <v>278</v>
      </c>
      <c r="E264" s="252" t="s">
        <v>885</v>
      </c>
      <c r="F264" s="253" t="s">
        <v>886</v>
      </c>
      <c r="G264" s="254" t="s">
        <v>281</v>
      </c>
      <c r="H264" s="255">
        <v>0.0089999999999999993</v>
      </c>
      <c r="I264" s="256"/>
      <c r="J264" s="257">
        <f>ROUND(I264*H264,2)</f>
        <v>0</v>
      </c>
      <c r="K264" s="253" t="s">
        <v>143</v>
      </c>
      <c r="L264" s="258"/>
      <c r="M264" s="259" t="s">
        <v>19</v>
      </c>
      <c r="N264" s="260" t="s">
        <v>43</v>
      </c>
      <c r="O264" s="85"/>
      <c r="P264" s="214">
        <f>O264*H264</f>
        <v>0</v>
      </c>
      <c r="Q264" s="214">
        <v>1</v>
      </c>
      <c r="R264" s="214">
        <f>Q264*H264</f>
        <v>0.0089999999999999993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324</v>
      </c>
      <c r="AT264" s="216" t="s">
        <v>278</v>
      </c>
      <c r="AU264" s="216" t="s">
        <v>82</v>
      </c>
      <c r="AY264" s="18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228</v>
      </c>
      <c r="BM264" s="216" t="s">
        <v>887</v>
      </c>
    </row>
    <row r="265" s="2" customFormat="1">
      <c r="A265" s="39"/>
      <c r="B265" s="40"/>
      <c r="C265" s="41"/>
      <c r="D265" s="220" t="s">
        <v>283</v>
      </c>
      <c r="E265" s="41"/>
      <c r="F265" s="261" t="s">
        <v>888</v>
      </c>
      <c r="G265" s="41"/>
      <c r="H265" s="41"/>
      <c r="I265" s="262"/>
      <c r="J265" s="41"/>
      <c r="K265" s="41"/>
      <c r="L265" s="45"/>
      <c r="M265" s="263"/>
      <c r="N265" s="264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283</v>
      </c>
      <c r="AU265" s="18" t="s">
        <v>82</v>
      </c>
    </row>
    <row r="266" s="13" customFormat="1">
      <c r="A266" s="13"/>
      <c r="B266" s="218"/>
      <c r="C266" s="219"/>
      <c r="D266" s="220" t="s">
        <v>153</v>
      </c>
      <c r="E266" s="221" t="s">
        <v>19</v>
      </c>
      <c r="F266" s="222" t="s">
        <v>884</v>
      </c>
      <c r="G266" s="219"/>
      <c r="H266" s="223">
        <v>20.957999999999998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153</v>
      </c>
      <c r="AU266" s="229" t="s">
        <v>82</v>
      </c>
      <c r="AV266" s="13" t="s">
        <v>82</v>
      </c>
      <c r="AW266" s="13" t="s">
        <v>33</v>
      </c>
      <c r="AX266" s="13" t="s">
        <v>72</v>
      </c>
      <c r="AY266" s="229" t="s">
        <v>137</v>
      </c>
    </row>
    <row r="267" s="14" customFormat="1">
      <c r="A267" s="14"/>
      <c r="B267" s="230"/>
      <c r="C267" s="231"/>
      <c r="D267" s="220" t="s">
        <v>153</v>
      </c>
      <c r="E267" s="232" t="s">
        <v>19</v>
      </c>
      <c r="F267" s="233" t="s">
        <v>185</v>
      </c>
      <c r="G267" s="231"/>
      <c r="H267" s="234">
        <v>20.957999999999998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153</v>
      </c>
      <c r="AU267" s="240" t="s">
        <v>82</v>
      </c>
      <c r="AV267" s="14" t="s">
        <v>144</v>
      </c>
      <c r="AW267" s="14" t="s">
        <v>33</v>
      </c>
      <c r="AX267" s="14" t="s">
        <v>80</v>
      </c>
      <c r="AY267" s="240" t="s">
        <v>137</v>
      </c>
    </row>
    <row r="268" s="13" customFormat="1">
      <c r="A268" s="13"/>
      <c r="B268" s="218"/>
      <c r="C268" s="219"/>
      <c r="D268" s="220" t="s">
        <v>153</v>
      </c>
      <c r="E268" s="219"/>
      <c r="F268" s="222" t="s">
        <v>889</v>
      </c>
      <c r="G268" s="219"/>
      <c r="H268" s="223">
        <v>0.0089999999999999993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153</v>
      </c>
      <c r="AU268" s="229" t="s">
        <v>82</v>
      </c>
      <c r="AV268" s="13" t="s">
        <v>82</v>
      </c>
      <c r="AW268" s="13" t="s">
        <v>4</v>
      </c>
      <c r="AX268" s="13" t="s">
        <v>80</v>
      </c>
      <c r="AY268" s="229" t="s">
        <v>137</v>
      </c>
    </row>
    <row r="269" s="2" customFormat="1" ht="24.15" customHeight="1">
      <c r="A269" s="39"/>
      <c r="B269" s="40"/>
      <c r="C269" s="205" t="s">
        <v>428</v>
      </c>
      <c r="D269" s="205" t="s">
        <v>139</v>
      </c>
      <c r="E269" s="206" t="s">
        <v>676</v>
      </c>
      <c r="F269" s="207" t="s">
        <v>677</v>
      </c>
      <c r="G269" s="208" t="s">
        <v>281</v>
      </c>
      <c r="H269" s="209">
        <v>0.012999999999999999</v>
      </c>
      <c r="I269" s="210"/>
      <c r="J269" s="211">
        <f>ROUND(I269*H269,2)</f>
        <v>0</v>
      </c>
      <c r="K269" s="207" t="s">
        <v>143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228</v>
      </c>
      <c r="AT269" s="216" t="s">
        <v>139</v>
      </c>
      <c r="AU269" s="216" t="s">
        <v>82</v>
      </c>
      <c r="AY269" s="18" t="s">
        <v>137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228</v>
      </c>
      <c r="BM269" s="216" t="s">
        <v>890</v>
      </c>
    </row>
    <row r="270" s="12" customFormat="1" ht="22.8" customHeight="1">
      <c r="A270" s="12"/>
      <c r="B270" s="189"/>
      <c r="C270" s="190"/>
      <c r="D270" s="191" t="s">
        <v>71</v>
      </c>
      <c r="E270" s="203" t="s">
        <v>689</v>
      </c>
      <c r="F270" s="203" t="s">
        <v>690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SUM(P271:P277)</f>
        <v>0</v>
      </c>
      <c r="Q270" s="197"/>
      <c r="R270" s="198">
        <f>SUM(R271:R277)</f>
        <v>0.00286396</v>
      </c>
      <c r="S270" s="197"/>
      <c r="T270" s="199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82</v>
      </c>
      <c r="AT270" s="201" t="s">
        <v>71</v>
      </c>
      <c r="AU270" s="201" t="s">
        <v>80</v>
      </c>
      <c r="AY270" s="200" t="s">
        <v>137</v>
      </c>
      <c r="BK270" s="202">
        <f>SUM(BK271:BK277)</f>
        <v>0</v>
      </c>
    </row>
    <row r="271" s="2" customFormat="1" ht="16.5" customHeight="1">
      <c r="A271" s="39"/>
      <c r="B271" s="40"/>
      <c r="C271" s="205" t="s">
        <v>433</v>
      </c>
      <c r="D271" s="205" t="s">
        <v>139</v>
      </c>
      <c r="E271" s="206" t="s">
        <v>692</v>
      </c>
      <c r="F271" s="207" t="s">
        <v>693</v>
      </c>
      <c r="G271" s="208" t="s">
        <v>158</v>
      </c>
      <c r="H271" s="209">
        <v>13.018000000000001</v>
      </c>
      <c r="I271" s="210"/>
      <c r="J271" s="211">
        <f>ROUND(I271*H271,2)</f>
        <v>0</v>
      </c>
      <c r="K271" s="207" t="s">
        <v>143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0.00012999999999999999</v>
      </c>
      <c r="R271" s="214">
        <f>Q271*H271</f>
        <v>0.0016923399999999999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228</v>
      </c>
      <c r="AT271" s="216" t="s">
        <v>139</v>
      </c>
      <c r="AU271" s="216" t="s">
        <v>82</v>
      </c>
      <c r="AY271" s="18" t="s">
        <v>137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228</v>
      </c>
      <c r="BM271" s="216" t="s">
        <v>891</v>
      </c>
    </row>
    <row r="272" s="13" customFormat="1">
      <c r="A272" s="13"/>
      <c r="B272" s="218"/>
      <c r="C272" s="219"/>
      <c r="D272" s="220" t="s">
        <v>153</v>
      </c>
      <c r="E272" s="221" t="s">
        <v>19</v>
      </c>
      <c r="F272" s="222" t="s">
        <v>892</v>
      </c>
      <c r="G272" s="219"/>
      <c r="H272" s="223">
        <v>13.018000000000001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153</v>
      </c>
      <c r="AU272" s="229" t="s">
        <v>82</v>
      </c>
      <c r="AV272" s="13" t="s">
        <v>82</v>
      </c>
      <c r="AW272" s="13" t="s">
        <v>33</v>
      </c>
      <c r="AX272" s="13" t="s">
        <v>72</v>
      </c>
      <c r="AY272" s="229" t="s">
        <v>137</v>
      </c>
    </row>
    <row r="273" s="14" customFormat="1">
      <c r="A273" s="14"/>
      <c r="B273" s="230"/>
      <c r="C273" s="231"/>
      <c r="D273" s="220" t="s">
        <v>153</v>
      </c>
      <c r="E273" s="232" t="s">
        <v>19</v>
      </c>
      <c r="F273" s="233" t="s">
        <v>185</v>
      </c>
      <c r="G273" s="231"/>
      <c r="H273" s="234">
        <v>13.018000000000001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153</v>
      </c>
      <c r="AU273" s="240" t="s">
        <v>82</v>
      </c>
      <c r="AV273" s="14" t="s">
        <v>144</v>
      </c>
      <c r="AW273" s="14" t="s">
        <v>33</v>
      </c>
      <c r="AX273" s="14" t="s">
        <v>80</v>
      </c>
      <c r="AY273" s="240" t="s">
        <v>137</v>
      </c>
    </row>
    <row r="274" s="2" customFormat="1" ht="16.5" customHeight="1">
      <c r="A274" s="39"/>
      <c r="B274" s="40"/>
      <c r="C274" s="205" t="s">
        <v>437</v>
      </c>
      <c r="D274" s="205" t="s">
        <v>139</v>
      </c>
      <c r="E274" s="206" t="s">
        <v>700</v>
      </c>
      <c r="F274" s="207" t="s">
        <v>701</v>
      </c>
      <c r="G274" s="208" t="s">
        <v>158</v>
      </c>
      <c r="H274" s="209">
        <v>13.018000000000001</v>
      </c>
      <c r="I274" s="210"/>
      <c r="J274" s="211">
        <f>ROUND(I274*H274,2)</f>
        <v>0</v>
      </c>
      <c r="K274" s="207" t="s">
        <v>143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9.0000000000000006E-05</v>
      </c>
      <c r="R274" s="214">
        <f>Q274*H274</f>
        <v>0.0011716200000000002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228</v>
      </c>
      <c r="AT274" s="216" t="s">
        <v>139</v>
      </c>
      <c r="AU274" s="216" t="s">
        <v>82</v>
      </c>
      <c r="AY274" s="18" t="s">
        <v>137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228</v>
      </c>
      <c r="BM274" s="216" t="s">
        <v>893</v>
      </c>
    </row>
    <row r="275" s="15" customFormat="1">
      <c r="A275" s="15"/>
      <c r="B275" s="241"/>
      <c r="C275" s="242"/>
      <c r="D275" s="220" t="s">
        <v>153</v>
      </c>
      <c r="E275" s="243" t="s">
        <v>19</v>
      </c>
      <c r="F275" s="244" t="s">
        <v>894</v>
      </c>
      <c r="G275" s="242"/>
      <c r="H275" s="243" t="s">
        <v>19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0" t="s">
        <v>153</v>
      </c>
      <c r="AU275" s="250" t="s">
        <v>82</v>
      </c>
      <c r="AV275" s="15" t="s">
        <v>80</v>
      </c>
      <c r="AW275" s="15" t="s">
        <v>33</v>
      </c>
      <c r="AX275" s="15" t="s">
        <v>72</v>
      </c>
      <c r="AY275" s="250" t="s">
        <v>137</v>
      </c>
    </row>
    <row r="276" s="13" customFormat="1">
      <c r="A276" s="13"/>
      <c r="B276" s="218"/>
      <c r="C276" s="219"/>
      <c r="D276" s="220" t="s">
        <v>153</v>
      </c>
      <c r="E276" s="221" t="s">
        <v>19</v>
      </c>
      <c r="F276" s="222" t="s">
        <v>892</v>
      </c>
      <c r="G276" s="219"/>
      <c r="H276" s="223">
        <v>13.018000000000001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153</v>
      </c>
      <c r="AU276" s="229" t="s">
        <v>82</v>
      </c>
      <c r="AV276" s="13" t="s">
        <v>82</v>
      </c>
      <c r="AW276" s="13" t="s">
        <v>33</v>
      </c>
      <c r="AX276" s="13" t="s">
        <v>72</v>
      </c>
      <c r="AY276" s="229" t="s">
        <v>137</v>
      </c>
    </row>
    <row r="277" s="14" customFormat="1">
      <c r="A277" s="14"/>
      <c r="B277" s="230"/>
      <c r="C277" s="231"/>
      <c r="D277" s="220" t="s">
        <v>153</v>
      </c>
      <c r="E277" s="232" t="s">
        <v>19</v>
      </c>
      <c r="F277" s="233" t="s">
        <v>185</v>
      </c>
      <c r="G277" s="231"/>
      <c r="H277" s="234">
        <v>13.018000000000001</v>
      </c>
      <c r="I277" s="235"/>
      <c r="J277" s="231"/>
      <c r="K277" s="231"/>
      <c r="L277" s="236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153</v>
      </c>
      <c r="AU277" s="240" t="s">
        <v>82</v>
      </c>
      <c r="AV277" s="14" t="s">
        <v>144</v>
      </c>
      <c r="AW277" s="14" t="s">
        <v>33</v>
      </c>
      <c r="AX277" s="14" t="s">
        <v>80</v>
      </c>
      <c r="AY277" s="240" t="s">
        <v>137</v>
      </c>
    </row>
    <row r="278" s="2" customFormat="1" ht="6.96" customHeight="1">
      <c r="A278" s="39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m4WaKwcm7SB8Ogwp/HfeTRb4XMTRJJo16cH1cOULLDOpLGcpTbk6I8r15AO9+7ojClWStBYFQzyI3Hv5Wdt67A==" hashValue="+o2wh/TXsRI+mxjU5q6vDjh3hjCHff94VdZtmW0K5HIQ2DiGn7oQCqFxLXzvORImCLZFSTWLHF3zGFLchmpsWw==" algorithmName="SHA-512" password="CC35"/>
  <autoFilter ref="C88:K27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ROUND((SUM(BE89:BE277)),  2)</f>
        <v>0</v>
      </c>
      <c r="G33" s="39"/>
      <c r="H33" s="39"/>
      <c r="I33" s="149">
        <v>0.20999999999999999</v>
      </c>
      <c r="J33" s="148">
        <f>ROUND(((SUM(BE89:BE277))*I33),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ROUND((SUM(BF89:BF277)),  2)</f>
        <v>0</v>
      </c>
      <c r="G34" s="39"/>
      <c r="H34" s="39"/>
      <c r="I34" s="149">
        <v>0.14999999999999999</v>
      </c>
      <c r="J34" s="148">
        <f>ROUND(((SUM(BF89:BF277))*I34),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201.A2 - TYP A - km 0,564 - 0,584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J159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115</v>
      </c>
      <c r="E64" s="175"/>
      <c r="F64" s="175"/>
      <c r="G64" s="175"/>
      <c r="H64" s="175"/>
      <c r="I64" s="175"/>
      <c r="J64" s="176">
        <f>J211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J244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J249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118</v>
      </c>
      <c r="E67" s="169"/>
      <c r="F67" s="169"/>
      <c r="G67" s="169"/>
      <c r="H67" s="169"/>
      <c r="I67" s="169"/>
      <c r="J67" s="170">
        <f>J251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119</v>
      </c>
      <c r="E68" s="175"/>
      <c r="F68" s="175"/>
      <c r="G68" s="175"/>
      <c r="H68" s="175"/>
      <c r="I68" s="175"/>
      <c r="J68" s="176">
        <f>J252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121</v>
      </c>
      <c r="E69" s="175"/>
      <c r="F69" s="175"/>
      <c r="G69" s="175"/>
      <c r="H69" s="175"/>
      <c r="I69" s="175"/>
      <c r="J69" s="176">
        <f>J270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122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Jáchymov - Rekonstrukce ulice Palackého - Etapa č.III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201.A2 - TYP A - km 0,564 - 0,584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Jáchymov</v>
      </c>
      <c r="G83" s="41"/>
      <c r="H83" s="41"/>
      <c r="I83" s="33" t="s">
        <v>23</v>
      </c>
      <c r="J83" s="73" t="str">
        <f>IF(J12="","",J12)</f>
        <v>23. 10. 2019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Město Jáchymov</v>
      </c>
      <c r="G85" s="41"/>
      <c r="H85" s="41"/>
      <c r="I85" s="33" t="s">
        <v>31</v>
      </c>
      <c r="J85" s="37" t="str">
        <f>E21</f>
        <v>AZ Consult spol. s 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Lucie Wojčiková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123</v>
      </c>
      <c r="D88" s="181" t="s">
        <v>57</v>
      </c>
      <c r="E88" s="181" t="s">
        <v>53</v>
      </c>
      <c r="F88" s="181" t="s">
        <v>54</v>
      </c>
      <c r="G88" s="181" t="s">
        <v>124</v>
      </c>
      <c r="H88" s="181" t="s">
        <v>125</v>
      </c>
      <c r="I88" s="181" t="s">
        <v>126</v>
      </c>
      <c r="J88" s="181" t="s">
        <v>107</v>
      </c>
      <c r="K88" s="182" t="s">
        <v>127</v>
      </c>
      <c r="L88" s="183"/>
      <c r="M88" s="93" t="s">
        <v>19</v>
      </c>
      <c r="N88" s="94" t="s">
        <v>42</v>
      </c>
      <c r="O88" s="94" t="s">
        <v>128</v>
      </c>
      <c r="P88" s="94" t="s">
        <v>129</v>
      </c>
      <c r="Q88" s="94" t="s">
        <v>130</v>
      </c>
      <c r="R88" s="94" t="s">
        <v>131</v>
      </c>
      <c r="S88" s="94" t="s">
        <v>132</v>
      </c>
      <c r="T88" s="95" t="s">
        <v>133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134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P90+P251</f>
        <v>0</v>
      </c>
      <c r="Q89" s="97"/>
      <c r="R89" s="186">
        <f>R90+R251</f>
        <v>21.42312664</v>
      </c>
      <c r="S89" s="97"/>
      <c r="T89" s="187">
        <f>T90+T251</f>
        <v>63.899999999999999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108</v>
      </c>
      <c r="BK89" s="188">
        <f>BK90+BK251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135</v>
      </c>
      <c r="F90" s="192" t="s">
        <v>136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P91+P159+P206+P211+P244+P249</f>
        <v>0</v>
      </c>
      <c r="Q90" s="197"/>
      <c r="R90" s="198">
        <f>R91+R159+R206+R211+R244+R249</f>
        <v>21.401157619999999</v>
      </c>
      <c r="S90" s="197"/>
      <c r="T90" s="199">
        <f>T91+T159+T206+T211+T244+T249</f>
        <v>63.899999999999999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137</v>
      </c>
      <c r="BK90" s="202">
        <f>BK91+BK159+BK206+BK211+BK244+BK249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80</v>
      </c>
      <c r="F91" s="203" t="s">
        <v>138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SUM(P92:P158)</f>
        <v>0</v>
      </c>
      <c r="Q91" s="197"/>
      <c r="R91" s="198">
        <f>SUM(R92:R158)</f>
        <v>4.1564329999999998</v>
      </c>
      <c r="S91" s="197"/>
      <c r="T91" s="199">
        <f>SUM(T92:T158)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137</v>
      </c>
      <c r="BK91" s="202">
        <f>SUM(BK92:BK158)</f>
        <v>0</v>
      </c>
    </row>
    <row r="92" s="2" customFormat="1" ht="24.15" customHeight="1">
      <c r="A92" s="39"/>
      <c r="B92" s="40"/>
      <c r="C92" s="205" t="s">
        <v>80</v>
      </c>
      <c r="D92" s="205" t="s">
        <v>139</v>
      </c>
      <c r="E92" s="206" t="s">
        <v>705</v>
      </c>
      <c r="F92" s="207" t="s">
        <v>706</v>
      </c>
      <c r="G92" s="208" t="s">
        <v>175</v>
      </c>
      <c r="H92" s="209">
        <v>5.7720000000000002</v>
      </c>
      <c r="I92" s="210"/>
      <c r="J92" s="211">
        <f>ROUND(I92*H92,2)</f>
        <v>0</v>
      </c>
      <c r="K92" s="207" t="s">
        <v>143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144</v>
      </c>
      <c r="AT92" s="216" t="s">
        <v>139</v>
      </c>
      <c r="AU92" s="216" t="s">
        <v>82</v>
      </c>
      <c r="AY92" s="18" t="s">
        <v>137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144</v>
      </c>
      <c r="BM92" s="216" t="s">
        <v>707</v>
      </c>
    </row>
    <row r="93" s="13" customFormat="1">
      <c r="A93" s="13"/>
      <c r="B93" s="218"/>
      <c r="C93" s="219"/>
      <c r="D93" s="220" t="s">
        <v>153</v>
      </c>
      <c r="E93" s="221" t="s">
        <v>19</v>
      </c>
      <c r="F93" s="222" t="s">
        <v>896</v>
      </c>
      <c r="G93" s="219"/>
      <c r="H93" s="223">
        <v>5.7720000000000002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153</v>
      </c>
      <c r="AU93" s="229" t="s">
        <v>82</v>
      </c>
      <c r="AV93" s="13" t="s">
        <v>82</v>
      </c>
      <c r="AW93" s="13" t="s">
        <v>33</v>
      </c>
      <c r="AX93" s="13" t="s">
        <v>72</v>
      </c>
      <c r="AY93" s="229" t="s">
        <v>137</v>
      </c>
    </row>
    <row r="94" s="14" customFormat="1">
      <c r="A94" s="14"/>
      <c r="B94" s="230"/>
      <c r="C94" s="231"/>
      <c r="D94" s="220" t="s">
        <v>153</v>
      </c>
      <c r="E94" s="232" t="s">
        <v>19</v>
      </c>
      <c r="F94" s="233" t="s">
        <v>185</v>
      </c>
      <c r="G94" s="231"/>
      <c r="H94" s="234">
        <v>5.7720000000000002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153</v>
      </c>
      <c r="AU94" s="240" t="s">
        <v>82</v>
      </c>
      <c r="AV94" s="14" t="s">
        <v>144</v>
      </c>
      <c r="AW94" s="14" t="s">
        <v>33</v>
      </c>
      <c r="AX94" s="14" t="s">
        <v>80</v>
      </c>
      <c r="AY94" s="240" t="s">
        <v>137</v>
      </c>
    </row>
    <row r="95" s="2" customFormat="1" ht="24.15" customHeight="1">
      <c r="A95" s="39"/>
      <c r="B95" s="40"/>
      <c r="C95" s="205" t="s">
        <v>82</v>
      </c>
      <c r="D95" s="205" t="s">
        <v>139</v>
      </c>
      <c r="E95" s="206" t="s">
        <v>709</v>
      </c>
      <c r="F95" s="207" t="s">
        <v>710</v>
      </c>
      <c r="G95" s="208" t="s">
        <v>175</v>
      </c>
      <c r="H95" s="209">
        <v>11.544000000000001</v>
      </c>
      <c r="I95" s="210"/>
      <c r="J95" s="211">
        <f>ROUND(I95*H95,2)</f>
        <v>0</v>
      </c>
      <c r="K95" s="207" t="s">
        <v>143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82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144</v>
      </c>
      <c r="BM95" s="216" t="s">
        <v>711</v>
      </c>
    </row>
    <row r="96" s="15" customFormat="1">
      <c r="A96" s="15"/>
      <c r="B96" s="241"/>
      <c r="C96" s="242"/>
      <c r="D96" s="220" t="s">
        <v>153</v>
      </c>
      <c r="E96" s="243" t="s">
        <v>19</v>
      </c>
      <c r="F96" s="244" t="s">
        <v>712</v>
      </c>
      <c r="G96" s="242"/>
      <c r="H96" s="243" t="s">
        <v>19</v>
      </c>
      <c r="I96" s="245"/>
      <c r="J96" s="242"/>
      <c r="K96" s="242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153</v>
      </c>
      <c r="AU96" s="250" t="s">
        <v>82</v>
      </c>
      <c r="AV96" s="15" t="s">
        <v>80</v>
      </c>
      <c r="AW96" s="15" t="s">
        <v>33</v>
      </c>
      <c r="AX96" s="15" t="s">
        <v>72</v>
      </c>
      <c r="AY96" s="250" t="s">
        <v>137</v>
      </c>
    </row>
    <row r="97" s="13" customFormat="1">
      <c r="A97" s="13"/>
      <c r="B97" s="218"/>
      <c r="C97" s="219"/>
      <c r="D97" s="220" t="s">
        <v>153</v>
      </c>
      <c r="E97" s="221" t="s">
        <v>19</v>
      </c>
      <c r="F97" s="222" t="s">
        <v>897</v>
      </c>
      <c r="G97" s="219"/>
      <c r="H97" s="223">
        <v>11.544000000000001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153</v>
      </c>
      <c r="AU97" s="229" t="s">
        <v>82</v>
      </c>
      <c r="AV97" s="13" t="s">
        <v>82</v>
      </c>
      <c r="AW97" s="13" t="s">
        <v>33</v>
      </c>
      <c r="AX97" s="13" t="s">
        <v>72</v>
      </c>
      <c r="AY97" s="229" t="s">
        <v>137</v>
      </c>
    </row>
    <row r="98" s="14" customFormat="1">
      <c r="A98" s="14"/>
      <c r="B98" s="230"/>
      <c r="C98" s="231"/>
      <c r="D98" s="220" t="s">
        <v>153</v>
      </c>
      <c r="E98" s="232" t="s">
        <v>19</v>
      </c>
      <c r="F98" s="233" t="s">
        <v>185</v>
      </c>
      <c r="G98" s="231"/>
      <c r="H98" s="234">
        <v>11.544000000000001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153</v>
      </c>
      <c r="AU98" s="240" t="s">
        <v>82</v>
      </c>
      <c r="AV98" s="14" t="s">
        <v>144</v>
      </c>
      <c r="AW98" s="14" t="s">
        <v>33</v>
      </c>
      <c r="AX98" s="14" t="s">
        <v>80</v>
      </c>
      <c r="AY98" s="240" t="s">
        <v>137</v>
      </c>
    </row>
    <row r="99" s="2" customFormat="1" ht="33" customHeight="1">
      <c r="A99" s="39"/>
      <c r="B99" s="40"/>
      <c r="C99" s="205" t="s">
        <v>155</v>
      </c>
      <c r="D99" s="205" t="s">
        <v>139</v>
      </c>
      <c r="E99" s="206" t="s">
        <v>714</v>
      </c>
      <c r="F99" s="207" t="s">
        <v>715</v>
      </c>
      <c r="G99" s="208" t="s">
        <v>175</v>
      </c>
      <c r="H99" s="209">
        <v>1.1539999999999999</v>
      </c>
      <c r="I99" s="210"/>
      <c r="J99" s="211">
        <f>ROUND(I99*H99,2)</f>
        <v>0</v>
      </c>
      <c r="K99" s="207" t="s">
        <v>143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144</v>
      </c>
      <c r="AT99" s="216" t="s">
        <v>139</v>
      </c>
      <c r="AU99" s="216" t="s">
        <v>82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144</v>
      </c>
      <c r="BM99" s="216" t="s">
        <v>716</v>
      </c>
    </row>
    <row r="100" s="13" customFormat="1">
      <c r="A100" s="13"/>
      <c r="B100" s="218"/>
      <c r="C100" s="219"/>
      <c r="D100" s="220" t="s">
        <v>153</v>
      </c>
      <c r="E100" s="221" t="s">
        <v>19</v>
      </c>
      <c r="F100" s="222" t="s">
        <v>898</v>
      </c>
      <c r="G100" s="219"/>
      <c r="H100" s="223">
        <v>1.1539999999999999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153</v>
      </c>
      <c r="AU100" s="229" t="s">
        <v>82</v>
      </c>
      <c r="AV100" s="13" t="s">
        <v>82</v>
      </c>
      <c r="AW100" s="13" t="s">
        <v>33</v>
      </c>
      <c r="AX100" s="13" t="s">
        <v>72</v>
      </c>
      <c r="AY100" s="229" t="s">
        <v>137</v>
      </c>
    </row>
    <row r="101" s="14" customFormat="1">
      <c r="A101" s="14"/>
      <c r="B101" s="230"/>
      <c r="C101" s="231"/>
      <c r="D101" s="220" t="s">
        <v>153</v>
      </c>
      <c r="E101" s="232" t="s">
        <v>19</v>
      </c>
      <c r="F101" s="233" t="s">
        <v>185</v>
      </c>
      <c r="G101" s="231"/>
      <c r="H101" s="234">
        <v>1.1539999999999999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153</v>
      </c>
      <c r="AU101" s="240" t="s">
        <v>82</v>
      </c>
      <c r="AV101" s="14" t="s">
        <v>144</v>
      </c>
      <c r="AW101" s="14" t="s">
        <v>33</v>
      </c>
      <c r="AX101" s="14" t="s">
        <v>80</v>
      </c>
      <c r="AY101" s="240" t="s">
        <v>137</v>
      </c>
    </row>
    <row r="102" s="2" customFormat="1" ht="24.15" customHeight="1">
      <c r="A102" s="39"/>
      <c r="B102" s="40"/>
      <c r="C102" s="205" t="s">
        <v>144</v>
      </c>
      <c r="D102" s="205" t="s">
        <v>139</v>
      </c>
      <c r="E102" s="206" t="s">
        <v>718</v>
      </c>
      <c r="F102" s="207" t="s">
        <v>719</v>
      </c>
      <c r="G102" s="208" t="s">
        <v>175</v>
      </c>
      <c r="H102" s="209">
        <v>11.544000000000001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82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144</v>
      </c>
      <c r="BM102" s="216" t="s">
        <v>720</v>
      </c>
    </row>
    <row r="103" s="15" customFormat="1">
      <c r="A103" s="15"/>
      <c r="B103" s="241"/>
      <c r="C103" s="242"/>
      <c r="D103" s="220" t="s">
        <v>153</v>
      </c>
      <c r="E103" s="243" t="s">
        <v>19</v>
      </c>
      <c r="F103" s="244" t="s">
        <v>721</v>
      </c>
      <c r="G103" s="242"/>
      <c r="H103" s="243" t="s">
        <v>19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153</v>
      </c>
      <c r="AU103" s="250" t="s">
        <v>82</v>
      </c>
      <c r="AV103" s="15" t="s">
        <v>80</v>
      </c>
      <c r="AW103" s="15" t="s">
        <v>33</v>
      </c>
      <c r="AX103" s="15" t="s">
        <v>72</v>
      </c>
      <c r="AY103" s="250" t="s">
        <v>137</v>
      </c>
    </row>
    <row r="104" s="13" customFormat="1">
      <c r="A104" s="13"/>
      <c r="B104" s="218"/>
      <c r="C104" s="219"/>
      <c r="D104" s="220" t="s">
        <v>153</v>
      </c>
      <c r="E104" s="221" t="s">
        <v>19</v>
      </c>
      <c r="F104" s="222" t="s">
        <v>899</v>
      </c>
      <c r="G104" s="219"/>
      <c r="H104" s="223">
        <v>11.544000000000001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153</v>
      </c>
      <c r="AU104" s="229" t="s">
        <v>82</v>
      </c>
      <c r="AV104" s="13" t="s">
        <v>82</v>
      </c>
      <c r="AW104" s="13" t="s">
        <v>33</v>
      </c>
      <c r="AX104" s="13" t="s">
        <v>72</v>
      </c>
      <c r="AY104" s="229" t="s">
        <v>137</v>
      </c>
    </row>
    <row r="105" s="14" customFormat="1">
      <c r="A105" s="14"/>
      <c r="B105" s="230"/>
      <c r="C105" s="231"/>
      <c r="D105" s="220" t="s">
        <v>153</v>
      </c>
      <c r="E105" s="232" t="s">
        <v>19</v>
      </c>
      <c r="F105" s="233" t="s">
        <v>185</v>
      </c>
      <c r="G105" s="231"/>
      <c r="H105" s="234">
        <v>11.544000000000001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153</v>
      </c>
      <c r="AU105" s="240" t="s">
        <v>82</v>
      </c>
      <c r="AV105" s="14" t="s">
        <v>144</v>
      </c>
      <c r="AW105" s="14" t="s">
        <v>33</v>
      </c>
      <c r="AX105" s="14" t="s">
        <v>80</v>
      </c>
      <c r="AY105" s="240" t="s">
        <v>137</v>
      </c>
    </row>
    <row r="106" s="2" customFormat="1" ht="33" customHeight="1">
      <c r="A106" s="39"/>
      <c r="B106" s="40"/>
      <c r="C106" s="205" t="s">
        <v>164</v>
      </c>
      <c r="D106" s="205" t="s">
        <v>139</v>
      </c>
      <c r="E106" s="206" t="s">
        <v>723</v>
      </c>
      <c r="F106" s="207" t="s">
        <v>724</v>
      </c>
      <c r="G106" s="208" t="s">
        <v>175</v>
      </c>
      <c r="H106" s="209">
        <v>1.1539999999999999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144</v>
      </c>
      <c r="BM106" s="216" t="s">
        <v>725</v>
      </c>
    </row>
    <row r="107" s="13" customFormat="1">
      <c r="A107" s="13"/>
      <c r="B107" s="218"/>
      <c r="C107" s="219"/>
      <c r="D107" s="220" t="s">
        <v>153</v>
      </c>
      <c r="E107" s="221" t="s">
        <v>19</v>
      </c>
      <c r="F107" s="222" t="s">
        <v>900</v>
      </c>
      <c r="G107" s="219"/>
      <c r="H107" s="223">
        <v>1.1539999999999999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153</v>
      </c>
      <c r="AU107" s="229" t="s">
        <v>82</v>
      </c>
      <c r="AV107" s="13" t="s">
        <v>82</v>
      </c>
      <c r="AW107" s="13" t="s">
        <v>33</v>
      </c>
      <c r="AX107" s="13" t="s">
        <v>72</v>
      </c>
      <c r="AY107" s="229" t="s">
        <v>137</v>
      </c>
    </row>
    <row r="108" s="14" customFormat="1">
      <c r="A108" s="14"/>
      <c r="B108" s="230"/>
      <c r="C108" s="231"/>
      <c r="D108" s="220" t="s">
        <v>153</v>
      </c>
      <c r="E108" s="232" t="s">
        <v>19</v>
      </c>
      <c r="F108" s="233" t="s">
        <v>185</v>
      </c>
      <c r="G108" s="231"/>
      <c r="H108" s="234">
        <v>1.1539999999999999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153</v>
      </c>
      <c r="AU108" s="240" t="s">
        <v>82</v>
      </c>
      <c r="AV108" s="14" t="s">
        <v>144</v>
      </c>
      <c r="AW108" s="14" t="s">
        <v>33</v>
      </c>
      <c r="AX108" s="14" t="s">
        <v>80</v>
      </c>
      <c r="AY108" s="240" t="s">
        <v>137</v>
      </c>
    </row>
    <row r="109" s="2" customFormat="1" ht="33" customHeight="1">
      <c r="A109" s="39"/>
      <c r="B109" s="40"/>
      <c r="C109" s="205" t="s">
        <v>168</v>
      </c>
      <c r="D109" s="205" t="s">
        <v>139</v>
      </c>
      <c r="E109" s="206" t="s">
        <v>726</v>
      </c>
      <c r="F109" s="207" t="s">
        <v>727</v>
      </c>
      <c r="G109" s="208" t="s">
        <v>175</v>
      </c>
      <c r="H109" s="209">
        <v>13.276</v>
      </c>
      <c r="I109" s="210"/>
      <c r="J109" s="211">
        <f>ROUND(I109*H109,2)</f>
        <v>0</v>
      </c>
      <c r="K109" s="207" t="s">
        <v>143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82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144</v>
      </c>
      <c r="BM109" s="216" t="s">
        <v>728</v>
      </c>
    </row>
    <row r="110" s="15" customFormat="1">
      <c r="A110" s="15"/>
      <c r="B110" s="241"/>
      <c r="C110" s="242"/>
      <c r="D110" s="220" t="s">
        <v>153</v>
      </c>
      <c r="E110" s="243" t="s">
        <v>19</v>
      </c>
      <c r="F110" s="244" t="s">
        <v>729</v>
      </c>
      <c r="G110" s="242"/>
      <c r="H110" s="243" t="s">
        <v>19</v>
      </c>
      <c r="I110" s="245"/>
      <c r="J110" s="242"/>
      <c r="K110" s="242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153</v>
      </c>
      <c r="AU110" s="250" t="s">
        <v>82</v>
      </c>
      <c r="AV110" s="15" t="s">
        <v>80</v>
      </c>
      <c r="AW110" s="15" t="s">
        <v>33</v>
      </c>
      <c r="AX110" s="15" t="s">
        <v>72</v>
      </c>
      <c r="AY110" s="250" t="s">
        <v>137</v>
      </c>
    </row>
    <row r="111" s="15" customFormat="1">
      <c r="A111" s="15"/>
      <c r="B111" s="241"/>
      <c r="C111" s="242"/>
      <c r="D111" s="220" t="s">
        <v>153</v>
      </c>
      <c r="E111" s="243" t="s">
        <v>19</v>
      </c>
      <c r="F111" s="244" t="s">
        <v>901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153</v>
      </c>
      <c r="AU111" s="250" t="s">
        <v>82</v>
      </c>
      <c r="AV111" s="15" t="s">
        <v>80</v>
      </c>
      <c r="AW111" s="15" t="s">
        <v>33</v>
      </c>
      <c r="AX111" s="15" t="s">
        <v>72</v>
      </c>
      <c r="AY111" s="250" t="s">
        <v>137</v>
      </c>
    </row>
    <row r="112" s="13" customFormat="1">
      <c r="A112" s="13"/>
      <c r="B112" s="218"/>
      <c r="C112" s="219"/>
      <c r="D112" s="220" t="s">
        <v>153</v>
      </c>
      <c r="E112" s="221" t="s">
        <v>19</v>
      </c>
      <c r="F112" s="222" t="s">
        <v>902</v>
      </c>
      <c r="G112" s="219"/>
      <c r="H112" s="223">
        <v>4.6180000000000003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153</v>
      </c>
      <c r="AU112" s="229" t="s">
        <v>82</v>
      </c>
      <c r="AV112" s="13" t="s">
        <v>82</v>
      </c>
      <c r="AW112" s="13" t="s">
        <v>33</v>
      </c>
      <c r="AX112" s="13" t="s">
        <v>72</v>
      </c>
      <c r="AY112" s="229" t="s">
        <v>137</v>
      </c>
    </row>
    <row r="113" s="13" customFormat="1">
      <c r="A113" s="13"/>
      <c r="B113" s="218"/>
      <c r="C113" s="219"/>
      <c r="D113" s="220" t="s">
        <v>153</v>
      </c>
      <c r="E113" s="221" t="s">
        <v>19</v>
      </c>
      <c r="F113" s="222" t="s">
        <v>903</v>
      </c>
      <c r="G113" s="219"/>
      <c r="H113" s="223">
        <v>8.6579999999999995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153</v>
      </c>
      <c r="AU113" s="229" t="s">
        <v>82</v>
      </c>
      <c r="AV113" s="13" t="s">
        <v>82</v>
      </c>
      <c r="AW113" s="13" t="s">
        <v>33</v>
      </c>
      <c r="AX113" s="13" t="s">
        <v>72</v>
      </c>
      <c r="AY113" s="229" t="s">
        <v>137</v>
      </c>
    </row>
    <row r="114" s="14" customFormat="1">
      <c r="A114" s="14"/>
      <c r="B114" s="230"/>
      <c r="C114" s="231"/>
      <c r="D114" s="220" t="s">
        <v>153</v>
      </c>
      <c r="E114" s="232" t="s">
        <v>19</v>
      </c>
      <c r="F114" s="233" t="s">
        <v>185</v>
      </c>
      <c r="G114" s="231"/>
      <c r="H114" s="234">
        <v>13.276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153</v>
      </c>
      <c r="AU114" s="240" t="s">
        <v>82</v>
      </c>
      <c r="AV114" s="14" t="s">
        <v>144</v>
      </c>
      <c r="AW114" s="14" t="s">
        <v>33</v>
      </c>
      <c r="AX114" s="14" t="s">
        <v>80</v>
      </c>
      <c r="AY114" s="240" t="s">
        <v>137</v>
      </c>
    </row>
    <row r="115" s="2" customFormat="1" ht="33" customHeight="1">
      <c r="A115" s="39"/>
      <c r="B115" s="40"/>
      <c r="C115" s="205" t="s">
        <v>172</v>
      </c>
      <c r="D115" s="205" t="s">
        <v>139</v>
      </c>
      <c r="E115" s="206" t="s">
        <v>256</v>
      </c>
      <c r="F115" s="207" t="s">
        <v>257</v>
      </c>
      <c r="G115" s="208" t="s">
        <v>175</v>
      </c>
      <c r="H115" s="209">
        <v>23.311</v>
      </c>
      <c r="I115" s="210"/>
      <c r="J115" s="211">
        <f>ROUND(I115*H115,2)</f>
        <v>0</v>
      </c>
      <c r="K115" s="207" t="s">
        <v>143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82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144</v>
      </c>
      <c r="BM115" s="216" t="s">
        <v>733</v>
      </c>
    </row>
    <row r="116" s="15" customFormat="1">
      <c r="A116" s="15"/>
      <c r="B116" s="241"/>
      <c r="C116" s="242"/>
      <c r="D116" s="220" t="s">
        <v>153</v>
      </c>
      <c r="E116" s="243" t="s">
        <v>19</v>
      </c>
      <c r="F116" s="244" t="s">
        <v>901</v>
      </c>
      <c r="G116" s="242"/>
      <c r="H116" s="243" t="s">
        <v>19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153</v>
      </c>
      <c r="AU116" s="250" t="s">
        <v>82</v>
      </c>
      <c r="AV116" s="15" t="s">
        <v>80</v>
      </c>
      <c r="AW116" s="15" t="s">
        <v>33</v>
      </c>
      <c r="AX116" s="15" t="s">
        <v>72</v>
      </c>
      <c r="AY116" s="250" t="s">
        <v>137</v>
      </c>
    </row>
    <row r="117" s="13" customFormat="1">
      <c r="A117" s="13"/>
      <c r="B117" s="218"/>
      <c r="C117" s="219"/>
      <c r="D117" s="220" t="s">
        <v>153</v>
      </c>
      <c r="E117" s="221" t="s">
        <v>19</v>
      </c>
      <c r="F117" s="222" t="s">
        <v>904</v>
      </c>
      <c r="G117" s="219"/>
      <c r="H117" s="223">
        <v>1.4430000000000001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153</v>
      </c>
      <c r="AU117" s="229" t="s">
        <v>82</v>
      </c>
      <c r="AV117" s="13" t="s">
        <v>82</v>
      </c>
      <c r="AW117" s="13" t="s">
        <v>33</v>
      </c>
      <c r="AX117" s="13" t="s">
        <v>72</v>
      </c>
      <c r="AY117" s="229" t="s">
        <v>137</v>
      </c>
    </row>
    <row r="118" s="13" customFormat="1">
      <c r="A118" s="13"/>
      <c r="B118" s="218"/>
      <c r="C118" s="219"/>
      <c r="D118" s="220" t="s">
        <v>153</v>
      </c>
      <c r="E118" s="221" t="s">
        <v>19</v>
      </c>
      <c r="F118" s="222" t="s">
        <v>905</v>
      </c>
      <c r="G118" s="219"/>
      <c r="H118" s="223">
        <v>20.779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153</v>
      </c>
      <c r="AU118" s="229" t="s">
        <v>82</v>
      </c>
      <c r="AV118" s="13" t="s">
        <v>82</v>
      </c>
      <c r="AW118" s="13" t="s">
        <v>33</v>
      </c>
      <c r="AX118" s="13" t="s">
        <v>72</v>
      </c>
      <c r="AY118" s="229" t="s">
        <v>137</v>
      </c>
    </row>
    <row r="119" s="13" customFormat="1">
      <c r="A119" s="13"/>
      <c r="B119" s="218"/>
      <c r="C119" s="219"/>
      <c r="D119" s="220" t="s">
        <v>153</v>
      </c>
      <c r="E119" s="221" t="s">
        <v>19</v>
      </c>
      <c r="F119" s="222" t="s">
        <v>906</v>
      </c>
      <c r="G119" s="219"/>
      <c r="H119" s="223">
        <v>1.089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153</v>
      </c>
      <c r="AU119" s="229" t="s">
        <v>82</v>
      </c>
      <c r="AV119" s="13" t="s">
        <v>82</v>
      </c>
      <c r="AW119" s="13" t="s">
        <v>33</v>
      </c>
      <c r="AX119" s="13" t="s">
        <v>72</v>
      </c>
      <c r="AY119" s="229" t="s">
        <v>137</v>
      </c>
    </row>
    <row r="120" s="14" customFormat="1">
      <c r="A120" s="14"/>
      <c r="B120" s="230"/>
      <c r="C120" s="231"/>
      <c r="D120" s="220" t="s">
        <v>153</v>
      </c>
      <c r="E120" s="232" t="s">
        <v>19</v>
      </c>
      <c r="F120" s="233" t="s">
        <v>185</v>
      </c>
      <c r="G120" s="231"/>
      <c r="H120" s="234">
        <v>23.311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153</v>
      </c>
      <c r="AU120" s="240" t="s">
        <v>82</v>
      </c>
      <c r="AV120" s="14" t="s">
        <v>144</v>
      </c>
      <c r="AW120" s="14" t="s">
        <v>33</v>
      </c>
      <c r="AX120" s="14" t="s">
        <v>80</v>
      </c>
      <c r="AY120" s="240" t="s">
        <v>137</v>
      </c>
    </row>
    <row r="121" s="2" customFormat="1" ht="37.8" customHeight="1">
      <c r="A121" s="39"/>
      <c r="B121" s="40"/>
      <c r="C121" s="205" t="s">
        <v>178</v>
      </c>
      <c r="D121" s="205" t="s">
        <v>139</v>
      </c>
      <c r="E121" s="206" t="s">
        <v>268</v>
      </c>
      <c r="F121" s="207" t="s">
        <v>269</v>
      </c>
      <c r="G121" s="208" t="s">
        <v>175</v>
      </c>
      <c r="H121" s="209">
        <v>233.11000000000001</v>
      </c>
      <c r="I121" s="210"/>
      <c r="J121" s="211">
        <f>ROUND(I121*H121,2)</f>
        <v>0</v>
      </c>
      <c r="K121" s="207" t="s">
        <v>143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144</v>
      </c>
      <c r="AT121" s="216" t="s">
        <v>139</v>
      </c>
      <c r="AU121" s="216" t="s">
        <v>82</v>
      </c>
      <c r="AY121" s="18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144</v>
      </c>
      <c r="BM121" s="216" t="s">
        <v>737</v>
      </c>
    </row>
    <row r="122" s="13" customFormat="1">
      <c r="A122" s="13"/>
      <c r="B122" s="218"/>
      <c r="C122" s="219"/>
      <c r="D122" s="220" t="s">
        <v>153</v>
      </c>
      <c r="E122" s="221" t="s">
        <v>19</v>
      </c>
      <c r="F122" s="222" t="s">
        <v>907</v>
      </c>
      <c r="G122" s="219"/>
      <c r="H122" s="223">
        <v>23.311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153</v>
      </c>
      <c r="AU122" s="229" t="s">
        <v>82</v>
      </c>
      <c r="AV122" s="13" t="s">
        <v>82</v>
      </c>
      <c r="AW122" s="13" t="s">
        <v>33</v>
      </c>
      <c r="AX122" s="13" t="s">
        <v>72</v>
      </c>
      <c r="AY122" s="229" t="s">
        <v>137</v>
      </c>
    </row>
    <row r="123" s="14" customFormat="1">
      <c r="A123" s="14"/>
      <c r="B123" s="230"/>
      <c r="C123" s="231"/>
      <c r="D123" s="220" t="s">
        <v>153</v>
      </c>
      <c r="E123" s="232" t="s">
        <v>19</v>
      </c>
      <c r="F123" s="233" t="s">
        <v>185</v>
      </c>
      <c r="G123" s="231"/>
      <c r="H123" s="234">
        <v>23.311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153</v>
      </c>
      <c r="AU123" s="240" t="s">
        <v>82</v>
      </c>
      <c r="AV123" s="14" t="s">
        <v>144</v>
      </c>
      <c r="AW123" s="14" t="s">
        <v>33</v>
      </c>
      <c r="AX123" s="14" t="s">
        <v>80</v>
      </c>
      <c r="AY123" s="240" t="s">
        <v>137</v>
      </c>
    </row>
    <row r="124" s="13" customFormat="1">
      <c r="A124" s="13"/>
      <c r="B124" s="218"/>
      <c r="C124" s="219"/>
      <c r="D124" s="220" t="s">
        <v>153</v>
      </c>
      <c r="E124" s="219"/>
      <c r="F124" s="222" t="s">
        <v>908</v>
      </c>
      <c r="G124" s="219"/>
      <c r="H124" s="223">
        <v>233.11000000000001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153</v>
      </c>
      <c r="AU124" s="229" t="s">
        <v>82</v>
      </c>
      <c r="AV124" s="13" t="s">
        <v>82</v>
      </c>
      <c r="AW124" s="13" t="s">
        <v>4</v>
      </c>
      <c r="AX124" s="13" t="s">
        <v>80</v>
      </c>
      <c r="AY124" s="229" t="s">
        <v>137</v>
      </c>
    </row>
    <row r="125" s="2" customFormat="1" ht="24.15" customHeight="1">
      <c r="A125" s="39"/>
      <c r="B125" s="40"/>
      <c r="C125" s="205" t="s">
        <v>186</v>
      </c>
      <c r="D125" s="205" t="s">
        <v>139</v>
      </c>
      <c r="E125" s="206" t="s">
        <v>251</v>
      </c>
      <c r="F125" s="207" t="s">
        <v>252</v>
      </c>
      <c r="G125" s="208" t="s">
        <v>175</v>
      </c>
      <c r="H125" s="209">
        <v>6.6379999999999999</v>
      </c>
      <c r="I125" s="210"/>
      <c r="J125" s="211">
        <f>ROUND(I125*H125,2)</f>
        <v>0</v>
      </c>
      <c r="K125" s="207" t="s">
        <v>143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82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144</v>
      </c>
      <c r="BM125" s="216" t="s">
        <v>740</v>
      </c>
    </row>
    <row r="126" s="15" customFormat="1">
      <c r="A126" s="15"/>
      <c r="B126" s="241"/>
      <c r="C126" s="242"/>
      <c r="D126" s="220" t="s">
        <v>153</v>
      </c>
      <c r="E126" s="243" t="s">
        <v>19</v>
      </c>
      <c r="F126" s="244" t="s">
        <v>741</v>
      </c>
      <c r="G126" s="242"/>
      <c r="H126" s="243" t="s">
        <v>19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153</v>
      </c>
      <c r="AU126" s="250" t="s">
        <v>82</v>
      </c>
      <c r="AV126" s="15" t="s">
        <v>80</v>
      </c>
      <c r="AW126" s="15" t="s">
        <v>33</v>
      </c>
      <c r="AX126" s="15" t="s">
        <v>72</v>
      </c>
      <c r="AY126" s="250" t="s">
        <v>137</v>
      </c>
    </row>
    <row r="127" s="15" customFormat="1">
      <c r="A127" s="15"/>
      <c r="B127" s="241"/>
      <c r="C127" s="242"/>
      <c r="D127" s="220" t="s">
        <v>153</v>
      </c>
      <c r="E127" s="243" t="s">
        <v>19</v>
      </c>
      <c r="F127" s="244" t="s">
        <v>901</v>
      </c>
      <c r="G127" s="242"/>
      <c r="H127" s="243" t="s">
        <v>19</v>
      </c>
      <c r="I127" s="245"/>
      <c r="J127" s="242"/>
      <c r="K127" s="242"/>
      <c r="L127" s="246"/>
      <c r="M127" s="247"/>
      <c r="N127" s="248"/>
      <c r="O127" s="248"/>
      <c r="P127" s="248"/>
      <c r="Q127" s="248"/>
      <c r="R127" s="248"/>
      <c r="S127" s="248"/>
      <c r="T127" s="24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0" t="s">
        <v>153</v>
      </c>
      <c r="AU127" s="250" t="s">
        <v>82</v>
      </c>
      <c r="AV127" s="15" t="s">
        <v>80</v>
      </c>
      <c r="AW127" s="15" t="s">
        <v>33</v>
      </c>
      <c r="AX127" s="15" t="s">
        <v>72</v>
      </c>
      <c r="AY127" s="250" t="s">
        <v>137</v>
      </c>
    </row>
    <row r="128" s="13" customFormat="1">
      <c r="A128" s="13"/>
      <c r="B128" s="218"/>
      <c r="C128" s="219"/>
      <c r="D128" s="220" t="s">
        <v>153</v>
      </c>
      <c r="E128" s="221" t="s">
        <v>19</v>
      </c>
      <c r="F128" s="222" t="s">
        <v>909</v>
      </c>
      <c r="G128" s="219"/>
      <c r="H128" s="223">
        <v>2.3090000000000002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153</v>
      </c>
      <c r="AU128" s="229" t="s">
        <v>82</v>
      </c>
      <c r="AV128" s="13" t="s">
        <v>82</v>
      </c>
      <c r="AW128" s="13" t="s">
        <v>33</v>
      </c>
      <c r="AX128" s="13" t="s">
        <v>72</v>
      </c>
      <c r="AY128" s="229" t="s">
        <v>137</v>
      </c>
    </row>
    <row r="129" s="13" customFormat="1">
      <c r="A129" s="13"/>
      <c r="B129" s="218"/>
      <c r="C129" s="219"/>
      <c r="D129" s="220" t="s">
        <v>153</v>
      </c>
      <c r="E129" s="221" t="s">
        <v>19</v>
      </c>
      <c r="F129" s="222" t="s">
        <v>910</v>
      </c>
      <c r="G129" s="219"/>
      <c r="H129" s="223">
        <v>4.3289999999999997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153</v>
      </c>
      <c r="AU129" s="229" t="s">
        <v>82</v>
      </c>
      <c r="AV129" s="13" t="s">
        <v>82</v>
      </c>
      <c r="AW129" s="13" t="s">
        <v>33</v>
      </c>
      <c r="AX129" s="13" t="s">
        <v>72</v>
      </c>
      <c r="AY129" s="229" t="s">
        <v>137</v>
      </c>
    </row>
    <row r="130" s="14" customFormat="1">
      <c r="A130" s="14"/>
      <c r="B130" s="230"/>
      <c r="C130" s="231"/>
      <c r="D130" s="220" t="s">
        <v>153</v>
      </c>
      <c r="E130" s="232" t="s">
        <v>19</v>
      </c>
      <c r="F130" s="233" t="s">
        <v>185</v>
      </c>
      <c r="G130" s="231"/>
      <c r="H130" s="234">
        <v>6.6379999999999999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153</v>
      </c>
      <c r="AU130" s="240" t="s">
        <v>82</v>
      </c>
      <c r="AV130" s="14" t="s">
        <v>144</v>
      </c>
      <c r="AW130" s="14" t="s">
        <v>33</v>
      </c>
      <c r="AX130" s="14" t="s">
        <v>80</v>
      </c>
      <c r="AY130" s="240" t="s">
        <v>137</v>
      </c>
    </row>
    <row r="131" s="2" customFormat="1" ht="24.15" customHeight="1">
      <c r="A131" s="39"/>
      <c r="B131" s="40"/>
      <c r="C131" s="205" t="s">
        <v>192</v>
      </c>
      <c r="D131" s="205" t="s">
        <v>139</v>
      </c>
      <c r="E131" s="206" t="s">
        <v>296</v>
      </c>
      <c r="F131" s="207" t="s">
        <v>297</v>
      </c>
      <c r="G131" s="208" t="s">
        <v>281</v>
      </c>
      <c r="H131" s="209">
        <v>41.960000000000001</v>
      </c>
      <c r="I131" s="210"/>
      <c r="J131" s="211">
        <f>ROUND(I131*H131,2)</f>
        <v>0</v>
      </c>
      <c r="K131" s="207" t="s">
        <v>143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144</v>
      </c>
      <c r="AT131" s="216" t="s">
        <v>139</v>
      </c>
      <c r="AU131" s="216" t="s">
        <v>82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144</v>
      </c>
      <c r="BM131" s="216" t="s">
        <v>744</v>
      </c>
    </row>
    <row r="132" s="13" customFormat="1">
      <c r="A132" s="13"/>
      <c r="B132" s="218"/>
      <c r="C132" s="219"/>
      <c r="D132" s="220" t="s">
        <v>153</v>
      </c>
      <c r="E132" s="221" t="s">
        <v>19</v>
      </c>
      <c r="F132" s="222" t="s">
        <v>907</v>
      </c>
      <c r="G132" s="219"/>
      <c r="H132" s="223">
        <v>23.311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153</v>
      </c>
      <c r="AU132" s="229" t="s">
        <v>82</v>
      </c>
      <c r="AV132" s="13" t="s">
        <v>82</v>
      </c>
      <c r="AW132" s="13" t="s">
        <v>33</v>
      </c>
      <c r="AX132" s="13" t="s">
        <v>72</v>
      </c>
      <c r="AY132" s="229" t="s">
        <v>137</v>
      </c>
    </row>
    <row r="133" s="14" customFormat="1">
      <c r="A133" s="14"/>
      <c r="B133" s="230"/>
      <c r="C133" s="231"/>
      <c r="D133" s="220" t="s">
        <v>153</v>
      </c>
      <c r="E133" s="232" t="s">
        <v>19</v>
      </c>
      <c r="F133" s="233" t="s">
        <v>185</v>
      </c>
      <c r="G133" s="231"/>
      <c r="H133" s="234">
        <v>23.311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153</v>
      </c>
      <c r="AU133" s="240" t="s">
        <v>82</v>
      </c>
      <c r="AV133" s="14" t="s">
        <v>144</v>
      </c>
      <c r="AW133" s="14" t="s">
        <v>33</v>
      </c>
      <c r="AX133" s="14" t="s">
        <v>80</v>
      </c>
      <c r="AY133" s="240" t="s">
        <v>137</v>
      </c>
    </row>
    <row r="134" s="13" customFormat="1">
      <c r="A134" s="13"/>
      <c r="B134" s="218"/>
      <c r="C134" s="219"/>
      <c r="D134" s="220" t="s">
        <v>153</v>
      </c>
      <c r="E134" s="219"/>
      <c r="F134" s="222" t="s">
        <v>911</v>
      </c>
      <c r="G134" s="219"/>
      <c r="H134" s="223">
        <v>41.960000000000001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153</v>
      </c>
      <c r="AU134" s="229" t="s">
        <v>82</v>
      </c>
      <c r="AV134" s="13" t="s">
        <v>82</v>
      </c>
      <c r="AW134" s="13" t="s">
        <v>4</v>
      </c>
      <c r="AX134" s="13" t="s">
        <v>80</v>
      </c>
      <c r="AY134" s="229" t="s">
        <v>137</v>
      </c>
    </row>
    <row r="135" s="2" customFormat="1" ht="24.15" customHeight="1">
      <c r="A135" s="39"/>
      <c r="B135" s="40"/>
      <c r="C135" s="205" t="s">
        <v>197</v>
      </c>
      <c r="D135" s="205" t="s">
        <v>139</v>
      </c>
      <c r="E135" s="206" t="s">
        <v>301</v>
      </c>
      <c r="F135" s="207" t="s">
        <v>302</v>
      </c>
      <c r="G135" s="208" t="s">
        <v>175</v>
      </c>
      <c r="H135" s="209">
        <v>4.6180000000000003</v>
      </c>
      <c r="I135" s="210"/>
      <c r="J135" s="211">
        <f>ROUND(I135*H135,2)</f>
        <v>0</v>
      </c>
      <c r="K135" s="207" t="s">
        <v>143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144</v>
      </c>
      <c r="AT135" s="216" t="s">
        <v>139</v>
      </c>
      <c r="AU135" s="216" t="s">
        <v>82</v>
      </c>
      <c r="AY135" s="18" t="s">
        <v>137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144</v>
      </c>
      <c r="BM135" s="216" t="s">
        <v>746</v>
      </c>
    </row>
    <row r="136" s="15" customFormat="1">
      <c r="A136" s="15"/>
      <c r="B136" s="241"/>
      <c r="C136" s="242"/>
      <c r="D136" s="220" t="s">
        <v>153</v>
      </c>
      <c r="E136" s="243" t="s">
        <v>19</v>
      </c>
      <c r="F136" s="244" t="s">
        <v>901</v>
      </c>
      <c r="G136" s="242"/>
      <c r="H136" s="243" t="s">
        <v>19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0" t="s">
        <v>153</v>
      </c>
      <c r="AU136" s="250" t="s">
        <v>82</v>
      </c>
      <c r="AV136" s="15" t="s">
        <v>80</v>
      </c>
      <c r="AW136" s="15" t="s">
        <v>33</v>
      </c>
      <c r="AX136" s="15" t="s">
        <v>72</v>
      </c>
      <c r="AY136" s="250" t="s">
        <v>137</v>
      </c>
    </row>
    <row r="137" s="13" customFormat="1">
      <c r="A137" s="13"/>
      <c r="B137" s="218"/>
      <c r="C137" s="219"/>
      <c r="D137" s="220" t="s">
        <v>153</v>
      </c>
      <c r="E137" s="221" t="s">
        <v>19</v>
      </c>
      <c r="F137" s="222" t="s">
        <v>912</v>
      </c>
      <c r="G137" s="219"/>
      <c r="H137" s="223">
        <v>2.3090000000000002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153</v>
      </c>
      <c r="AU137" s="229" t="s">
        <v>82</v>
      </c>
      <c r="AV137" s="13" t="s">
        <v>82</v>
      </c>
      <c r="AW137" s="13" t="s">
        <v>33</v>
      </c>
      <c r="AX137" s="13" t="s">
        <v>72</v>
      </c>
      <c r="AY137" s="229" t="s">
        <v>137</v>
      </c>
    </row>
    <row r="138" s="13" customFormat="1">
      <c r="A138" s="13"/>
      <c r="B138" s="218"/>
      <c r="C138" s="219"/>
      <c r="D138" s="220" t="s">
        <v>153</v>
      </c>
      <c r="E138" s="221" t="s">
        <v>19</v>
      </c>
      <c r="F138" s="222" t="s">
        <v>913</v>
      </c>
      <c r="G138" s="219"/>
      <c r="H138" s="223">
        <v>2.3090000000000002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153</v>
      </c>
      <c r="AU138" s="229" t="s">
        <v>82</v>
      </c>
      <c r="AV138" s="13" t="s">
        <v>82</v>
      </c>
      <c r="AW138" s="13" t="s">
        <v>33</v>
      </c>
      <c r="AX138" s="13" t="s">
        <v>72</v>
      </c>
      <c r="AY138" s="229" t="s">
        <v>137</v>
      </c>
    </row>
    <row r="139" s="14" customFormat="1">
      <c r="A139" s="14"/>
      <c r="B139" s="230"/>
      <c r="C139" s="231"/>
      <c r="D139" s="220" t="s">
        <v>153</v>
      </c>
      <c r="E139" s="232" t="s">
        <v>19</v>
      </c>
      <c r="F139" s="233" t="s">
        <v>185</v>
      </c>
      <c r="G139" s="231"/>
      <c r="H139" s="234">
        <v>4.6180000000000003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153</v>
      </c>
      <c r="AU139" s="240" t="s">
        <v>82</v>
      </c>
      <c r="AV139" s="14" t="s">
        <v>144</v>
      </c>
      <c r="AW139" s="14" t="s">
        <v>33</v>
      </c>
      <c r="AX139" s="14" t="s">
        <v>80</v>
      </c>
      <c r="AY139" s="240" t="s">
        <v>137</v>
      </c>
    </row>
    <row r="140" s="2" customFormat="1" ht="16.5" customHeight="1">
      <c r="A140" s="39"/>
      <c r="B140" s="40"/>
      <c r="C140" s="251" t="s">
        <v>203</v>
      </c>
      <c r="D140" s="251" t="s">
        <v>278</v>
      </c>
      <c r="E140" s="252" t="s">
        <v>749</v>
      </c>
      <c r="F140" s="253" t="s">
        <v>750</v>
      </c>
      <c r="G140" s="254" t="s">
        <v>281</v>
      </c>
      <c r="H140" s="255">
        <v>4.1559999999999997</v>
      </c>
      <c r="I140" s="256"/>
      <c r="J140" s="257">
        <f>ROUND(I140*H140,2)</f>
        <v>0</v>
      </c>
      <c r="K140" s="253" t="s">
        <v>19</v>
      </c>
      <c r="L140" s="258"/>
      <c r="M140" s="259" t="s">
        <v>19</v>
      </c>
      <c r="N140" s="260" t="s">
        <v>43</v>
      </c>
      <c r="O140" s="85"/>
      <c r="P140" s="214">
        <f>O140*H140</f>
        <v>0</v>
      </c>
      <c r="Q140" s="214">
        <v>1</v>
      </c>
      <c r="R140" s="214">
        <f>Q140*H140</f>
        <v>4.1559999999999997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178</v>
      </c>
      <c r="AT140" s="216" t="s">
        <v>278</v>
      </c>
      <c r="AU140" s="216" t="s">
        <v>82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144</v>
      </c>
      <c r="BM140" s="216" t="s">
        <v>751</v>
      </c>
    </row>
    <row r="141" s="13" customFormat="1">
      <c r="A141" s="13"/>
      <c r="B141" s="218"/>
      <c r="C141" s="219"/>
      <c r="D141" s="220" t="s">
        <v>153</v>
      </c>
      <c r="E141" s="221" t="s">
        <v>19</v>
      </c>
      <c r="F141" s="222" t="s">
        <v>914</v>
      </c>
      <c r="G141" s="219"/>
      <c r="H141" s="223">
        <v>2.3090000000000002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153</v>
      </c>
      <c r="AU141" s="229" t="s">
        <v>82</v>
      </c>
      <c r="AV141" s="13" t="s">
        <v>82</v>
      </c>
      <c r="AW141" s="13" t="s">
        <v>33</v>
      </c>
      <c r="AX141" s="13" t="s">
        <v>72</v>
      </c>
      <c r="AY141" s="229" t="s">
        <v>137</v>
      </c>
    </row>
    <row r="142" s="14" customFormat="1">
      <c r="A142" s="14"/>
      <c r="B142" s="230"/>
      <c r="C142" s="231"/>
      <c r="D142" s="220" t="s">
        <v>153</v>
      </c>
      <c r="E142" s="232" t="s">
        <v>19</v>
      </c>
      <c r="F142" s="233" t="s">
        <v>185</v>
      </c>
      <c r="G142" s="231"/>
      <c r="H142" s="234">
        <v>2.3090000000000002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153</v>
      </c>
      <c r="AU142" s="240" t="s">
        <v>82</v>
      </c>
      <c r="AV142" s="14" t="s">
        <v>144</v>
      </c>
      <c r="AW142" s="14" t="s">
        <v>33</v>
      </c>
      <c r="AX142" s="14" t="s">
        <v>80</v>
      </c>
      <c r="AY142" s="240" t="s">
        <v>137</v>
      </c>
    </row>
    <row r="143" s="13" customFormat="1">
      <c r="A143" s="13"/>
      <c r="B143" s="218"/>
      <c r="C143" s="219"/>
      <c r="D143" s="220" t="s">
        <v>153</v>
      </c>
      <c r="E143" s="219"/>
      <c r="F143" s="222" t="s">
        <v>915</v>
      </c>
      <c r="G143" s="219"/>
      <c r="H143" s="223">
        <v>4.1559999999999997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153</v>
      </c>
      <c r="AU143" s="229" t="s">
        <v>82</v>
      </c>
      <c r="AV143" s="13" t="s">
        <v>82</v>
      </c>
      <c r="AW143" s="13" t="s">
        <v>4</v>
      </c>
      <c r="AX143" s="13" t="s">
        <v>80</v>
      </c>
      <c r="AY143" s="229" t="s">
        <v>137</v>
      </c>
    </row>
    <row r="144" s="2" customFormat="1" ht="16.5" customHeight="1">
      <c r="A144" s="39"/>
      <c r="B144" s="40"/>
      <c r="C144" s="205" t="s">
        <v>213</v>
      </c>
      <c r="D144" s="205" t="s">
        <v>139</v>
      </c>
      <c r="E144" s="206" t="s">
        <v>754</v>
      </c>
      <c r="F144" s="207" t="s">
        <v>755</v>
      </c>
      <c r="G144" s="208" t="s">
        <v>175</v>
      </c>
      <c r="H144" s="209">
        <v>2.3090000000000002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82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144</v>
      </c>
      <c r="BM144" s="216" t="s">
        <v>756</v>
      </c>
    </row>
    <row r="145" s="15" customFormat="1">
      <c r="A145" s="15"/>
      <c r="B145" s="241"/>
      <c r="C145" s="242"/>
      <c r="D145" s="220" t="s">
        <v>153</v>
      </c>
      <c r="E145" s="243" t="s">
        <v>19</v>
      </c>
      <c r="F145" s="244" t="s">
        <v>757</v>
      </c>
      <c r="G145" s="242"/>
      <c r="H145" s="243" t="s">
        <v>19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0" t="s">
        <v>153</v>
      </c>
      <c r="AU145" s="250" t="s">
        <v>82</v>
      </c>
      <c r="AV145" s="15" t="s">
        <v>80</v>
      </c>
      <c r="AW145" s="15" t="s">
        <v>33</v>
      </c>
      <c r="AX145" s="15" t="s">
        <v>72</v>
      </c>
      <c r="AY145" s="250" t="s">
        <v>137</v>
      </c>
    </row>
    <row r="146" s="15" customFormat="1">
      <c r="A146" s="15"/>
      <c r="B146" s="241"/>
      <c r="C146" s="242"/>
      <c r="D146" s="220" t="s">
        <v>153</v>
      </c>
      <c r="E146" s="243" t="s">
        <v>19</v>
      </c>
      <c r="F146" s="244" t="s">
        <v>901</v>
      </c>
      <c r="G146" s="242"/>
      <c r="H146" s="243" t="s">
        <v>19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153</v>
      </c>
      <c r="AU146" s="250" t="s">
        <v>82</v>
      </c>
      <c r="AV146" s="15" t="s">
        <v>80</v>
      </c>
      <c r="AW146" s="15" t="s">
        <v>33</v>
      </c>
      <c r="AX146" s="15" t="s">
        <v>72</v>
      </c>
      <c r="AY146" s="250" t="s">
        <v>137</v>
      </c>
    </row>
    <row r="147" s="13" customFormat="1">
      <c r="A147" s="13"/>
      <c r="B147" s="218"/>
      <c r="C147" s="219"/>
      <c r="D147" s="220" t="s">
        <v>153</v>
      </c>
      <c r="E147" s="221" t="s">
        <v>19</v>
      </c>
      <c r="F147" s="222" t="s">
        <v>916</v>
      </c>
      <c r="G147" s="219"/>
      <c r="H147" s="223">
        <v>2.3090000000000002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153</v>
      </c>
      <c r="AU147" s="229" t="s">
        <v>82</v>
      </c>
      <c r="AV147" s="13" t="s">
        <v>82</v>
      </c>
      <c r="AW147" s="13" t="s">
        <v>33</v>
      </c>
      <c r="AX147" s="13" t="s">
        <v>72</v>
      </c>
      <c r="AY147" s="229" t="s">
        <v>137</v>
      </c>
    </row>
    <row r="148" s="14" customFormat="1">
      <c r="A148" s="14"/>
      <c r="B148" s="230"/>
      <c r="C148" s="231"/>
      <c r="D148" s="220" t="s">
        <v>153</v>
      </c>
      <c r="E148" s="232" t="s">
        <v>19</v>
      </c>
      <c r="F148" s="233" t="s">
        <v>185</v>
      </c>
      <c r="G148" s="231"/>
      <c r="H148" s="234">
        <v>2.3090000000000002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153</v>
      </c>
      <c r="AU148" s="240" t="s">
        <v>82</v>
      </c>
      <c r="AV148" s="14" t="s">
        <v>144</v>
      </c>
      <c r="AW148" s="14" t="s">
        <v>33</v>
      </c>
      <c r="AX148" s="14" t="s">
        <v>80</v>
      </c>
      <c r="AY148" s="240" t="s">
        <v>137</v>
      </c>
    </row>
    <row r="149" s="2" customFormat="1" ht="24.15" customHeight="1">
      <c r="A149" s="39"/>
      <c r="B149" s="40"/>
      <c r="C149" s="205" t="s">
        <v>219</v>
      </c>
      <c r="D149" s="205" t="s">
        <v>139</v>
      </c>
      <c r="E149" s="206" t="s">
        <v>759</v>
      </c>
      <c r="F149" s="207" t="s">
        <v>760</v>
      </c>
      <c r="G149" s="208" t="s">
        <v>158</v>
      </c>
      <c r="H149" s="209">
        <v>28.859999999999999</v>
      </c>
      <c r="I149" s="210"/>
      <c r="J149" s="211">
        <f>ROUND(I149*H149,2)</f>
        <v>0</v>
      </c>
      <c r="K149" s="207" t="s">
        <v>143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144</v>
      </c>
      <c r="AT149" s="216" t="s">
        <v>139</v>
      </c>
      <c r="AU149" s="216" t="s">
        <v>82</v>
      </c>
      <c r="AY149" s="18" t="s">
        <v>137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144</v>
      </c>
      <c r="BM149" s="216" t="s">
        <v>761</v>
      </c>
    </row>
    <row r="150" s="13" customFormat="1">
      <c r="A150" s="13"/>
      <c r="B150" s="218"/>
      <c r="C150" s="219"/>
      <c r="D150" s="220" t="s">
        <v>153</v>
      </c>
      <c r="E150" s="221" t="s">
        <v>19</v>
      </c>
      <c r="F150" s="222" t="s">
        <v>917</v>
      </c>
      <c r="G150" s="219"/>
      <c r="H150" s="223">
        <v>28.859999999999999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153</v>
      </c>
      <c r="AU150" s="229" t="s">
        <v>82</v>
      </c>
      <c r="AV150" s="13" t="s">
        <v>82</v>
      </c>
      <c r="AW150" s="13" t="s">
        <v>33</v>
      </c>
      <c r="AX150" s="13" t="s">
        <v>72</v>
      </c>
      <c r="AY150" s="229" t="s">
        <v>137</v>
      </c>
    </row>
    <row r="151" s="14" customFormat="1">
      <c r="A151" s="14"/>
      <c r="B151" s="230"/>
      <c r="C151" s="231"/>
      <c r="D151" s="220" t="s">
        <v>153</v>
      </c>
      <c r="E151" s="232" t="s">
        <v>19</v>
      </c>
      <c r="F151" s="233" t="s">
        <v>185</v>
      </c>
      <c r="G151" s="231"/>
      <c r="H151" s="234">
        <v>28.859999999999999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153</v>
      </c>
      <c r="AU151" s="240" t="s">
        <v>82</v>
      </c>
      <c r="AV151" s="14" t="s">
        <v>144</v>
      </c>
      <c r="AW151" s="14" t="s">
        <v>33</v>
      </c>
      <c r="AX151" s="14" t="s">
        <v>80</v>
      </c>
      <c r="AY151" s="240" t="s">
        <v>137</v>
      </c>
    </row>
    <row r="152" s="2" customFormat="1" ht="24.15" customHeight="1">
      <c r="A152" s="39"/>
      <c r="B152" s="40"/>
      <c r="C152" s="205" t="s">
        <v>8</v>
      </c>
      <c r="D152" s="205" t="s">
        <v>139</v>
      </c>
      <c r="E152" s="206" t="s">
        <v>330</v>
      </c>
      <c r="F152" s="207" t="s">
        <v>331</v>
      </c>
      <c r="G152" s="208" t="s">
        <v>158</v>
      </c>
      <c r="H152" s="209">
        <v>28.859999999999999</v>
      </c>
      <c r="I152" s="210"/>
      <c r="J152" s="211">
        <f>ROUND(I152*H152,2)</f>
        <v>0</v>
      </c>
      <c r="K152" s="207" t="s">
        <v>143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82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144</v>
      </c>
      <c r="BM152" s="216" t="s">
        <v>763</v>
      </c>
    </row>
    <row r="153" s="13" customFormat="1">
      <c r="A153" s="13"/>
      <c r="B153" s="218"/>
      <c r="C153" s="219"/>
      <c r="D153" s="220" t="s">
        <v>153</v>
      </c>
      <c r="E153" s="221" t="s">
        <v>19</v>
      </c>
      <c r="F153" s="222" t="s">
        <v>918</v>
      </c>
      <c r="G153" s="219"/>
      <c r="H153" s="223">
        <v>28.859999999999999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153</v>
      </c>
      <c r="AU153" s="229" t="s">
        <v>82</v>
      </c>
      <c r="AV153" s="13" t="s">
        <v>82</v>
      </c>
      <c r="AW153" s="13" t="s">
        <v>33</v>
      </c>
      <c r="AX153" s="13" t="s">
        <v>72</v>
      </c>
      <c r="AY153" s="229" t="s">
        <v>137</v>
      </c>
    </row>
    <row r="154" s="14" customFormat="1">
      <c r="A154" s="14"/>
      <c r="B154" s="230"/>
      <c r="C154" s="231"/>
      <c r="D154" s="220" t="s">
        <v>153</v>
      </c>
      <c r="E154" s="232" t="s">
        <v>19</v>
      </c>
      <c r="F154" s="233" t="s">
        <v>185</v>
      </c>
      <c r="G154" s="231"/>
      <c r="H154" s="234">
        <v>28.859999999999999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153</v>
      </c>
      <c r="AU154" s="240" t="s">
        <v>82</v>
      </c>
      <c r="AV154" s="14" t="s">
        <v>144</v>
      </c>
      <c r="AW154" s="14" t="s">
        <v>33</v>
      </c>
      <c r="AX154" s="14" t="s">
        <v>80</v>
      </c>
      <c r="AY154" s="240" t="s">
        <v>137</v>
      </c>
    </row>
    <row r="155" s="2" customFormat="1" ht="16.5" customHeight="1">
      <c r="A155" s="39"/>
      <c r="B155" s="40"/>
      <c r="C155" s="251" t="s">
        <v>228</v>
      </c>
      <c r="D155" s="251" t="s">
        <v>278</v>
      </c>
      <c r="E155" s="252" t="s">
        <v>334</v>
      </c>
      <c r="F155" s="253" t="s">
        <v>335</v>
      </c>
      <c r="G155" s="254" t="s">
        <v>336</v>
      </c>
      <c r="H155" s="255">
        <v>0.433</v>
      </c>
      <c r="I155" s="256"/>
      <c r="J155" s="257">
        <f>ROUND(I155*H155,2)</f>
        <v>0</v>
      </c>
      <c r="K155" s="253" t="s">
        <v>143</v>
      </c>
      <c r="L155" s="258"/>
      <c r="M155" s="259" t="s">
        <v>19</v>
      </c>
      <c r="N155" s="260" t="s">
        <v>43</v>
      </c>
      <c r="O155" s="85"/>
      <c r="P155" s="214">
        <f>O155*H155</f>
        <v>0</v>
      </c>
      <c r="Q155" s="214">
        <v>0.001</v>
      </c>
      <c r="R155" s="214">
        <f>Q155*H155</f>
        <v>0.00043300000000000001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178</v>
      </c>
      <c r="AT155" s="216" t="s">
        <v>278</v>
      </c>
      <c r="AU155" s="216" t="s">
        <v>82</v>
      </c>
      <c r="AY155" s="18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144</v>
      </c>
      <c r="BM155" s="216" t="s">
        <v>765</v>
      </c>
    </row>
    <row r="156" s="13" customFormat="1">
      <c r="A156" s="13"/>
      <c r="B156" s="218"/>
      <c r="C156" s="219"/>
      <c r="D156" s="220" t="s">
        <v>153</v>
      </c>
      <c r="E156" s="221" t="s">
        <v>19</v>
      </c>
      <c r="F156" s="222" t="s">
        <v>918</v>
      </c>
      <c r="G156" s="219"/>
      <c r="H156" s="223">
        <v>28.859999999999999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153</v>
      </c>
      <c r="AU156" s="229" t="s">
        <v>82</v>
      </c>
      <c r="AV156" s="13" t="s">
        <v>82</v>
      </c>
      <c r="AW156" s="13" t="s">
        <v>33</v>
      </c>
      <c r="AX156" s="13" t="s">
        <v>72</v>
      </c>
      <c r="AY156" s="229" t="s">
        <v>137</v>
      </c>
    </row>
    <row r="157" s="14" customFormat="1">
      <c r="A157" s="14"/>
      <c r="B157" s="230"/>
      <c r="C157" s="231"/>
      <c r="D157" s="220" t="s">
        <v>153</v>
      </c>
      <c r="E157" s="232" t="s">
        <v>19</v>
      </c>
      <c r="F157" s="233" t="s">
        <v>185</v>
      </c>
      <c r="G157" s="231"/>
      <c r="H157" s="234">
        <v>28.859999999999999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153</v>
      </c>
      <c r="AU157" s="240" t="s">
        <v>82</v>
      </c>
      <c r="AV157" s="14" t="s">
        <v>144</v>
      </c>
      <c r="AW157" s="14" t="s">
        <v>33</v>
      </c>
      <c r="AX157" s="14" t="s">
        <v>80</v>
      </c>
      <c r="AY157" s="240" t="s">
        <v>137</v>
      </c>
    </row>
    <row r="158" s="13" customFormat="1">
      <c r="A158" s="13"/>
      <c r="B158" s="218"/>
      <c r="C158" s="219"/>
      <c r="D158" s="220" t="s">
        <v>153</v>
      </c>
      <c r="E158" s="219"/>
      <c r="F158" s="222" t="s">
        <v>919</v>
      </c>
      <c r="G158" s="219"/>
      <c r="H158" s="223">
        <v>0.433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153</v>
      </c>
      <c r="AU158" s="229" t="s">
        <v>82</v>
      </c>
      <c r="AV158" s="13" t="s">
        <v>82</v>
      </c>
      <c r="AW158" s="13" t="s">
        <v>4</v>
      </c>
      <c r="AX158" s="13" t="s">
        <v>80</v>
      </c>
      <c r="AY158" s="229" t="s">
        <v>137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82</v>
      </c>
      <c r="F159" s="203" t="s">
        <v>343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SUM(P160:P205)</f>
        <v>0</v>
      </c>
      <c r="Q159" s="197"/>
      <c r="R159" s="198">
        <f>SUM(R160:R205)</f>
        <v>17.10084822</v>
      </c>
      <c r="S159" s="197"/>
      <c r="T159" s="199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137</v>
      </c>
      <c r="BK159" s="202">
        <f>SUM(BK160:BK205)</f>
        <v>0</v>
      </c>
    </row>
    <row r="160" s="2" customFormat="1" ht="24.15" customHeight="1">
      <c r="A160" s="39"/>
      <c r="B160" s="40"/>
      <c r="C160" s="205" t="s">
        <v>232</v>
      </c>
      <c r="D160" s="205" t="s">
        <v>139</v>
      </c>
      <c r="E160" s="206" t="s">
        <v>767</v>
      </c>
      <c r="F160" s="207" t="s">
        <v>768</v>
      </c>
      <c r="G160" s="208" t="s">
        <v>352</v>
      </c>
      <c r="H160" s="209">
        <v>47.5</v>
      </c>
      <c r="I160" s="210"/>
      <c r="J160" s="211">
        <f>ROUND(I160*H160,2)</f>
        <v>0</v>
      </c>
      <c r="K160" s="207" t="s">
        <v>143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0.00032000000000000003</v>
      </c>
      <c r="R160" s="214">
        <f>Q160*H160</f>
        <v>0.015200000000000002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82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144</v>
      </c>
      <c r="BM160" s="216" t="s">
        <v>769</v>
      </c>
    </row>
    <row r="161" s="13" customFormat="1">
      <c r="A161" s="13"/>
      <c r="B161" s="218"/>
      <c r="C161" s="219"/>
      <c r="D161" s="220" t="s">
        <v>153</v>
      </c>
      <c r="E161" s="221" t="s">
        <v>19</v>
      </c>
      <c r="F161" s="222" t="s">
        <v>920</v>
      </c>
      <c r="G161" s="219"/>
      <c r="H161" s="223">
        <v>47.5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153</v>
      </c>
      <c r="AU161" s="229" t="s">
        <v>82</v>
      </c>
      <c r="AV161" s="13" t="s">
        <v>82</v>
      </c>
      <c r="AW161" s="13" t="s">
        <v>33</v>
      </c>
      <c r="AX161" s="13" t="s">
        <v>72</v>
      </c>
      <c r="AY161" s="229" t="s">
        <v>137</v>
      </c>
    </row>
    <row r="162" s="14" customFormat="1">
      <c r="A162" s="14"/>
      <c r="B162" s="230"/>
      <c r="C162" s="231"/>
      <c r="D162" s="220" t="s">
        <v>153</v>
      </c>
      <c r="E162" s="232" t="s">
        <v>19</v>
      </c>
      <c r="F162" s="233" t="s">
        <v>185</v>
      </c>
      <c r="G162" s="231"/>
      <c r="H162" s="234">
        <v>47.5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0" t="s">
        <v>153</v>
      </c>
      <c r="AU162" s="240" t="s">
        <v>82</v>
      </c>
      <c r="AV162" s="14" t="s">
        <v>144</v>
      </c>
      <c r="AW162" s="14" t="s">
        <v>33</v>
      </c>
      <c r="AX162" s="14" t="s">
        <v>80</v>
      </c>
      <c r="AY162" s="240" t="s">
        <v>137</v>
      </c>
    </row>
    <row r="163" s="2" customFormat="1" ht="24.15" customHeight="1">
      <c r="A163" s="39"/>
      <c r="B163" s="40"/>
      <c r="C163" s="205" t="s">
        <v>236</v>
      </c>
      <c r="D163" s="205" t="s">
        <v>139</v>
      </c>
      <c r="E163" s="206" t="s">
        <v>771</v>
      </c>
      <c r="F163" s="207" t="s">
        <v>772</v>
      </c>
      <c r="G163" s="208" t="s">
        <v>175</v>
      </c>
      <c r="H163" s="209">
        <v>4.8099999999999996</v>
      </c>
      <c r="I163" s="210"/>
      <c r="J163" s="211">
        <f>ROUND(I163*H163,2)</f>
        <v>0</v>
      </c>
      <c r="K163" s="207" t="s">
        <v>143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2.5262500000000001</v>
      </c>
      <c r="R163" s="214">
        <f>Q163*H163</f>
        <v>12.1512625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</v>
      </c>
      <c r="AT163" s="216" t="s">
        <v>139</v>
      </c>
      <c r="AU163" s="216" t="s">
        <v>82</v>
      </c>
      <c r="AY163" s="18" t="s">
        <v>137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144</v>
      </c>
      <c r="BM163" s="216" t="s">
        <v>773</v>
      </c>
    </row>
    <row r="164" s="13" customFormat="1">
      <c r="A164" s="13"/>
      <c r="B164" s="218"/>
      <c r="C164" s="219"/>
      <c r="D164" s="220" t="s">
        <v>153</v>
      </c>
      <c r="E164" s="221" t="s">
        <v>19</v>
      </c>
      <c r="F164" s="222" t="s">
        <v>921</v>
      </c>
      <c r="G164" s="219"/>
      <c r="H164" s="223">
        <v>4.8099999999999996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153</v>
      </c>
      <c r="AU164" s="229" t="s">
        <v>82</v>
      </c>
      <c r="AV164" s="13" t="s">
        <v>82</v>
      </c>
      <c r="AW164" s="13" t="s">
        <v>33</v>
      </c>
      <c r="AX164" s="13" t="s">
        <v>72</v>
      </c>
      <c r="AY164" s="229" t="s">
        <v>137</v>
      </c>
    </row>
    <row r="165" s="14" customFormat="1">
      <c r="A165" s="14"/>
      <c r="B165" s="230"/>
      <c r="C165" s="231"/>
      <c r="D165" s="220" t="s">
        <v>153</v>
      </c>
      <c r="E165" s="232" t="s">
        <v>19</v>
      </c>
      <c r="F165" s="233" t="s">
        <v>185</v>
      </c>
      <c r="G165" s="231"/>
      <c r="H165" s="234">
        <v>4.8099999999999996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153</v>
      </c>
      <c r="AU165" s="240" t="s">
        <v>82</v>
      </c>
      <c r="AV165" s="14" t="s">
        <v>144</v>
      </c>
      <c r="AW165" s="14" t="s">
        <v>33</v>
      </c>
      <c r="AX165" s="14" t="s">
        <v>80</v>
      </c>
      <c r="AY165" s="240" t="s">
        <v>137</v>
      </c>
    </row>
    <row r="166" s="2" customFormat="1" ht="16.5" customHeight="1">
      <c r="A166" s="39"/>
      <c r="B166" s="40"/>
      <c r="C166" s="205" t="s">
        <v>244</v>
      </c>
      <c r="D166" s="205" t="s">
        <v>139</v>
      </c>
      <c r="E166" s="206" t="s">
        <v>775</v>
      </c>
      <c r="F166" s="207" t="s">
        <v>776</v>
      </c>
      <c r="G166" s="208" t="s">
        <v>158</v>
      </c>
      <c r="H166" s="209">
        <v>20.739999999999998</v>
      </c>
      <c r="I166" s="210"/>
      <c r="J166" s="211">
        <f>ROUND(I166*H166,2)</f>
        <v>0</v>
      </c>
      <c r="K166" s="207" t="s">
        <v>143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0.0014400000000000001</v>
      </c>
      <c r="R166" s="214">
        <f>Q166*H166</f>
        <v>0.029865599999999999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</v>
      </c>
      <c r="AT166" s="216" t="s">
        <v>139</v>
      </c>
      <c r="AU166" s="216" t="s">
        <v>82</v>
      </c>
      <c r="AY166" s="18" t="s">
        <v>137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144</v>
      </c>
      <c r="BM166" s="216" t="s">
        <v>777</v>
      </c>
    </row>
    <row r="167" s="13" customFormat="1">
      <c r="A167" s="13"/>
      <c r="B167" s="218"/>
      <c r="C167" s="219"/>
      <c r="D167" s="220" t="s">
        <v>153</v>
      </c>
      <c r="E167" s="221" t="s">
        <v>19</v>
      </c>
      <c r="F167" s="222" t="s">
        <v>922</v>
      </c>
      <c r="G167" s="219"/>
      <c r="H167" s="223">
        <v>20.739999999999998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153</v>
      </c>
      <c r="AU167" s="229" t="s">
        <v>82</v>
      </c>
      <c r="AV167" s="13" t="s">
        <v>82</v>
      </c>
      <c r="AW167" s="13" t="s">
        <v>33</v>
      </c>
      <c r="AX167" s="13" t="s">
        <v>72</v>
      </c>
      <c r="AY167" s="229" t="s">
        <v>137</v>
      </c>
    </row>
    <row r="168" s="14" customFormat="1">
      <c r="A168" s="14"/>
      <c r="B168" s="230"/>
      <c r="C168" s="231"/>
      <c r="D168" s="220" t="s">
        <v>153</v>
      </c>
      <c r="E168" s="232" t="s">
        <v>19</v>
      </c>
      <c r="F168" s="233" t="s">
        <v>185</v>
      </c>
      <c r="G168" s="231"/>
      <c r="H168" s="234">
        <v>20.739999999999998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153</v>
      </c>
      <c r="AU168" s="240" t="s">
        <v>82</v>
      </c>
      <c r="AV168" s="14" t="s">
        <v>144</v>
      </c>
      <c r="AW168" s="14" t="s">
        <v>33</v>
      </c>
      <c r="AX168" s="14" t="s">
        <v>80</v>
      </c>
      <c r="AY168" s="240" t="s">
        <v>137</v>
      </c>
    </row>
    <row r="169" s="2" customFormat="1" ht="16.5" customHeight="1">
      <c r="A169" s="39"/>
      <c r="B169" s="40"/>
      <c r="C169" s="205" t="s">
        <v>250</v>
      </c>
      <c r="D169" s="205" t="s">
        <v>139</v>
      </c>
      <c r="E169" s="206" t="s">
        <v>779</v>
      </c>
      <c r="F169" s="207" t="s">
        <v>780</v>
      </c>
      <c r="G169" s="208" t="s">
        <v>158</v>
      </c>
      <c r="H169" s="209">
        <v>20.739999999999998</v>
      </c>
      <c r="I169" s="210"/>
      <c r="J169" s="211">
        <f>ROUND(I169*H169,2)</f>
        <v>0</v>
      </c>
      <c r="K169" s="207" t="s">
        <v>143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4.0000000000000003E-05</v>
      </c>
      <c r="R169" s="214">
        <f>Q169*H169</f>
        <v>0.0008296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144</v>
      </c>
      <c r="AT169" s="216" t="s">
        <v>139</v>
      </c>
      <c r="AU169" s="216" t="s">
        <v>82</v>
      </c>
      <c r="AY169" s="18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144</v>
      </c>
      <c r="BM169" s="216" t="s">
        <v>781</v>
      </c>
    </row>
    <row r="170" s="13" customFormat="1">
      <c r="A170" s="13"/>
      <c r="B170" s="218"/>
      <c r="C170" s="219"/>
      <c r="D170" s="220" t="s">
        <v>153</v>
      </c>
      <c r="E170" s="221" t="s">
        <v>19</v>
      </c>
      <c r="F170" s="222" t="s">
        <v>923</v>
      </c>
      <c r="G170" s="219"/>
      <c r="H170" s="223">
        <v>20.739999999999998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153</v>
      </c>
      <c r="AU170" s="229" t="s">
        <v>82</v>
      </c>
      <c r="AV170" s="13" t="s">
        <v>82</v>
      </c>
      <c r="AW170" s="13" t="s">
        <v>33</v>
      </c>
      <c r="AX170" s="13" t="s">
        <v>72</v>
      </c>
      <c r="AY170" s="229" t="s">
        <v>137</v>
      </c>
    </row>
    <row r="171" s="14" customFormat="1">
      <c r="A171" s="14"/>
      <c r="B171" s="230"/>
      <c r="C171" s="231"/>
      <c r="D171" s="220" t="s">
        <v>153</v>
      </c>
      <c r="E171" s="232" t="s">
        <v>19</v>
      </c>
      <c r="F171" s="233" t="s">
        <v>185</v>
      </c>
      <c r="G171" s="231"/>
      <c r="H171" s="234">
        <v>20.739999999999998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153</v>
      </c>
      <c r="AU171" s="240" t="s">
        <v>82</v>
      </c>
      <c r="AV171" s="14" t="s">
        <v>144</v>
      </c>
      <c r="AW171" s="14" t="s">
        <v>33</v>
      </c>
      <c r="AX171" s="14" t="s">
        <v>80</v>
      </c>
      <c r="AY171" s="240" t="s">
        <v>137</v>
      </c>
    </row>
    <row r="172" s="2" customFormat="1" ht="21.75" customHeight="1">
      <c r="A172" s="39"/>
      <c r="B172" s="40"/>
      <c r="C172" s="205" t="s">
        <v>7</v>
      </c>
      <c r="D172" s="205" t="s">
        <v>139</v>
      </c>
      <c r="E172" s="206" t="s">
        <v>783</v>
      </c>
      <c r="F172" s="207" t="s">
        <v>784</v>
      </c>
      <c r="G172" s="208" t="s">
        <v>281</v>
      </c>
      <c r="H172" s="209">
        <v>0.123</v>
      </c>
      <c r="I172" s="210"/>
      <c r="J172" s="211">
        <f>ROUND(I172*H172,2)</f>
        <v>0</v>
      </c>
      <c r="K172" s="207" t="s">
        <v>143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1.0382199999999999</v>
      </c>
      <c r="R172" s="214">
        <f>Q172*H172</f>
        <v>0.12770105999999998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144</v>
      </c>
      <c r="AT172" s="216" t="s">
        <v>139</v>
      </c>
      <c r="AU172" s="216" t="s">
        <v>82</v>
      </c>
      <c r="AY172" s="18" t="s">
        <v>137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144</v>
      </c>
      <c r="BM172" s="216" t="s">
        <v>785</v>
      </c>
    </row>
    <row r="173" s="13" customFormat="1">
      <c r="A173" s="13"/>
      <c r="B173" s="218"/>
      <c r="C173" s="219"/>
      <c r="D173" s="220" t="s">
        <v>153</v>
      </c>
      <c r="E173" s="221" t="s">
        <v>19</v>
      </c>
      <c r="F173" s="222" t="s">
        <v>924</v>
      </c>
      <c r="G173" s="219"/>
      <c r="H173" s="223">
        <v>0.123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153</v>
      </c>
      <c r="AU173" s="229" t="s">
        <v>82</v>
      </c>
      <c r="AV173" s="13" t="s">
        <v>82</v>
      </c>
      <c r="AW173" s="13" t="s">
        <v>33</v>
      </c>
      <c r="AX173" s="13" t="s">
        <v>72</v>
      </c>
      <c r="AY173" s="229" t="s">
        <v>137</v>
      </c>
    </row>
    <row r="174" s="14" customFormat="1">
      <c r="A174" s="14"/>
      <c r="B174" s="230"/>
      <c r="C174" s="231"/>
      <c r="D174" s="220" t="s">
        <v>153</v>
      </c>
      <c r="E174" s="232" t="s">
        <v>19</v>
      </c>
      <c r="F174" s="233" t="s">
        <v>185</v>
      </c>
      <c r="G174" s="231"/>
      <c r="H174" s="234">
        <v>0.123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153</v>
      </c>
      <c r="AU174" s="240" t="s">
        <v>82</v>
      </c>
      <c r="AV174" s="14" t="s">
        <v>144</v>
      </c>
      <c r="AW174" s="14" t="s">
        <v>33</v>
      </c>
      <c r="AX174" s="14" t="s">
        <v>80</v>
      </c>
      <c r="AY174" s="240" t="s">
        <v>137</v>
      </c>
    </row>
    <row r="175" s="2" customFormat="1" ht="21.75" customHeight="1">
      <c r="A175" s="39"/>
      <c r="B175" s="40"/>
      <c r="C175" s="205" t="s">
        <v>267</v>
      </c>
      <c r="D175" s="205" t="s">
        <v>139</v>
      </c>
      <c r="E175" s="206" t="s">
        <v>787</v>
      </c>
      <c r="F175" s="207" t="s">
        <v>788</v>
      </c>
      <c r="G175" s="208" t="s">
        <v>281</v>
      </c>
      <c r="H175" s="209">
        <v>0.439</v>
      </c>
      <c r="I175" s="210"/>
      <c r="J175" s="211">
        <f>ROUND(I175*H175,2)</f>
        <v>0</v>
      </c>
      <c r="K175" s="207" t="s">
        <v>143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1.0597399999999999</v>
      </c>
      <c r="R175" s="214">
        <f>Q175*H175</f>
        <v>0.46522585999999994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144</v>
      </c>
      <c r="AT175" s="216" t="s">
        <v>139</v>
      </c>
      <c r="AU175" s="216" t="s">
        <v>82</v>
      </c>
      <c r="AY175" s="18" t="s">
        <v>137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144</v>
      </c>
      <c r="BM175" s="216" t="s">
        <v>789</v>
      </c>
    </row>
    <row r="176" s="13" customFormat="1">
      <c r="A176" s="13"/>
      <c r="B176" s="218"/>
      <c r="C176" s="219"/>
      <c r="D176" s="220" t="s">
        <v>153</v>
      </c>
      <c r="E176" s="221" t="s">
        <v>19</v>
      </c>
      <c r="F176" s="222" t="s">
        <v>925</v>
      </c>
      <c r="G176" s="219"/>
      <c r="H176" s="223">
        <v>0.439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153</v>
      </c>
      <c r="AU176" s="229" t="s">
        <v>82</v>
      </c>
      <c r="AV176" s="13" t="s">
        <v>82</v>
      </c>
      <c r="AW176" s="13" t="s">
        <v>33</v>
      </c>
      <c r="AX176" s="13" t="s">
        <v>80</v>
      </c>
      <c r="AY176" s="229" t="s">
        <v>137</v>
      </c>
    </row>
    <row r="177" s="2" customFormat="1" ht="16.5" customHeight="1">
      <c r="A177" s="39"/>
      <c r="B177" s="40"/>
      <c r="C177" s="205" t="s">
        <v>272</v>
      </c>
      <c r="D177" s="205" t="s">
        <v>139</v>
      </c>
      <c r="E177" s="206" t="s">
        <v>791</v>
      </c>
      <c r="F177" s="207" t="s">
        <v>792</v>
      </c>
      <c r="G177" s="208" t="s">
        <v>793</v>
      </c>
      <c r="H177" s="209">
        <v>19</v>
      </c>
      <c r="I177" s="210"/>
      <c r="J177" s="211">
        <f>ROUND(I177*H177,2)</f>
        <v>0</v>
      </c>
      <c r="K177" s="207" t="s">
        <v>143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6.0000000000000002E-05</v>
      </c>
      <c r="R177" s="214">
        <f>Q177*H177</f>
        <v>0.00114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144</v>
      </c>
      <c r="AT177" s="216" t="s">
        <v>139</v>
      </c>
      <c r="AU177" s="216" t="s">
        <v>82</v>
      </c>
      <c r="AY177" s="18" t="s">
        <v>137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144</v>
      </c>
      <c r="BM177" s="216" t="s">
        <v>794</v>
      </c>
    </row>
    <row r="178" s="13" customFormat="1">
      <c r="A178" s="13"/>
      <c r="B178" s="218"/>
      <c r="C178" s="219"/>
      <c r="D178" s="220" t="s">
        <v>153</v>
      </c>
      <c r="E178" s="221" t="s">
        <v>19</v>
      </c>
      <c r="F178" s="222" t="s">
        <v>926</v>
      </c>
      <c r="G178" s="219"/>
      <c r="H178" s="223">
        <v>19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153</v>
      </c>
      <c r="AU178" s="229" t="s">
        <v>82</v>
      </c>
      <c r="AV178" s="13" t="s">
        <v>82</v>
      </c>
      <c r="AW178" s="13" t="s">
        <v>33</v>
      </c>
      <c r="AX178" s="13" t="s">
        <v>72</v>
      </c>
      <c r="AY178" s="229" t="s">
        <v>137</v>
      </c>
    </row>
    <row r="179" s="14" customFormat="1">
      <c r="A179" s="14"/>
      <c r="B179" s="230"/>
      <c r="C179" s="231"/>
      <c r="D179" s="220" t="s">
        <v>153</v>
      </c>
      <c r="E179" s="232" t="s">
        <v>19</v>
      </c>
      <c r="F179" s="233" t="s">
        <v>185</v>
      </c>
      <c r="G179" s="231"/>
      <c r="H179" s="234">
        <v>19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153</v>
      </c>
      <c r="AU179" s="240" t="s">
        <v>82</v>
      </c>
      <c r="AV179" s="14" t="s">
        <v>144</v>
      </c>
      <c r="AW179" s="14" t="s">
        <v>33</v>
      </c>
      <c r="AX179" s="14" t="s">
        <v>80</v>
      </c>
      <c r="AY179" s="240" t="s">
        <v>137</v>
      </c>
    </row>
    <row r="180" s="2" customFormat="1" ht="16.5" customHeight="1">
      <c r="A180" s="39"/>
      <c r="B180" s="40"/>
      <c r="C180" s="251" t="s">
        <v>277</v>
      </c>
      <c r="D180" s="251" t="s">
        <v>278</v>
      </c>
      <c r="E180" s="252" t="s">
        <v>796</v>
      </c>
      <c r="F180" s="253" t="s">
        <v>797</v>
      </c>
      <c r="G180" s="254" t="s">
        <v>281</v>
      </c>
      <c r="H180" s="255">
        <v>1.0529999999999999</v>
      </c>
      <c r="I180" s="256"/>
      <c r="J180" s="257">
        <f>ROUND(I180*H180,2)</f>
        <v>0</v>
      </c>
      <c r="K180" s="253" t="s">
        <v>143</v>
      </c>
      <c r="L180" s="258"/>
      <c r="M180" s="259" t="s">
        <v>19</v>
      </c>
      <c r="N180" s="260" t="s">
        <v>43</v>
      </c>
      <c r="O180" s="85"/>
      <c r="P180" s="214">
        <f>O180*H180</f>
        <v>0</v>
      </c>
      <c r="Q180" s="214">
        <v>1</v>
      </c>
      <c r="R180" s="214">
        <f>Q180*H180</f>
        <v>1.0529999999999999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178</v>
      </c>
      <c r="AT180" s="216" t="s">
        <v>278</v>
      </c>
      <c r="AU180" s="216" t="s">
        <v>82</v>
      </c>
      <c r="AY180" s="18" t="s">
        <v>137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144</v>
      </c>
      <c r="BM180" s="216" t="s">
        <v>798</v>
      </c>
    </row>
    <row r="181" s="2" customFormat="1">
      <c r="A181" s="39"/>
      <c r="B181" s="40"/>
      <c r="C181" s="41"/>
      <c r="D181" s="220" t="s">
        <v>283</v>
      </c>
      <c r="E181" s="41"/>
      <c r="F181" s="261" t="s">
        <v>799</v>
      </c>
      <c r="G181" s="41"/>
      <c r="H181" s="41"/>
      <c r="I181" s="262"/>
      <c r="J181" s="41"/>
      <c r="K181" s="41"/>
      <c r="L181" s="45"/>
      <c r="M181" s="263"/>
      <c r="N181" s="26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283</v>
      </c>
      <c r="AU181" s="18" t="s">
        <v>82</v>
      </c>
    </row>
    <row r="182" s="13" customFormat="1">
      <c r="A182" s="13"/>
      <c r="B182" s="218"/>
      <c r="C182" s="219"/>
      <c r="D182" s="220" t="s">
        <v>153</v>
      </c>
      <c r="E182" s="221" t="s">
        <v>19</v>
      </c>
      <c r="F182" s="222" t="s">
        <v>927</v>
      </c>
      <c r="G182" s="219"/>
      <c r="H182" s="223">
        <v>1.0529999999999999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153</v>
      </c>
      <c r="AU182" s="229" t="s">
        <v>82</v>
      </c>
      <c r="AV182" s="13" t="s">
        <v>82</v>
      </c>
      <c r="AW182" s="13" t="s">
        <v>33</v>
      </c>
      <c r="AX182" s="13" t="s">
        <v>72</v>
      </c>
      <c r="AY182" s="229" t="s">
        <v>137</v>
      </c>
    </row>
    <row r="183" s="14" customFormat="1">
      <c r="A183" s="14"/>
      <c r="B183" s="230"/>
      <c r="C183" s="231"/>
      <c r="D183" s="220" t="s">
        <v>153</v>
      </c>
      <c r="E183" s="232" t="s">
        <v>19</v>
      </c>
      <c r="F183" s="233" t="s">
        <v>185</v>
      </c>
      <c r="G183" s="231"/>
      <c r="H183" s="234">
        <v>1.0529999999999999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153</v>
      </c>
      <c r="AU183" s="240" t="s">
        <v>82</v>
      </c>
      <c r="AV183" s="14" t="s">
        <v>144</v>
      </c>
      <c r="AW183" s="14" t="s">
        <v>33</v>
      </c>
      <c r="AX183" s="14" t="s">
        <v>80</v>
      </c>
      <c r="AY183" s="240" t="s">
        <v>137</v>
      </c>
    </row>
    <row r="184" s="2" customFormat="1" ht="24.15" customHeight="1">
      <c r="A184" s="39"/>
      <c r="B184" s="40"/>
      <c r="C184" s="205" t="s">
        <v>286</v>
      </c>
      <c r="D184" s="205" t="s">
        <v>139</v>
      </c>
      <c r="E184" s="206" t="s">
        <v>801</v>
      </c>
      <c r="F184" s="207" t="s">
        <v>802</v>
      </c>
      <c r="G184" s="208" t="s">
        <v>352</v>
      </c>
      <c r="H184" s="209">
        <v>57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0.037010000000000001</v>
      </c>
      <c r="R184" s="214">
        <f>Q184*H184</f>
        <v>2.1095700000000002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144</v>
      </c>
      <c r="AT184" s="216" t="s">
        <v>139</v>
      </c>
      <c r="AU184" s="216" t="s">
        <v>82</v>
      </c>
      <c r="AY184" s="18" t="s">
        <v>137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144</v>
      </c>
      <c r="BM184" s="216" t="s">
        <v>803</v>
      </c>
    </row>
    <row r="185" s="15" customFormat="1">
      <c r="A185" s="15"/>
      <c r="B185" s="241"/>
      <c r="C185" s="242"/>
      <c r="D185" s="220" t="s">
        <v>153</v>
      </c>
      <c r="E185" s="243" t="s">
        <v>19</v>
      </c>
      <c r="F185" s="244" t="s">
        <v>804</v>
      </c>
      <c r="G185" s="242"/>
      <c r="H185" s="243" t="s">
        <v>19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0" t="s">
        <v>153</v>
      </c>
      <c r="AU185" s="250" t="s">
        <v>82</v>
      </c>
      <c r="AV185" s="15" t="s">
        <v>80</v>
      </c>
      <c r="AW185" s="15" t="s">
        <v>33</v>
      </c>
      <c r="AX185" s="15" t="s">
        <v>72</v>
      </c>
      <c r="AY185" s="250" t="s">
        <v>137</v>
      </c>
    </row>
    <row r="186" s="13" customFormat="1">
      <c r="A186" s="13"/>
      <c r="B186" s="218"/>
      <c r="C186" s="219"/>
      <c r="D186" s="220" t="s">
        <v>153</v>
      </c>
      <c r="E186" s="221" t="s">
        <v>19</v>
      </c>
      <c r="F186" s="222" t="s">
        <v>928</v>
      </c>
      <c r="G186" s="219"/>
      <c r="H186" s="223">
        <v>57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153</v>
      </c>
      <c r="AU186" s="229" t="s">
        <v>82</v>
      </c>
      <c r="AV186" s="13" t="s">
        <v>82</v>
      </c>
      <c r="AW186" s="13" t="s">
        <v>33</v>
      </c>
      <c r="AX186" s="13" t="s">
        <v>72</v>
      </c>
      <c r="AY186" s="229" t="s">
        <v>137</v>
      </c>
    </row>
    <row r="187" s="14" customFormat="1">
      <c r="A187" s="14"/>
      <c r="B187" s="230"/>
      <c r="C187" s="231"/>
      <c r="D187" s="220" t="s">
        <v>153</v>
      </c>
      <c r="E187" s="232" t="s">
        <v>19</v>
      </c>
      <c r="F187" s="233" t="s">
        <v>185</v>
      </c>
      <c r="G187" s="231"/>
      <c r="H187" s="234">
        <v>57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153</v>
      </c>
      <c r="AU187" s="240" t="s">
        <v>82</v>
      </c>
      <c r="AV187" s="14" t="s">
        <v>144</v>
      </c>
      <c r="AW187" s="14" t="s">
        <v>33</v>
      </c>
      <c r="AX187" s="14" t="s">
        <v>80</v>
      </c>
      <c r="AY187" s="240" t="s">
        <v>137</v>
      </c>
    </row>
    <row r="188" s="2" customFormat="1" ht="16.5" customHeight="1">
      <c r="A188" s="39"/>
      <c r="B188" s="40"/>
      <c r="C188" s="251" t="s">
        <v>290</v>
      </c>
      <c r="D188" s="251" t="s">
        <v>278</v>
      </c>
      <c r="E188" s="252" t="s">
        <v>806</v>
      </c>
      <c r="F188" s="253" t="s">
        <v>807</v>
      </c>
      <c r="G188" s="254" t="s">
        <v>352</v>
      </c>
      <c r="H188" s="255">
        <v>57.57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43</v>
      </c>
      <c r="O188" s="85"/>
      <c r="P188" s="214">
        <f>O188*H188</f>
        <v>0</v>
      </c>
      <c r="Q188" s="214">
        <v>0.019480000000000001</v>
      </c>
      <c r="R188" s="214">
        <f>Q188*H188</f>
        <v>1.1214636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178</v>
      </c>
      <c r="AT188" s="216" t="s">
        <v>278</v>
      </c>
      <c r="AU188" s="216" t="s">
        <v>82</v>
      </c>
      <c r="AY188" s="18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144</v>
      </c>
      <c r="BM188" s="216" t="s">
        <v>808</v>
      </c>
    </row>
    <row r="189" s="2" customFormat="1">
      <c r="A189" s="39"/>
      <c r="B189" s="40"/>
      <c r="C189" s="41"/>
      <c r="D189" s="220" t="s">
        <v>283</v>
      </c>
      <c r="E189" s="41"/>
      <c r="F189" s="261" t="s">
        <v>809</v>
      </c>
      <c r="G189" s="41"/>
      <c r="H189" s="41"/>
      <c r="I189" s="262"/>
      <c r="J189" s="41"/>
      <c r="K189" s="41"/>
      <c r="L189" s="45"/>
      <c r="M189" s="263"/>
      <c r="N189" s="26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283</v>
      </c>
      <c r="AU189" s="18" t="s">
        <v>82</v>
      </c>
    </row>
    <row r="190" s="13" customFormat="1">
      <c r="A190" s="13"/>
      <c r="B190" s="218"/>
      <c r="C190" s="219"/>
      <c r="D190" s="220" t="s">
        <v>153</v>
      </c>
      <c r="E190" s="221" t="s">
        <v>19</v>
      </c>
      <c r="F190" s="222" t="s">
        <v>929</v>
      </c>
      <c r="G190" s="219"/>
      <c r="H190" s="223">
        <v>57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153</v>
      </c>
      <c r="AU190" s="229" t="s">
        <v>82</v>
      </c>
      <c r="AV190" s="13" t="s">
        <v>82</v>
      </c>
      <c r="AW190" s="13" t="s">
        <v>33</v>
      </c>
      <c r="AX190" s="13" t="s">
        <v>72</v>
      </c>
      <c r="AY190" s="229" t="s">
        <v>137</v>
      </c>
    </row>
    <row r="191" s="14" customFormat="1">
      <c r="A191" s="14"/>
      <c r="B191" s="230"/>
      <c r="C191" s="231"/>
      <c r="D191" s="220" t="s">
        <v>153</v>
      </c>
      <c r="E191" s="232" t="s">
        <v>19</v>
      </c>
      <c r="F191" s="233" t="s">
        <v>185</v>
      </c>
      <c r="G191" s="231"/>
      <c r="H191" s="234">
        <v>57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153</v>
      </c>
      <c r="AU191" s="240" t="s">
        <v>82</v>
      </c>
      <c r="AV191" s="14" t="s">
        <v>144</v>
      </c>
      <c r="AW191" s="14" t="s">
        <v>33</v>
      </c>
      <c r="AX191" s="14" t="s">
        <v>80</v>
      </c>
      <c r="AY191" s="240" t="s">
        <v>137</v>
      </c>
    </row>
    <row r="192" s="13" customFormat="1">
      <c r="A192" s="13"/>
      <c r="B192" s="218"/>
      <c r="C192" s="219"/>
      <c r="D192" s="220" t="s">
        <v>153</v>
      </c>
      <c r="E192" s="219"/>
      <c r="F192" s="222" t="s">
        <v>930</v>
      </c>
      <c r="G192" s="219"/>
      <c r="H192" s="223">
        <v>57.57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153</v>
      </c>
      <c r="AU192" s="229" t="s">
        <v>82</v>
      </c>
      <c r="AV192" s="13" t="s">
        <v>82</v>
      </c>
      <c r="AW192" s="13" t="s">
        <v>4</v>
      </c>
      <c r="AX192" s="13" t="s">
        <v>80</v>
      </c>
      <c r="AY192" s="229" t="s">
        <v>137</v>
      </c>
    </row>
    <row r="193" s="2" customFormat="1" ht="16.5" customHeight="1">
      <c r="A193" s="39"/>
      <c r="B193" s="40"/>
      <c r="C193" s="251" t="s">
        <v>295</v>
      </c>
      <c r="D193" s="251" t="s">
        <v>278</v>
      </c>
      <c r="E193" s="252" t="s">
        <v>812</v>
      </c>
      <c r="F193" s="253" t="s">
        <v>813</v>
      </c>
      <c r="G193" s="254" t="s">
        <v>281</v>
      </c>
      <c r="H193" s="255">
        <v>0.014</v>
      </c>
      <c r="I193" s="256"/>
      <c r="J193" s="257">
        <f>ROUND(I193*H193,2)</f>
        <v>0</v>
      </c>
      <c r="K193" s="253" t="s">
        <v>143</v>
      </c>
      <c r="L193" s="258"/>
      <c r="M193" s="259" t="s">
        <v>19</v>
      </c>
      <c r="N193" s="260" t="s">
        <v>43</v>
      </c>
      <c r="O193" s="85"/>
      <c r="P193" s="214">
        <f>O193*H193</f>
        <v>0</v>
      </c>
      <c r="Q193" s="214">
        <v>1</v>
      </c>
      <c r="R193" s="214">
        <f>Q193*H193</f>
        <v>0.014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178</v>
      </c>
      <c r="AT193" s="216" t="s">
        <v>278</v>
      </c>
      <c r="AU193" s="216" t="s">
        <v>82</v>
      </c>
      <c r="AY193" s="18" t="s">
        <v>137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144</v>
      </c>
      <c r="BM193" s="216" t="s">
        <v>814</v>
      </c>
    </row>
    <row r="194" s="2" customFormat="1">
      <c r="A194" s="39"/>
      <c r="B194" s="40"/>
      <c r="C194" s="41"/>
      <c r="D194" s="220" t="s">
        <v>283</v>
      </c>
      <c r="E194" s="41"/>
      <c r="F194" s="261" t="s">
        <v>815</v>
      </c>
      <c r="G194" s="41"/>
      <c r="H194" s="41"/>
      <c r="I194" s="262"/>
      <c r="J194" s="41"/>
      <c r="K194" s="41"/>
      <c r="L194" s="45"/>
      <c r="M194" s="263"/>
      <c r="N194" s="26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283</v>
      </c>
      <c r="AU194" s="18" t="s">
        <v>82</v>
      </c>
    </row>
    <row r="195" s="15" customFormat="1">
      <c r="A195" s="15"/>
      <c r="B195" s="241"/>
      <c r="C195" s="242"/>
      <c r="D195" s="220" t="s">
        <v>153</v>
      </c>
      <c r="E195" s="243" t="s">
        <v>19</v>
      </c>
      <c r="F195" s="244" t="s">
        <v>816</v>
      </c>
      <c r="G195" s="242"/>
      <c r="H195" s="243" t="s">
        <v>19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0" t="s">
        <v>153</v>
      </c>
      <c r="AU195" s="250" t="s">
        <v>82</v>
      </c>
      <c r="AV195" s="15" t="s">
        <v>80</v>
      </c>
      <c r="AW195" s="15" t="s">
        <v>33</v>
      </c>
      <c r="AX195" s="15" t="s">
        <v>72</v>
      </c>
      <c r="AY195" s="250" t="s">
        <v>137</v>
      </c>
    </row>
    <row r="196" s="13" customFormat="1">
      <c r="A196" s="13"/>
      <c r="B196" s="218"/>
      <c r="C196" s="219"/>
      <c r="D196" s="220" t="s">
        <v>153</v>
      </c>
      <c r="E196" s="221" t="s">
        <v>19</v>
      </c>
      <c r="F196" s="222" t="s">
        <v>931</v>
      </c>
      <c r="G196" s="219"/>
      <c r="H196" s="223">
        <v>0.014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153</v>
      </c>
      <c r="AU196" s="229" t="s">
        <v>82</v>
      </c>
      <c r="AV196" s="13" t="s">
        <v>82</v>
      </c>
      <c r="AW196" s="13" t="s">
        <v>33</v>
      </c>
      <c r="AX196" s="13" t="s">
        <v>72</v>
      </c>
      <c r="AY196" s="229" t="s">
        <v>137</v>
      </c>
    </row>
    <row r="197" s="14" customFormat="1">
      <c r="A197" s="14"/>
      <c r="B197" s="230"/>
      <c r="C197" s="231"/>
      <c r="D197" s="220" t="s">
        <v>153</v>
      </c>
      <c r="E197" s="232" t="s">
        <v>19</v>
      </c>
      <c r="F197" s="233" t="s">
        <v>185</v>
      </c>
      <c r="G197" s="231"/>
      <c r="H197" s="234">
        <v>0.014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153</v>
      </c>
      <c r="AU197" s="240" t="s">
        <v>82</v>
      </c>
      <c r="AV197" s="14" t="s">
        <v>144</v>
      </c>
      <c r="AW197" s="14" t="s">
        <v>33</v>
      </c>
      <c r="AX197" s="14" t="s">
        <v>80</v>
      </c>
      <c r="AY197" s="240" t="s">
        <v>137</v>
      </c>
    </row>
    <row r="198" s="2" customFormat="1" ht="16.5" customHeight="1">
      <c r="A198" s="39"/>
      <c r="B198" s="40"/>
      <c r="C198" s="205" t="s">
        <v>300</v>
      </c>
      <c r="D198" s="205" t="s">
        <v>139</v>
      </c>
      <c r="E198" s="206" t="s">
        <v>818</v>
      </c>
      <c r="F198" s="207" t="s">
        <v>819</v>
      </c>
      <c r="G198" s="208" t="s">
        <v>142</v>
      </c>
      <c r="H198" s="209">
        <v>19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0.00060999999999999997</v>
      </c>
      <c r="R198" s="214">
        <f>Q198*H198</f>
        <v>0.01159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144</v>
      </c>
      <c r="AT198" s="216" t="s">
        <v>139</v>
      </c>
      <c r="AU198" s="216" t="s">
        <v>82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144</v>
      </c>
      <c r="BM198" s="216" t="s">
        <v>820</v>
      </c>
    </row>
    <row r="199" s="15" customFormat="1">
      <c r="A199" s="15"/>
      <c r="B199" s="241"/>
      <c r="C199" s="242"/>
      <c r="D199" s="220" t="s">
        <v>153</v>
      </c>
      <c r="E199" s="243" t="s">
        <v>19</v>
      </c>
      <c r="F199" s="244" t="s">
        <v>821</v>
      </c>
      <c r="G199" s="242"/>
      <c r="H199" s="243" t="s">
        <v>19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0" t="s">
        <v>153</v>
      </c>
      <c r="AU199" s="250" t="s">
        <v>82</v>
      </c>
      <c r="AV199" s="15" t="s">
        <v>80</v>
      </c>
      <c r="AW199" s="15" t="s">
        <v>33</v>
      </c>
      <c r="AX199" s="15" t="s">
        <v>72</v>
      </c>
      <c r="AY199" s="250" t="s">
        <v>137</v>
      </c>
    </row>
    <row r="200" s="13" customFormat="1">
      <c r="A200" s="13"/>
      <c r="B200" s="218"/>
      <c r="C200" s="219"/>
      <c r="D200" s="220" t="s">
        <v>153</v>
      </c>
      <c r="E200" s="221" t="s">
        <v>19</v>
      </c>
      <c r="F200" s="222" t="s">
        <v>932</v>
      </c>
      <c r="G200" s="219"/>
      <c r="H200" s="223">
        <v>19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153</v>
      </c>
      <c r="AU200" s="229" t="s">
        <v>82</v>
      </c>
      <c r="AV200" s="13" t="s">
        <v>82</v>
      </c>
      <c r="AW200" s="13" t="s">
        <v>33</v>
      </c>
      <c r="AX200" s="13" t="s">
        <v>72</v>
      </c>
      <c r="AY200" s="229" t="s">
        <v>137</v>
      </c>
    </row>
    <row r="201" s="14" customFormat="1">
      <c r="A201" s="14"/>
      <c r="B201" s="230"/>
      <c r="C201" s="231"/>
      <c r="D201" s="220" t="s">
        <v>153</v>
      </c>
      <c r="E201" s="232" t="s">
        <v>19</v>
      </c>
      <c r="F201" s="233" t="s">
        <v>185</v>
      </c>
      <c r="G201" s="231"/>
      <c r="H201" s="234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0" t="s">
        <v>153</v>
      </c>
      <c r="AU201" s="240" t="s">
        <v>82</v>
      </c>
      <c r="AV201" s="14" t="s">
        <v>144</v>
      </c>
      <c r="AW201" s="14" t="s">
        <v>33</v>
      </c>
      <c r="AX201" s="14" t="s">
        <v>80</v>
      </c>
      <c r="AY201" s="240" t="s">
        <v>137</v>
      </c>
    </row>
    <row r="202" s="2" customFormat="1" ht="16.5" customHeight="1">
      <c r="A202" s="39"/>
      <c r="B202" s="40"/>
      <c r="C202" s="251" t="s">
        <v>307</v>
      </c>
      <c r="D202" s="251" t="s">
        <v>278</v>
      </c>
      <c r="E202" s="252" t="s">
        <v>823</v>
      </c>
      <c r="F202" s="253" t="s">
        <v>824</v>
      </c>
      <c r="G202" s="254" t="s">
        <v>142</v>
      </c>
      <c r="H202" s="255">
        <v>19</v>
      </c>
      <c r="I202" s="256"/>
      <c r="J202" s="257">
        <f>ROUND(I202*H202,2)</f>
        <v>0</v>
      </c>
      <c r="K202" s="253" t="s">
        <v>19</v>
      </c>
      <c r="L202" s="258"/>
      <c r="M202" s="259" t="s">
        <v>19</v>
      </c>
      <c r="N202" s="260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178</v>
      </c>
      <c r="AT202" s="216" t="s">
        <v>278</v>
      </c>
      <c r="AU202" s="216" t="s">
        <v>82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144</v>
      </c>
      <c r="BM202" s="216" t="s">
        <v>825</v>
      </c>
    </row>
    <row r="203" s="15" customFormat="1">
      <c r="A203" s="15"/>
      <c r="B203" s="241"/>
      <c r="C203" s="242"/>
      <c r="D203" s="220" t="s">
        <v>153</v>
      </c>
      <c r="E203" s="243" t="s">
        <v>19</v>
      </c>
      <c r="F203" s="244" t="s">
        <v>821</v>
      </c>
      <c r="G203" s="242"/>
      <c r="H203" s="243" t="s">
        <v>19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0" t="s">
        <v>153</v>
      </c>
      <c r="AU203" s="250" t="s">
        <v>82</v>
      </c>
      <c r="AV203" s="15" t="s">
        <v>80</v>
      </c>
      <c r="AW203" s="15" t="s">
        <v>33</v>
      </c>
      <c r="AX203" s="15" t="s">
        <v>72</v>
      </c>
      <c r="AY203" s="250" t="s">
        <v>137</v>
      </c>
    </row>
    <row r="204" s="13" customFormat="1">
      <c r="A204" s="13"/>
      <c r="B204" s="218"/>
      <c r="C204" s="219"/>
      <c r="D204" s="220" t="s">
        <v>153</v>
      </c>
      <c r="E204" s="221" t="s">
        <v>19</v>
      </c>
      <c r="F204" s="222" t="s">
        <v>932</v>
      </c>
      <c r="G204" s="219"/>
      <c r="H204" s="223">
        <v>19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153</v>
      </c>
      <c r="AU204" s="229" t="s">
        <v>82</v>
      </c>
      <c r="AV204" s="13" t="s">
        <v>82</v>
      </c>
      <c r="AW204" s="13" t="s">
        <v>33</v>
      </c>
      <c r="AX204" s="13" t="s">
        <v>72</v>
      </c>
      <c r="AY204" s="229" t="s">
        <v>137</v>
      </c>
    </row>
    <row r="205" s="14" customFormat="1">
      <c r="A205" s="14"/>
      <c r="B205" s="230"/>
      <c r="C205" s="231"/>
      <c r="D205" s="220" t="s">
        <v>153</v>
      </c>
      <c r="E205" s="232" t="s">
        <v>19</v>
      </c>
      <c r="F205" s="233" t="s">
        <v>185</v>
      </c>
      <c r="G205" s="231"/>
      <c r="H205" s="234">
        <v>19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153</v>
      </c>
      <c r="AU205" s="240" t="s">
        <v>82</v>
      </c>
      <c r="AV205" s="14" t="s">
        <v>144</v>
      </c>
      <c r="AW205" s="14" t="s">
        <v>33</v>
      </c>
      <c r="AX205" s="14" t="s">
        <v>80</v>
      </c>
      <c r="AY205" s="240" t="s">
        <v>137</v>
      </c>
    </row>
    <row r="206" s="12" customFormat="1" ht="22.8" customHeight="1">
      <c r="A206" s="12"/>
      <c r="B206" s="189"/>
      <c r="C206" s="190"/>
      <c r="D206" s="191" t="s">
        <v>71</v>
      </c>
      <c r="E206" s="203" t="s">
        <v>144</v>
      </c>
      <c r="F206" s="203" t="s">
        <v>381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SUM(P207:P210)</f>
        <v>0</v>
      </c>
      <c r="Q206" s="197"/>
      <c r="R206" s="198">
        <f>SUM(R207:R210)</f>
        <v>0</v>
      </c>
      <c r="S206" s="197"/>
      <c r="T206" s="199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80</v>
      </c>
      <c r="AT206" s="201" t="s">
        <v>71</v>
      </c>
      <c r="AU206" s="201" t="s">
        <v>80</v>
      </c>
      <c r="AY206" s="200" t="s">
        <v>137</v>
      </c>
      <c r="BK206" s="202">
        <f>SUM(BK207:BK210)</f>
        <v>0</v>
      </c>
    </row>
    <row r="207" s="2" customFormat="1" ht="16.5" customHeight="1">
      <c r="A207" s="39"/>
      <c r="B207" s="40"/>
      <c r="C207" s="205" t="s">
        <v>312</v>
      </c>
      <c r="D207" s="205" t="s">
        <v>139</v>
      </c>
      <c r="E207" s="206" t="s">
        <v>826</v>
      </c>
      <c r="F207" s="207" t="s">
        <v>827</v>
      </c>
      <c r="G207" s="208" t="s">
        <v>158</v>
      </c>
      <c r="H207" s="209">
        <v>13.468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144</v>
      </c>
      <c r="AT207" s="216" t="s">
        <v>139</v>
      </c>
      <c r="AU207" s="216" t="s">
        <v>82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144</v>
      </c>
      <c r="BM207" s="216" t="s">
        <v>828</v>
      </c>
    </row>
    <row r="208" s="15" customFormat="1">
      <c r="A208" s="15"/>
      <c r="B208" s="241"/>
      <c r="C208" s="242"/>
      <c r="D208" s="220" t="s">
        <v>153</v>
      </c>
      <c r="E208" s="243" t="s">
        <v>19</v>
      </c>
      <c r="F208" s="244" t="s">
        <v>829</v>
      </c>
      <c r="G208" s="242"/>
      <c r="H208" s="243" t="s">
        <v>19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0" t="s">
        <v>153</v>
      </c>
      <c r="AU208" s="250" t="s">
        <v>82</v>
      </c>
      <c r="AV208" s="15" t="s">
        <v>80</v>
      </c>
      <c r="AW208" s="15" t="s">
        <v>33</v>
      </c>
      <c r="AX208" s="15" t="s">
        <v>72</v>
      </c>
      <c r="AY208" s="250" t="s">
        <v>137</v>
      </c>
    </row>
    <row r="209" s="13" customFormat="1">
      <c r="A209" s="13"/>
      <c r="B209" s="218"/>
      <c r="C209" s="219"/>
      <c r="D209" s="220" t="s">
        <v>153</v>
      </c>
      <c r="E209" s="221" t="s">
        <v>19</v>
      </c>
      <c r="F209" s="222" t="s">
        <v>933</v>
      </c>
      <c r="G209" s="219"/>
      <c r="H209" s="223">
        <v>13.468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153</v>
      </c>
      <c r="AU209" s="229" t="s">
        <v>82</v>
      </c>
      <c r="AV209" s="13" t="s">
        <v>82</v>
      </c>
      <c r="AW209" s="13" t="s">
        <v>33</v>
      </c>
      <c r="AX209" s="13" t="s">
        <v>72</v>
      </c>
      <c r="AY209" s="229" t="s">
        <v>137</v>
      </c>
    </row>
    <row r="210" s="14" customFormat="1">
      <c r="A210" s="14"/>
      <c r="B210" s="230"/>
      <c r="C210" s="231"/>
      <c r="D210" s="220" t="s">
        <v>153</v>
      </c>
      <c r="E210" s="232" t="s">
        <v>19</v>
      </c>
      <c r="F210" s="233" t="s">
        <v>185</v>
      </c>
      <c r="G210" s="231"/>
      <c r="H210" s="234">
        <v>13.468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153</v>
      </c>
      <c r="AU210" s="240" t="s">
        <v>82</v>
      </c>
      <c r="AV210" s="14" t="s">
        <v>144</v>
      </c>
      <c r="AW210" s="14" t="s">
        <v>33</v>
      </c>
      <c r="AX210" s="14" t="s">
        <v>80</v>
      </c>
      <c r="AY210" s="240" t="s">
        <v>137</v>
      </c>
    </row>
    <row r="211" s="12" customFormat="1" ht="22.8" customHeight="1">
      <c r="A211" s="12"/>
      <c r="B211" s="189"/>
      <c r="C211" s="190"/>
      <c r="D211" s="191" t="s">
        <v>71</v>
      </c>
      <c r="E211" s="203" t="s">
        <v>186</v>
      </c>
      <c r="F211" s="203" t="s">
        <v>558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SUM(P212:P243)</f>
        <v>0</v>
      </c>
      <c r="Q211" s="197"/>
      <c r="R211" s="198">
        <f>SUM(R212:R243)</f>
        <v>0.14387640000000002</v>
      </c>
      <c r="S211" s="197"/>
      <c r="T211" s="199">
        <f>SUM(T212:T243)</f>
        <v>63.899999999999999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80</v>
      </c>
      <c r="AT211" s="201" t="s">
        <v>71</v>
      </c>
      <c r="AU211" s="201" t="s">
        <v>80</v>
      </c>
      <c r="AY211" s="200" t="s">
        <v>137</v>
      </c>
      <c r="BK211" s="202">
        <f>SUM(BK212:BK243)</f>
        <v>0</v>
      </c>
    </row>
    <row r="212" s="2" customFormat="1" ht="24.15" customHeight="1">
      <c r="A212" s="39"/>
      <c r="B212" s="40"/>
      <c r="C212" s="205" t="s">
        <v>319</v>
      </c>
      <c r="D212" s="205" t="s">
        <v>139</v>
      </c>
      <c r="E212" s="206" t="s">
        <v>831</v>
      </c>
      <c r="F212" s="207" t="s">
        <v>378</v>
      </c>
      <c r="G212" s="208" t="s">
        <v>158</v>
      </c>
      <c r="H212" s="209">
        <v>0.71999999999999997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0.053240000000000003</v>
      </c>
      <c r="R212" s="214">
        <f>Q212*H212</f>
        <v>0.0383328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144</v>
      </c>
      <c r="AT212" s="216" t="s">
        <v>139</v>
      </c>
      <c r="AU212" s="216" t="s">
        <v>82</v>
      </c>
      <c r="AY212" s="18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144</v>
      </c>
      <c r="BM212" s="216" t="s">
        <v>934</v>
      </c>
    </row>
    <row r="213" s="13" customFormat="1">
      <c r="A213" s="13"/>
      <c r="B213" s="218"/>
      <c r="C213" s="219"/>
      <c r="D213" s="220" t="s">
        <v>153</v>
      </c>
      <c r="E213" s="221" t="s">
        <v>19</v>
      </c>
      <c r="F213" s="222" t="s">
        <v>935</v>
      </c>
      <c r="G213" s="219"/>
      <c r="H213" s="223">
        <v>0.71999999999999997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153</v>
      </c>
      <c r="AU213" s="229" t="s">
        <v>82</v>
      </c>
      <c r="AV213" s="13" t="s">
        <v>82</v>
      </c>
      <c r="AW213" s="13" t="s">
        <v>33</v>
      </c>
      <c r="AX213" s="13" t="s">
        <v>80</v>
      </c>
      <c r="AY213" s="229" t="s">
        <v>137</v>
      </c>
    </row>
    <row r="214" s="2" customFormat="1" ht="16.5" customHeight="1">
      <c r="A214" s="39"/>
      <c r="B214" s="40"/>
      <c r="C214" s="205" t="s">
        <v>324</v>
      </c>
      <c r="D214" s="205" t="s">
        <v>139</v>
      </c>
      <c r="E214" s="206" t="s">
        <v>560</v>
      </c>
      <c r="F214" s="207" t="s">
        <v>561</v>
      </c>
      <c r="G214" s="208" t="s">
        <v>352</v>
      </c>
      <c r="H214" s="209">
        <v>20.039999999999999</v>
      </c>
      <c r="I214" s="210"/>
      <c r="J214" s="211">
        <f>ROUND(I214*H214,2)</f>
        <v>0</v>
      </c>
      <c r="K214" s="207" t="s">
        <v>143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0.00084000000000000003</v>
      </c>
      <c r="R214" s="214">
        <f>Q214*H214</f>
        <v>0.016833600000000001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144</v>
      </c>
      <c r="AT214" s="216" t="s">
        <v>139</v>
      </c>
      <c r="AU214" s="216" t="s">
        <v>82</v>
      </c>
      <c r="AY214" s="18" t="s">
        <v>137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144</v>
      </c>
      <c r="BM214" s="216" t="s">
        <v>834</v>
      </c>
    </row>
    <row r="215" s="13" customFormat="1">
      <c r="A215" s="13"/>
      <c r="B215" s="218"/>
      <c r="C215" s="219"/>
      <c r="D215" s="220" t="s">
        <v>153</v>
      </c>
      <c r="E215" s="221" t="s">
        <v>19</v>
      </c>
      <c r="F215" s="222" t="s">
        <v>936</v>
      </c>
      <c r="G215" s="219"/>
      <c r="H215" s="223">
        <v>20.039999999999999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153</v>
      </c>
      <c r="AU215" s="229" t="s">
        <v>82</v>
      </c>
      <c r="AV215" s="13" t="s">
        <v>82</v>
      </c>
      <c r="AW215" s="13" t="s">
        <v>33</v>
      </c>
      <c r="AX215" s="13" t="s">
        <v>72</v>
      </c>
      <c r="AY215" s="229" t="s">
        <v>137</v>
      </c>
    </row>
    <row r="216" s="14" customFormat="1">
      <c r="A216" s="14"/>
      <c r="B216" s="230"/>
      <c r="C216" s="231"/>
      <c r="D216" s="220" t="s">
        <v>153</v>
      </c>
      <c r="E216" s="232" t="s">
        <v>19</v>
      </c>
      <c r="F216" s="233" t="s">
        <v>185</v>
      </c>
      <c r="G216" s="231"/>
      <c r="H216" s="234">
        <v>20.039999999999999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153</v>
      </c>
      <c r="AU216" s="240" t="s">
        <v>82</v>
      </c>
      <c r="AV216" s="14" t="s">
        <v>144</v>
      </c>
      <c r="AW216" s="14" t="s">
        <v>33</v>
      </c>
      <c r="AX216" s="14" t="s">
        <v>80</v>
      </c>
      <c r="AY216" s="240" t="s">
        <v>137</v>
      </c>
    </row>
    <row r="217" s="2" customFormat="1" ht="16.5" customHeight="1">
      <c r="A217" s="39"/>
      <c r="B217" s="40"/>
      <c r="C217" s="251" t="s">
        <v>329</v>
      </c>
      <c r="D217" s="251" t="s">
        <v>278</v>
      </c>
      <c r="E217" s="252" t="s">
        <v>564</v>
      </c>
      <c r="F217" s="253" t="s">
        <v>565</v>
      </c>
      <c r="G217" s="254" t="s">
        <v>352</v>
      </c>
      <c r="H217" s="255">
        <v>20.039999999999999</v>
      </c>
      <c r="I217" s="256"/>
      <c r="J217" s="257">
        <f>ROUND(I217*H217,2)</f>
        <v>0</v>
      </c>
      <c r="K217" s="253" t="s">
        <v>19</v>
      </c>
      <c r="L217" s="258"/>
      <c r="M217" s="259" t="s">
        <v>19</v>
      </c>
      <c r="N217" s="260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178</v>
      </c>
      <c r="AT217" s="216" t="s">
        <v>278</v>
      </c>
      <c r="AU217" s="216" t="s">
        <v>82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144</v>
      </c>
      <c r="BM217" s="216" t="s">
        <v>836</v>
      </c>
    </row>
    <row r="218" s="15" customFormat="1">
      <c r="A218" s="15"/>
      <c r="B218" s="241"/>
      <c r="C218" s="242"/>
      <c r="D218" s="220" t="s">
        <v>153</v>
      </c>
      <c r="E218" s="243" t="s">
        <v>19</v>
      </c>
      <c r="F218" s="244" t="s">
        <v>837</v>
      </c>
      <c r="G218" s="242"/>
      <c r="H218" s="243" t="s">
        <v>19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0" t="s">
        <v>153</v>
      </c>
      <c r="AU218" s="250" t="s">
        <v>82</v>
      </c>
      <c r="AV218" s="15" t="s">
        <v>80</v>
      </c>
      <c r="AW218" s="15" t="s">
        <v>33</v>
      </c>
      <c r="AX218" s="15" t="s">
        <v>72</v>
      </c>
      <c r="AY218" s="250" t="s">
        <v>137</v>
      </c>
    </row>
    <row r="219" s="15" customFormat="1">
      <c r="A219" s="15"/>
      <c r="B219" s="241"/>
      <c r="C219" s="242"/>
      <c r="D219" s="220" t="s">
        <v>153</v>
      </c>
      <c r="E219" s="243" t="s">
        <v>19</v>
      </c>
      <c r="F219" s="244" t="s">
        <v>937</v>
      </c>
      <c r="G219" s="242"/>
      <c r="H219" s="243" t="s">
        <v>19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153</v>
      </c>
      <c r="AU219" s="250" t="s">
        <v>82</v>
      </c>
      <c r="AV219" s="15" t="s">
        <v>80</v>
      </c>
      <c r="AW219" s="15" t="s">
        <v>33</v>
      </c>
      <c r="AX219" s="15" t="s">
        <v>72</v>
      </c>
      <c r="AY219" s="250" t="s">
        <v>137</v>
      </c>
    </row>
    <row r="220" s="13" customFormat="1">
      <c r="A220" s="13"/>
      <c r="B220" s="218"/>
      <c r="C220" s="219"/>
      <c r="D220" s="220" t="s">
        <v>153</v>
      </c>
      <c r="E220" s="221" t="s">
        <v>19</v>
      </c>
      <c r="F220" s="222" t="s">
        <v>938</v>
      </c>
      <c r="G220" s="219"/>
      <c r="H220" s="223">
        <v>20.039999999999999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153</v>
      </c>
      <c r="AU220" s="229" t="s">
        <v>82</v>
      </c>
      <c r="AV220" s="13" t="s">
        <v>82</v>
      </c>
      <c r="AW220" s="13" t="s">
        <v>33</v>
      </c>
      <c r="AX220" s="13" t="s">
        <v>72</v>
      </c>
      <c r="AY220" s="229" t="s">
        <v>137</v>
      </c>
    </row>
    <row r="221" s="14" customFormat="1">
      <c r="A221" s="14"/>
      <c r="B221" s="230"/>
      <c r="C221" s="231"/>
      <c r="D221" s="220" t="s">
        <v>153</v>
      </c>
      <c r="E221" s="232" t="s">
        <v>19</v>
      </c>
      <c r="F221" s="233" t="s">
        <v>185</v>
      </c>
      <c r="G221" s="231"/>
      <c r="H221" s="234">
        <v>20.039999999999999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153</v>
      </c>
      <c r="AU221" s="240" t="s">
        <v>82</v>
      </c>
      <c r="AV221" s="14" t="s">
        <v>144</v>
      </c>
      <c r="AW221" s="14" t="s">
        <v>33</v>
      </c>
      <c r="AX221" s="14" t="s">
        <v>80</v>
      </c>
      <c r="AY221" s="240" t="s">
        <v>137</v>
      </c>
    </row>
    <row r="222" s="2" customFormat="1" ht="16.5" customHeight="1">
      <c r="A222" s="39"/>
      <c r="B222" s="40"/>
      <c r="C222" s="251" t="s">
        <v>333</v>
      </c>
      <c r="D222" s="251" t="s">
        <v>278</v>
      </c>
      <c r="E222" s="252" t="s">
        <v>571</v>
      </c>
      <c r="F222" s="253" t="s">
        <v>572</v>
      </c>
      <c r="G222" s="254" t="s">
        <v>281</v>
      </c>
      <c r="H222" s="255">
        <v>0.066000000000000003</v>
      </c>
      <c r="I222" s="256"/>
      <c r="J222" s="257">
        <f>ROUND(I222*H222,2)</f>
        <v>0</v>
      </c>
      <c r="K222" s="253" t="s">
        <v>143</v>
      </c>
      <c r="L222" s="258"/>
      <c r="M222" s="259" t="s">
        <v>19</v>
      </c>
      <c r="N222" s="260" t="s">
        <v>43</v>
      </c>
      <c r="O222" s="85"/>
      <c r="P222" s="214">
        <f>O222*H222</f>
        <v>0</v>
      </c>
      <c r="Q222" s="214">
        <v>1</v>
      </c>
      <c r="R222" s="214">
        <f>Q222*H222</f>
        <v>0.066000000000000003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178</v>
      </c>
      <c r="AT222" s="216" t="s">
        <v>278</v>
      </c>
      <c r="AU222" s="216" t="s">
        <v>82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144</v>
      </c>
      <c r="BM222" s="216" t="s">
        <v>839</v>
      </c>
    </row>
    <row r="223" s="2" customFormat="1">
      <c r="A223" s="39"/>
      <c r="B223" s="40"/>
      <c r="C223" s="41"/>
      <c r="D223" s="220" t="s">
        <v>283</v>
      </c>
      <c r="E223" s="41"/>
      <c r="F223" s="261" t="s">
        <v>574</v>
      </c>
      <c r="G223" s="41"/>
      <c r="H223" s="41"/>
      <c r="I223" s="262"/>
      <c r="J223" s="41"/>
      <c r="K223" s="41"/>
      <c r="L223" s="45"/>
      <c r="M223" s="263"/>
      <c r="N223" s="26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283</v>
      </c>
      <c r="AU223" s="18" t="s">
        <v>82</v>
      </c>
    </row>
    <row r="224" s="15" customFormat="1">
      <c r="A224" s="15"/>
      <c r="B224" s="241"/>
      <c r="C224" s="242"/>
      <c r="D224" s="220" t="s">
        <v>153</v>
      </c>
      <c r="E224" s="243" t="s">
        <v>19</v>
      </c>
      <c r="F224" s="244" t="s">
        <v>840</v>
      </c>
      <c r="G224" s="242"/>
      <c r="H224" s="243" t="s">
        <v>19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0" t="s">
        <v>153</v>
      </c>
      <c r="AU224" s="250" t="s">
        <v>82</v>
      </c>
      <c r="AV224" s="15" t="s">
        <v>80</v>
      </c>
      <c r="AW224" s="15" t="s">
        <v>33</v>
      </c>
      <c r="AX224" s="15" t="s">
        <v>72</v>
      </c>
      <c r="AY224" s="250" t="s">
        <v>137</v>
      </c>
    </row>
    <row r="225" s="13" customFormat="1">
      <c r="A225" s="13"/>
      <c r="B225" s="218"/>
      <c r="C225" s="219"/>
      <c r="D225" s="220" t="s">
        <v>153</v>
      </c>
      <c r="E225" s="221" t="s">
        <v>19</v>
      </c>
      <c r="F225" s="222" t="s">
        <v>939</v>
      </c>
      <c r="G225" s="219"/>
      <c r="H225" s="223">
        <v>0.066000000000000003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153</v>
      </c>
      <c r="AU225" s="229" t="s">
        <v>82</v>
      </c>
      <c r="AV225" s="13" t="s">
        <v>82</v>
      </c>
      <c r="AW225" s="13" t="s">
        <v>33</v>
      </c>
      <c r="AX225" s="13" t="s">
        <v>72</v>
      </c>
      <c r="AY225" s="229" t="s">
        <v>137</v>
      </c>
    </row>
    <row r="226" s="14" customFormat="1">
      <c r="A226" s="14"/>
      <c r="B226" s="230"/>
      <c r="C226" s="231"/>
      <c r="D226" s="220" t="s">
        <v>153</v>
      </c>
      <c r="E226" s="232" t="s">
        <v>19</v>
      </c>
      <c r="F226" s="233" t="s">
        <v>185</v>
      </c>
      <c r="G226" s="231"/>
      <c r="H226" s="234">
        <v>0.066000000000000003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153</v>
      </c>
      <c r="AU226" s="240" t="s">
        <v>82</v>
      </c>
      <c r="AV226" s="14" t="s">
        <v>144</v>
      </c>
      <c r="AW226" s="14" t="s">
        <v>33</v>
      </c>
      <c r="AX226" s="14" t="s">
        <v>80</v>
      </c>
      <c r="AY226" s="240" t="s">
        <v>137</v>
      </c>
    </row>
    <row r="227" s="2" customFormat="1" ht="16.5" customHeight="1">
      <c r="A227" s="39"/>
      <c r="B227" s="40"/>
      <c r="C227" s="205" t="s">
        <v>339</v>
      </c>
      <c r="D227" s="205" t="s">
        <v>139</v>
      </c>
      <c r="E227" s="206" t="s">
        <v>842</v>
      </c>
      <c r="F227" s="207" t="s">
        <v>843</v>
      </c>
      <c r="G227" s="208" t="s">
        <v>158</v>
      </c>
      <c r="H227" s="209">
        <v>1</v>
      </c>
      <c r="I227" s="210"/>
      <c r="J227" s="211">
        <f>ROUND(I227*H227,2)</f>
        <v>0</v>
      </c>
      <c r="K227" s="207" t="s">
        <v>143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0.00063000000000000003</v>
      </c>
      <c r="R227" s="214">
        <f>Q227*H227</f>
        <v>0.00063000000000000003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144</v>
      </c>
      <c r="AT227" s="216" t="s">
        <v>139</v>
      </c>
      <c r="AU227" s="216" t="s">
        <v>82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144</v>
      </c>
      <c r="BM227" s="216" t="s">
        <v>844</v>
      </c>
    </row>
    <row r="228" s="13" customFormat="1">
      <c r="A228" s="13"/>
      <c r="B228" s="218"/>
      <c r="C228" s="219"/>
      <c r="D228" s="220" t="s">
        <v>153</v>
      </c>
      <c r="E228" s="221" t="s">
        <v>19</v>
      </c>
      <c r="F228" s="222" t="s">
        <v>940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153</v>
      </c>
      <c r="AU228" s="229" t="s">
        <v>82</v>
      </c>
      <c r="AV228" s="13" t="s">
        <v>82</v>
      </c>
      <c r="AW228" s="13" t="s">
        <v>33</v>
      </c>
      <c r="AX228" s="13" t="s">
        <v>72</v>
      </c>
      <c r="AY228" s="229" t="s">
        <v>137</v>
      </c>
    </row>
    <row r="229" s="14" customFormat="1">
      <c r="A229" s="14"/>
      <c r="B229" s="230"/>
      <c r="C229" s="231"/>
      <c r="D229" s="220" t="s">
        <v>153</v>
      </c>
      <c r="E229" s="232" t="s">
        <v>19</v>
      </c>
      <c r="F229" s="233" t="s">
        <v>185</v>
      </c>
      <c r="G229" s="231"/>
      <c r="H229" s="234">
        <v>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153</v>
      </c>
      <c r="AU229" s="240" t="s">
        <v>82</v>
      </c>
      <c r="AV229" s="14" t="s">
        <v>144</v>
      </c>
      <c r="AW229" s="14" t="s">
        <v>33</v>
      </c>
      <c r="AX229" s="14" t="s">
        <v>80</v>
      </c>
      <c r="AY229" s="240" t="s">
        <v>137</v>
      </c>
    </row>
    <row r="230" s="2" customFormat="1" ht="21.75" customHeight="1">
      <c r="A230" s="39"/>
      <c r="B230" s="40"/>
      <c r="C230" s="205" t="s">
        <v>344</v>
      </c>
      <c r="D230" s="205" t="s">
        <v>139</v>
      </c>
      <c r="E230" s="206" t="s">
        <v>846</v>
      </c>
      <c r="F230" s="207" t="s">
        <v>847</v>
      </c>
      <c r="G230" s="208" t="s">
        <v>352</v>
      </c>
      <c r="H230" s="209">
        <v>6</v>
      </c>
      <c r="I230" s="210"/>
      <c r="J230" s="211">
        <f>ROUND(I230*H230,2)</f>
        <v>0</v>
      </c>
      <c r="K230" s="207" t="s">
        <v>143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0.00017000000000000001</v>
      </c>
      <c r="R230" s="214">
        <f>Q230*H230</f>
        <v>0.0010200000000000001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144</v>
      </c>
      <c r="AT230" s="216" t="s">
        <v>139</v>
      </c>
      <c r="AU230" s="216" t="s">
        <v>82</v>
      </c>
      <c r="AY230" s="18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144</v>
      </c>
      <c r="BM230" s="216" t="s">
        <v>848</v>
      </c>
    </row>
    <row r="231" s="13" customFormat="1">
      <c r="A231" s="13"/>
      <c r="B231" s="218"/>
      <c r="C231" s="219"/>
      <c r="D231" s="220" t="s">
        <v>153</v>
      </c>
      <c r="E231" s="221" t="s">
        <v>19</v>
      </c>
      <c r="F231" s="222" t="s">
        <v>941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153</v>
      </c>
      <c r="AU231" s="229" t="s">
        <v>82</v>
      </c>
      <c r="AV231" s="13" t="s">
        <v>82</v>
      </c>
      <c r="AW231" s="13" t="s">
        <v>33</v>
      </c>
      <c r="AX231" s="13" t="s">
        <v>72</v>
      </c>
      <c r="AY231" s="229" t="s">
        <v>137</v>
      </c>
    </row>
    <row r="232" s="14" customFormat="1">
      <c r="A232" s="14"/>
      <c r="B232" s="230"/>
      <c r="C232" s="231"/>
      <c r="D232" s="220" t="s">
        <v>153</v>
      </c>
      <c r="E232" s="232" t="s">
        <v>19</v>
      </c>
      <c r="F232" s="233" t="s">
        <v>185</v>
      </c>
      <c r="G232" s="231"/>
      <c r="H232" s="234">
        <v>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153</v>
      </c>
      <c r="AU232" s="240" t="s">
        <v>82</v>
      </c>
      <c r="AV232" s="14" t="s">
        <v>144</v>
      </c>
      <c r="AW232" s="14" t="s">
        <v>33</v>
      </c>
      <c r="AX232" s="14" t="s">
        <v>80</v>
      </c>
      <c r="AY232" s="240" t="s">
        <v>137</v>
      </c>
    </row>
    <row r="233" s="2" customFormat="1" ht="16.5" customHeight="1">
      <c r="A233" s="39"/>
      <c r="B233" s="40"/>
      <c r="C233" s="205" t="s">
        <v>349</v>
      </c>
      <c r="D233" s="205" t="s">
        <v>139</v>
      </c>
      <c r="E233" s="206" t="s">
        <v>850</v>
      </c>
      <c r="F233" s="207" t="s">
        <v>851</v>
      </c>
      <c r="G233" s="208" t="s">
        <v>352</v>
      </c>
      <c r="H233" s="209">
        <v>6</v>
      </c>
      <c r="I233" s="210"/>
      <c r="J233" s="211">
        <f>ROUND(I233*H233,2)</f>
        <v>0</v>
      </c>
      <c r="K233" s="207" t="s">
        <v>143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3.0000000000000001E-05</v>
      </c>
      <c r="R233" s="214">
        <f>Q233*H233</f>
        <v>0.00018000000000000001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144</v>
      </c>
      <c r="AT233" s="216" t="s">
        <v>139</v>
      </c>
      <c r="AU233" s="216" t="s">
        <v>82</v>
      </c>
      <c r="AY233" s="18" t="s">
        <v>137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144</v>
      </c>
      <c r="BM233" s="216" t="s">
        <v>852</v>
      </c>
    </row>
    <row r="234" s="13" customFormat="1">
      <c r="A234" s="13"/>
      <c r="B234" s="218"/>
      <c r="C234" s="219"/>
      <c r="D234" s="220" t="s">
        <v>153</v>
      </c>
      <c r="E234" s="221" t="s">
        <v>19</v>
      </c>
      <c r="F234" s="222" t="s">
        <v>942</v>
      </c>
      <c r="G234" s="219"/>
      <c r="H234" s="223">
        <v>6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153</v>
      </c>
      <c r="AU234" s="229" t="s">
        <v>82</v>
      </c>
      <c r="AV234" s="13" t="s">
        <v>82</v>
      </c>
      <c r="AW234" s="13" t="s">
        <v>33</v>
      </c>
      <c r="AX234" s="13" t="s">
        <v>72</v>
      </c>
      <c r="AY234" s="229" t="s">
        <v>137</v>
      </c>
    </row>
    <row r="235" s="14" customFormat="1">
      <c r="A235" s="14"/>
      <c r="B235" s="230"/>
      <c r="C235" s="231"/>
      <c r="D235" s="220" t="s">
        <v>153</v>
      </c>
      <c r="E235" s="232" t="s">
        <v>19</v>
      </c>
      <c r="F235" s="233" t="s">
        <v>185</v>
      </c>
      <c r="G235" s="231"/>
      <c r="H235" s="234">
        <v>6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153</v>
      </c>
      <c r="AU235" s="240" t="s">
        <v>82</v>
      </c>
      <c r="AV235" s="14" t="s">
        <v>144</v>
      </c>
      <c r="AW235" s="14" t="s">
        <v>33</v>
      </c>
      <c r="AX235" s="14" t="s">
        <v>80</v>
      </c>
      <c r="AY235" s="240" t="s">
        <v>137</v>
      </c>
    </row>
    <row r="236" s="2" customFormat="1" ht="24.15" customHeight="1">
      <c r="A236" s="39"/>
      <c r="B236" s="40"/>
      <c r="C236" s="205" t="s">
        <v>355</v>
      </c>
      <c r="D236" s="205" t="s">
        <v>139</v>
      </c>
      <c r="E236" s="206" t="s">
        <v>607</v>
      </c>
      <c r="F236" s="207" t="s">
        <v>608</v>
      </c>
      <c r="G236" s="208" t="s">
        <v>142</v>
      </c>
      <c r="H236" s="209">
        <v>72</v>
      </c>
      <c r="I236" s="210"/>
      <c r="J236" s="211">
        <f>ROUND(I236*H236,2)</f>
        <v>0</v>
      </c>
      <c r="K236" s="207" t="s">
        <v>143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2.0000000000000002E-05</v>
      </c>
      <c r="R236" s="214">
        <f>Q236*H236</f>
        <v>0.0014400000000000001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144</v>
      </c>
      <c r="AT236" s="216" t="s">
        <v>139</v>
      </c>
      <c r="AU236" s="216" t="s">
        <v>82</v>
      </c>
      <c r="AY236" s="18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144</v>
      </c>
      <c r="BM236" s="216" t="s">
        <v>854</v>
      </c>
    </row>
    <row r="237" s="13" customFormat="1">
      <c r="A237" s="13"/>
      <c r="B237" s="218"/>
      <c r="C237" s="219"/>
      <c r="D237" s="220" t="s">
        <v>153</v>
      </c>
      <c r="E237" s="221" t="s">
        <v>19</v>
      </c>
      <c r="F237" s="222" t="s">
        <v>943</v>
      </c>
      <c r="G237" s="219"/>
      <c r="H237" s="223">
        <v>72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153</v>
      </c>
      <c r="AU237" s="229" t="s">
        <v>82</v>
      </c>
      <c r="AV237" s="13" t="s">
        <v>82</v>
      </c>
      <c r="AW237" s="13" t="s">
        <v>33</v>
      </c>
      <c r="AX237" s="13" t="s">
        <v>72</v>
      </c>
      <c r="AY237" s="229" t="s">
        <v>137</v>
      </c>
    </row>
    <row r="238" s="14" customFormat="1">
      <c r="A238" s="14"/>
      <c r="B238" s="230"/>
      <c r="C238" s="231"/>
      <c r="D238" s="220" t="s">
        <v>153</v>
      </c>
      <c r="E238" s="232" t="s">
        <v>19</v>
      </c>
      <c r="F238" s="233" t="s">
        <v>185</v>
      </c>
      <c r="G238" s="231"/>
      <c r="H238" s="234">
        <v>72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153</v>
      </c>
      <c r="AU238" s="240" t="s">
        <v>82</v>
      </c>
      <c r="AV238" s="14" t="s">
        <v>144</v>
      </c>
      <c r="AW238" s="14" t="s">
        <v>33</v>
      </c>
      <c r="AX238" s="14" t="s">
        <v>80</v>
      </c>
      <c r="AY238" s="240" t="s">
        <v>137</v>
      </c>
    </row>
    <row r="239" s="2" customFormat="1" ht="21.75" customHeight="1">
      <c r="A239" s="39"/>
      <c r="B239" s="40"/>
      <c r="C239" s="205" t="s">
        <v>376</v>
      </c>
      <c r="D239" s="205" t="s">
        <v>139</v>
      </c>
      <c r="E239" s="206" t="s">
        <v>612</v>
      </c>
      <c r="F239" s="207" t="s">
        <v>613</v>
      </c>
      <c r="G239" s="208" t="s">
        <v>142</v>
      </c>
      <c r="H239" s="209">
        <v>72</v>
      </c>
      <c r="I239" s="210"/>
      <c r="J239" s="211">
        <f>ROUND(I239*H239,2)</f>
        <v>0</v>
      </c>
      <c r="K239" s="207" t="s">
        <v>143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0.00027</v>
      </c>
      <c r="R239" s="214">
        <f>Q239*H239</f>
        <v>0.019439999999999999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144</v>
      </c>
      <c r="AT239" s="216" t="s">
        <v>139</v>
      </c>
      <c r="AU239" s="216" t="s">
        <v>82</v>
      </c>
      <c r="AY239" s="18" t="s">
        <v>137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144</v>
      </c>
      <c r="BM239" s="216" t="s">
        <v>856</v>
      </c>
    </row>
    <row r="240" s="13" customFormat="1">
      <c r="A240" s="13"/>
      <c r="B240" s="218"/>
      <c r="C240" s="219"/>
      <c r="D240" s="220" t="s">
        <v>153</v>
      </c>
      <c r="E240" s="221" t="s">
        <v>19</v>
      </c>
      <c r="F240" s="222" t="s">
        <v>944</v>
      </c>
      <c r="G240" s="219"/>
      <c r="H240" s="223">
        <v>72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153</v>
      </c>
      <c r="AU240" s="229" t="s">
        <v>82</v>
      </c>
      <c r="AV240" s="13" t="s">
        <v>82</v>
      </c>
      <c r="AW240" s="13" t="s">
        <v>33</v>
      </c>
      <c r="AX240" s="13" t="s">
        <v>72</v>
      </c>
      <c r="AY240" s="229" t="s">
        <v>137</v>
      </c>
    </row>
    <row r="241" s="14" customFormat="1">
      <c r="A241" s="14"/>
      <c r="B241" s="230"/>
      <c r="C241" s="231"/>
      <c r="D241" s="220" t="s">
        <v>153</v>
      </c>
      <c r="E241" s="232" t="s">
        <v>19</v>
      </c>
      <c r="F241" s="233" t="s">
        <v>185</v>
      </c>
      <c r="G241" s="231"/>
      <c r="H241" s="234">
        <v>72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153</v>
      </c>
      <c r="AU241" s="240" t="s">
        <v>82</v>
      </c>
      <c r="AV241" s="14" t="s">
        <v>144</v>
      </c>
      <c r="AW241" s="14" t="s">
        <v>33</v>
      </c>
      <c r="AX241" s="14" t="s">
        <v>80</v>
      </c>
      <c r="AY241" s="240" t="s">
        <v>137</v>
      </c>
    </row>
    <row r="242" s="2" customFormat="1" ht="37.8" customHeight="1">
      <c r="A242" s="39"/>
      <c r="B242" s="40"/>
      <c r="C242" s="205" t="s">
        <v>382</v>
      </c>
      <c r="D242" s="205" t="s">
        <v>139</v>
      </c>
      <c r="E242" s="206" t="s">
        <v>616</v>
      </c>
      <c r="F242" s="207" t="s">
        <v>617</v>
      </c>
      <c r="G242" s="208" t="s">
        <v>142</v>
      </c>
      <c r="H242" s="209">
        <v>142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0.45000000000000001</v>
      </c>
      <c r="T242" s="215">
        <f>S242*H242</f>
        <v>63.899999999999999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144</v>
      </c>
      <c r="AT242" s="216" t="s">
        <v>139</v>
      </c>
      <c r="AU242" s="216" t="s">
        <v>82</v>
      </c>
      <c r="AY242" s="18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144</v>
      </c>
      <c r="BM242" s="216" t="s">
        <v>858</v>
      </c>
    </row>
    <row r="243" s="13" customFormat="1">
      <c r="A243" s="13"/>
      <c r="B243" s="218"/>
      <c r="C243" s="219"/>
      <c r="D243" s="220" t="s">
        <v>153</v>
      </c>
      <c r="E243" s="221" t="s">
        <v>19</v>
      </c>
      <c r="F243" s="222" t="s">
        <v>859</v>
      </c>
      <c r="G243" s="219"/>
      <c r="H243" s="223">
        <v>142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153</v>
      </c>
      <c r="AU243" s="229" t="s">
        <v>82</v>
      </c>
      <c r="AV243" s="13" t="s">
        <v>82</v>
      </c>
      <c r="AW243" s="13" t="s">
        <v>33</v>
      </c>
      <c r="AX243" s="13" t="s">
        <v>80</v>
      </c>
      <c r="AY243" s="229" t="s">
        <v>137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620</v>
      </c>
      <c r="F244" s="203" t="s">
        <v>621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SUM(P245:P248)</f>
        <v>0</v>
      </c>
      <c r="Q244" s="197"/>
      <c r="R244" s="198">
        <f>SUM(R245:R248)</f>
        <v>0</v>
      </c>
      <c r="S244" s="197"/>
      <c r="T244" s="19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80</v>
      </c>
      <c r="AT244" s="201" t="s">
        <v>71</v>
      </c>
      <c r="AU244" s="201" t="s">
        <v>80</v>
      </c>
      <c r="AY244" s="200" t="s">
        <v>137</v>
      </c>
      <c r="BK244" s="202">
        <f>SUM(BK245:BK248)</f>
        <v>0</v>
      </c>
    </row>
    <row r="245" s="2" customFormat="1" ht="24.15" customHeight="1">
      <c r="A245" s="39"/>
      <c r="B245" s="40"/>
      <c r="C245" s="205" t="s">
        <v>388</v>
      </c>
      <c r="D245" s="205" t="s">
        <v>139</v>
      </c>
      <c r="E245" s="206" t="s">
        <v>860</v>
      </c>
      <c r="F245" s="207" t="s">
        <v>861</v>
      </c>
      <c r="G245" s="208" t="s">
        <v>281</v>
      </c>
      <c r="H245" s="209">
        <v>63.899999999999999</v>
      </c>
      <c r="I245" s="210"/>
      <c r="J245" s="211">
        <f>ROUND(I245*H245,2)</f>
        <v>0</v>
      </c>
      <c r="K245" s="207" t="s">
        <v>143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144</v>
      </c>
      <c r="AT245" s="216" t="s">
        <v>139</v>
      </c>
      <c r="AU245" s="216" t="s">
        <v>82</v>
      </c>
      <c r="AY245" s="18" t="s">
        <v>137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144</v>
      </c>
      <c r="BM245" s="216" t="s">
        <v>862</v>
      </c>
    </row>
    <row r="246" s="2" customFormat="1" ht="24.15" customHeight="1">
      <c r="A246" s="39"/>
      <c r="B246" s="40"/>
      <c r="C246" s="205" t="s">
        <v>393</v>
      </c>
      <c r="D246" s="205" t="s">
        <v>139</v>
      </c>
      <c r="E246" s="206" t="s">
        <v>863</v>
      </c>
      <c r="F246" s="207" t="s">
        <v>864</v>
      </c>
      <c r="G246" s="208" t="s">
        <v>281</v>
      </c>
      <c r="H246" s="209">
        <v>1214.0999999999999</v>
      </c>
      <c r="I246" s="210"/>
      <c r="J246" s="211">
        <f>ROUND(I246*H246,2)</f>
        <v>0</v>
      </c>
      <c r="K246" s="207" t="s">
        <v>143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144</v>
      </c>
      <c r="AT246" s="216" t="s">
        <v>139</v>
      </c>
      <c r="AU246" s="216" t="s">
        <v>82</v>
      </c>
      <c r="AY246" s="18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144</v>
      </c>
      <c r="BM246" s="216" t="s">
        <v>865</v>
      </c>
    </row>
    <row r="247" s="13" customFormat="1">
      <c r="A247" s="13"/>
      <c r="B247" s="218"/>
      <c r="C247" s="219"/>
      <c r="D247" s="220" t="s">
        <v>153</v>
      </c>
      <c r="E247" s="219"/>
      <c r="F247" s="222" t="s">
        <v>866</v>
      </c>
      <c r="G247" s="219"/>
      <c r="H247" s="223">
        <v>1214.0999999999999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153</v>
      </c>
      <c r="AU247" s="229" t="s">
        <v>82</v>
      </c>
      <c r="AV247" s="13" t="s">
        <v>82</v>
      </c>
      <c r="AW247" s="13" t="s">
        <v>4</v>
      </c>
      <c r="AX247" s="13" t="s">
        <v>80</v>
      </c>
      <c r="AY247" s="229" t="s">
        <v>137</v>
      </c>
    </row>
    <row r="248" s="2" customFormat="1" ht="24.15" customHeight="1">
      <c r="A248" s="39"/>
      <c r="B248" s="40"/>
      <c r="C248" s="205" t="s">
        <v>399</v>
      </c>
      <c r="D248" s="205" t="s">
        <v>139</v>
      </c>
      <c r="E248" s="206" t="s">
        <v>645</v>
      </c>
      <c r="F248" s="207" t="s">
        <v>646</v>
      </c>
      <c r="G248" s="208" t="s">
        <v>281</v>
      </c>
      <c r="H248" s="209">
        <v>63.899999999999999</v>
      </c>
      <c r="I248" s="210"/>
      <c r="J248" s="211">
        <f>ROUND(I248*H248,2)</f>
        <v>0</v>
      </c>
      <c r="K248" s="207" t="s">
        <v>143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144</v>
      </c>
      <c r="AT248" s="216" t="s">
        <v>139</v>
      </c>
      <c r="AU248" s="216" t="s">
        <v>82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144</v>
      </c>
      <c r="BM248" s="216" t="s">
        <v>867</v>
      </c>
    </row>
    <row r="249" s="12" customFormat="1" ht="22.8" customHeight="1">
      <c r="A249" s="12"/>
      <c r="B249" s="189"/>
      <c r="C249" s="190"/>
      <c r="D249" s="191" t="s">
        <v>71</v>
      </c>
      <c r="E249" s="203" t="s">
        <v>655</v>
      </c>
      <c r="F249" s="203" t="s">
        <v>656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P250</f>
        <v>0</v>
      </c>
      <c r="Q249" s="197"/>
      <c r="R249" s="198">
        <f>R250</f>
        <v>0</v>
      </c>
      <c r="S249" s="197"/>
      <c r="T249" s="19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80</v>
      </c>
      <c r="AT249" s="201" t="s">
        <v>71</v>
      </c>
      <c r="AU249" s="201" t="s">
        <v>80</v>
      </c>
      <c r="AY249" s="200" t="s">
        <v>137</v>
      </c>
      <c r="BK249" s="202">
        <f>BK250</f>
        <v>0</v>
      </c>
    </row>
    <row r="250" s="2" customFormat="1" ht="24.15" customHeight="1">
      <c r="A250" s="39"/>
      <c r="B250" s="40"/>
      <c r="C250" s="205" t="s">
        <v>405</v>
      </c>
      <c r="D250" s="205" t="s">
        <v>139</v>
      </c>
      <c r="E250" s="206" t="s">
        <v>868</v>
      </c>
      <c r="F250" s="207" t="s">
        <v>869</v>
      </c>
      <c r="G250" s="208" t="s">
        <v>281</v>
      </c>
      <c r="H250" s="209">
        <v>21.401</v>
      </c>
      <c r="I250" s="210"/>
      <c r="J250" s="211">
        <f>ROUND(I250*H250,2)</f>
        <v>0</v>
      </c>
      <c r="K250" s="207" t="s">
        <v>143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144</v>
      </c>
      <c r="AT250" s="216" t="s">
        <v>139</v>
      </c>
      <c r="AU250" s="216" t="s">
        <v>82</v>
      </c>
      <c r="AY250" s="18" t="s">
        <v>137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144</v>
      </c>
      <c r="BM250" s="216" t="s">
        <v>870</v>
      </c>
    </row>
    <row r="251" s="12" customFormat="1" ht="25.92" customHeight="1">
      <c r="A251" s="12"/>
      <c r="B251" s="189"/>
      <c r="C251" s="190"/>
      <c r="D251" s="191" t="s">
        <v>71</v>
      </c>
      <c r="E251" s="192" t="s">
        <v>661</v>
      </c>
      <c r="F251" s="192" t="s">
        <v>662</v>
      </c>
      <c r="G251" s="190"/>
      <c r="H251" s="190"/>
      <c r="I251" s="193"/>
      <c r="J251" s="194">
        <f>BK251</f>
        <v>0</v>
      </c>
      <c r="K251" s="190"/>
      <c r="L251" s="195"/>
      <c r="M251" s="196"/>
      <c r="N251" s="197"/>
      <c r="O251" s="197"/>
      <c r="P251" s="198">
        <f>P252+P270</f>
        <v>0</v>
      </c>
      <c r="Q251" s="197"/>
      <c r="R251" s="198">
        <f>R252+R270</f>
        <v>0.021969019999999999</v>
      </c>
      <c r="S251" s="197"/>
      <c r="T251" s="199">
        <f>T252+T270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82</v>
      </c>
      <c r="AT251" s="201" t="s">
        <v>71</v>
      </c>
      <c r="AU251" s="201" t="s">
        <v>72</v>
      </c>
      <c r="AY251" s="200" t="s">
        <v>137</v>
      </c>
      <c r="BK251" s="202">
        <f>BK252+BK270</f>
        <v>0</v>
      </c>
    </row>
    <row r="252" s="12" customFormat="1" ht="22.8" customHeight="1">
      <c r="A252" s="12"/>
      <c r="B252" s="189"/>
      <c r="C252" s="190"/>
      <c r="D252" s="191" t="s">
        <v>71</v>
      </c>
      <c r="E252" s="203" t="s">
        <v>663</v>
      </c>
      <c r="F252" s="203" t="s">
        <v>664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SUM(P253:P269)</f>
        <v>0</v>
      </c>
      <c r="Q252" s="197"/>
      <c r="R252" s="198">
        <f>SUM(R253:R269)</f>
        <v>0.017999999999999999</v>
      </c>
      <c r="S252" s="197"/>
      <c r="T252" s="199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82</v>
      </c>
      <c r="AT252" s="201" t="s">
        <v>71</v>
      </c>
      <c r="AU252" s="201" t="s">
        <v>80</v>
      </c>
      <c r="AY252" s="200" t="s">
        <v>137</v>
      </c>
      <c r="BK252" s="202">
        <f>SUM(BK253:BK269)</f>
        <v>0</v>
      </c>
    </row>
    <row r="253" s="2" customFormat="1" ht="21.75" customHeight="1">
      <c r="A253" s="39"/>
      <c r="B253" s="40"/>
      <c r="C253" s="205" t="s">
        <v>411</v>
      </c>
      <c r="D253" s="205" t="s">
        <v>139</v>
      </c>
      <c r="E253" s="206" t="s">
        <v>871</v>
      </c>
      <c r="F253" s="207" t="s">
        <v>872</v>
      </c>
      <c r="G253" s="208" t="s">
        <v>158</v>
      </c>
      <c r="H253" s="209">
        <v>14.622</v>
      </c>
      <c r="I253" s="210"/>
      <c r="J253" s="211">
        <f>ROUND(I253*H253,2)</f>
        <v>0</v>
      </c>
      <c r="K253" s="207" t="s">
        <v>143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228</v>
      </c>
      <c r="AT253" s="216" t="s">
        <v>139</v>
      </c>
      <c r="AU253" s="216" t="s">
        <v>82</v>
      </c>
      <c r="AY253" s="18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228</v>
      </c>
      <c r="BM253" s="216" t="s">
        <v>873</v>
      </c>
    </row>
    <row r="254" s="13" customFormat="1">
      <c r="A254" s="13"/>
      <c r="B254" s="218"/>
      <c r="C254" s="219"/>
      <c r="D254" s="220" t="s">
        <v>153</v>
      </c>
      <c r="E254" s="221" t="s">
        <v>19</v>
      </c>
      <c r="F254" s="222" t="s">
        <v>945</v>
      </c>
      <c r="G254" s="219"/>
      <c r="H254" s="223">
        <v>14.622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153</v>
      </c>
      <c r="AU254" s="229" t="s">
        <v>82</v>
      </c>
      <c r="AV254" s="13" t="s">
        <v>82</v>
      </c>
      <c r="AW254" s="13" t="s">
        <v>33</v>
      </c>
      <c r="AX254" s="13" t="s">
        <v>72</v>
      </c>
      <c r="AY254" s="229" t="s">
        <v>137</v>
      </c>
    </row>
    <row r="255" s="14" customFormat="1">
      <c r="A255" s="14"/>
      <c r="B255" s="230"/>
      <c r="C255" s="231"/>
      <c r="D255" s="220" t="s">
        <v>153</v>
      </c>
      <c r="E255" s="232" t="s">
        <v>19</v>
      </c>
      <c r="F255" s="233" t="s">
        <v>185</v>
      </c>
      <c r="G255" s="231"/>
      <c r="H255" s="234">
        <v>14.622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153</v>
      </c>
      <c r="AU255" s="240" t="s">
        <v>82</v>
      </c>
      <c r="AV255" s="14" t="s">
        <v>144</v>
      </c>
      <c r="AW255" s="14" t="s">
        <v>33</v>
      </c>
      <c r="AX255" s="14" t="s">
        <v>80</v>
      </c>
      <c r="AY255" s="240" t="s">
        <v>137</v>
      </c>
    </row>
    <row r="256" s="2" customFormat="1" ht="16.5" customHeight="1">
      <c r="A256" s="39"/>
      <c r="B256" s="40"/>
      <c r="C256" s="251" t="s">
        <v>415</v>
      </c>
      <c r="D256" s="251" t="s">
        <v>278</v>
      </c>
      <c r="E256" s="252" t="s">
        <v>875</v>
      </c>
      <c r="F256" s="253" t="s">
        <v>876</v>
      </c>
      <c r="G256" s="254" t="s">
        <v>281</v>
      </c>
      <c r="H256" s="255">
        <v>0.0050000000000000001</v>
      </c>
      <c r="I256" s="256"/>
      <c r="J256" s="257">
        <f>ROUND(I256*H256,2)</f>
        <v>0</v>
      </c>
      <c r="K256" s="253" t="s">
        <v>143</v>
      </c>
      <c r="L256" s="258"/>
      <c r="M256" s="259" t="s">
        <v>19</v>
      </c>
      <c r="N256" s="260" t="s">
        <v>43</v>
      </c>
      <c r="O256" s="85"/>
      <c r="P256" s="214">
        <f>O256*H256</f>
        <v>0</v>
      </c>
      <c r="Q256" s="214">
        <v>1</v>
      </c>
      <c r="R256" s="214">
        <f>Q256*H256</f>
        <v>0.0050000000000000001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324</v>
      </c>
      <c r="AT256" s="216" t="s">
        <v>278</v>
      </c>
      <c r="AU256" s="216" t="s">
        <v>82</v>
      </c>
      <c r="AY256" s="18" t="s">
        <v>137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228</v>
      </c>
      <c r="BM256" s="216" t="s">
        <v>877</v>
      </c>
    </row>
    <row r="257" s="2" customFormat="1">
      <c r="A257" s="39"/>
      <c r="B257" s="40"/>
      <c r="C257" s="41"/>
      <c r="D257" s="220" t="s">
        <v>283</v>
      </c>
      <c r="E257" s="41"/>
      <c r="F257" s="261" t="s">
        <v>878</v>
      </c>
      <c r="G257" s="41"/>
      <c r="H257" s="41"/>
      <c r="I257" s="262"/>
      <c r="J257" s="41"/>
      <c r="K257" s="41"/>
      <c r="L257" s="45"/>
      <c r="M257" s="263"/>
      <c r="N257" s="26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283</v>
      </c>
      <c r="AU257" s="18" t="s">
        <v>82</v>
      </c>
    </row>
    <row r="258" s="13" customFormat="1">
      <c r="A258" s="13"/>
      <c r="B258" s="218"/>
      <c r="C258" s="219"/>
      <c r="D258" s="220" t="s">
        <v>153</v>
      </c>
      <c r="E258" s="221" t="s">
        <v>19</v>
      </c>
      <c r="F258" s="222" t="s">
        <v>946</v>
      </c>
      <c r="G258" s="219"/>
      <c r="H258" s="223">
        <v>14.622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153</v>
      </c>
      <c r="AU258" s="229" t="s">
        <v>82</v>
      </c>
      <c r="AV258" s="13" t="s">
        <v>82</v>
      </c>
      <c r="AW258" s="13" t="s">
        <v>33</v>
      </c>
      <c r="AX258" s="13" t="s">
        <v>72</v>
      </c>
      <c r="AY258" s="229" t="s">
        <v>137</v>
      </c>
    </row>
    <row r="259" s="14" customFormat="1">
      <c r="A259" s="14"/>
      <c r="B259" s="230"/>
      <c r="C259" s="231"/>
      <c r="D259" s="220" t="s">
        <v>153</v>
      </c>
      <c r="E259" s="232" t="s">
        <v>19</v>
      </c>
      <c r="F259" s="233" t="s">
        <v>185</v>
      </c>
      <c r="G259" s="231"/>
      <c r="H259" s="234">
        <v>14.622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0" t="s">
        <v>153</v>
      </c>
      <c r="AU259" s="240" t="s">
        <v>82</v>
      </c>
      <c r="AV259" s="14" t="s">
        <v>144</v>
      </c>
      <c r="AW259" s="14" t="s">
        <v>33</v>
      </c>
      <c r="AX259" s="14" t="s">
        <v>80</v>
      </c>
      <c r="AY259" s="240" t="s">
        <v>137</v>
      </c>
    </row>
    <row r="260" s="13" customFormat="1">
      <c r="A260" s="13"/>
      <c r="B260" s="218"/>
      <c r="C260" s="219"/>
      <c r="D260" s="220" t="s">
        <v>153</v>
      </c>
      <c r="E260" s="219"/>
      <c r="F260" s="222" t="s">
        <v>947</v>
      </c>
      <c r="G260" s="219"/>
      <c r="H260" s="223">
        <v>0.0050000000000000001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153</v>
      </c>
      <c r="AU260" s="229" t="s">
        <v>82</v>
      </c>
      <c r="AV260" s="13" t="s">
        <v>82</v>
      </c>
      <c r="AW260" s="13" t="s">
        <v>4</v>
      </c>
      <c r="AX260" s="13" t="s">
        <v>80</v>
      </c>
      <c r="AY260" s="229" t="s">
        <v>137</v>
      </c>
    </row>
    <row r="261" s="2" customFormat="1" ht="21.75" customHeight="1">
      <c r="A261" s="39"/>
      <c r="B261" s="40"/>
      <c r="C261" s="205" t="s">
        <v>419</v>
      </c>
      <c r="D261" s="205" t="s">
        <v>139</v>
      </c>
      <c r="E261" s="206" t="s">
        <v>881</v>
      </c>
      <c r="F261" s="207" t="s">
        <v>882</v>
      </c>
      <c r="G261" s="208" t="s">
        <v>158</v>
      </c>
      <c r="H261" s="209">
        <v>29.244</v>
      </c>
      <c r="I261" s="210"/>
      <c r="J261" s="211">
        <f>ROUND(I261*H261,2)</f>
        <v>0</v>
      </c>
      <c r="K261" s="207" t="s">
        <v>143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228</v>
      </c>
      <c r="AT261" s="216" t="s">
        <v>139</v>
      </c>
      <c r="AU261" s="216" t="s">
        <v>82</v>
      </c>
      <c r="AY261" s="18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228</v>
      </c>
      <c r="BM261" s="216" t="s">
        <v>883</v>
      </c>
    </row>
    <row r="262" s="13" customFormat="1">
      <c r="A262" s="13"/>
      <c r="B262" s="218"/>
      <c r="C262" s="219"/>
      <c r="D262" s="220" t="s">
        <v>153</v>
      </c>
      <c r="E262" s="221" t="s">
        <v>19</v>
      </c>
      <c r="F262" s="222" t="s">
        <v>948</v>
      </c>
      <c r="G262" s="219"/>
      <c r="H262" s="223">
        <v>29.244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153</v>
      </c>
      <c r="AU262" s="229" t="s">
        <v>82</v>
      </c>
      <c r="AV262" s="13" t="s">
        <v>82</v>
      </c>
      <c r="AW262" s="13" t="s">
        <v>33</v>
      </c>
      <c r="AX262" s="13" t="s">
        <v>72</v>
      </c>
      <c r="AY262" s="229" t="s">
        <v>137</v>
      </c>
    </row>
    <row r="263" s="14" customFormat="1">
      <c r="A263" s="14"/>
      <c r="B263" s="230"/>
      <c r="C263" s="231"/>
      <c r="D263" s="220" t="s">
        <v>153</v>
      </c>
      <c r="E263" s="232" t="s">
        <v>19</v>
      </c>
      <c r="F263" s="233" t="s">
        <v>185</v>
      </c>
      <c r="G263" s="231"/>
      <c r="H263" s="234">
        <v>29.244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153</v>
      </c>
      <c r="AU263" s="240" t="s">
        <v>82</v>
      </c>
      <c r="AV263" s="14" t="s">
        <v>144</v>
      </c>
      <c r="AW263" s="14" t="s">
        <v>33</v>
      </c>
      <c r="AX263" s="14" t="s">
        <v>80</v>
      </c>
      <c r="AY263" s="240" t="s">
        <v>137</v>
      </c>
    </row>
    <row r="264" s="2" customFormat="1" ht="16.5" customHeight="1">
      <c r="A264" s="39"/>
      <c r="B264" s="40"/>
      <c r="C264" s="251" t="s">
        <v>424</v>
      </c>
      <c r="D264" s="251" t="s">
        <v>278</v>
      </c>
      <c r="E264" s="252" t="s">
        <v>885</v>
      </c>
      <c r="F264" s="253" t="s">
        <v>886</v>
      </c>
      <c r="G264" s="254" t="s">
        <v>281</v>
      </c>
      <c r="H264" s="255">
        <v>0.012999999999999999</v>
      </c>
      <c r="I264" s="256"/>
      <c r="J264" s="257">
        <f>ROUND(I264*H264,2)</f>
        <v>0</v>
      </c>
      <c r="K264" s="253" t="s">
        <v>143</v>
      </c>
      <c r="L264" s="258"/>
      <c r="M264" s="259" t="s">
        <v>19</v>
      </c>
      <c r="N264" s="260" t="s">
        <v>43</v>
      </c>
      <c r="O264" s="85"/>
      <c r="P264" s="214">
        <f>O264*H264</f>
        <v>0</v>
      </c>
      <c r="Q264" s="214">
        <v>1</v>
      </c>
      <c r="R264" s="214">
        <f>Q264*H264</f>
        <v>0.012999999999999999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324</v>
      </c>
      <c r="AT264" s="216" t="s">
        <v>278</v>
      </c>
      <c r="AU264" s="216" t="s">
        <v>82</v>
      </c>
      <c r="AY264" s="18" t="s">
        <v>137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228</v>
      </c>
      <c r="BM264" s="216" t="s">
        <v>887</v>
      </c>
    </row>
    <row r="265" s="2" customFormat="1">
      <c r="A265" s="39"/>
      <c r="B265" s="40"/>
      <c r="C265" s="41"/>
      <c r="D265" s="220" t="s">
        <v>283</v>
      </c>
      <c r="E265" s="41"/>
      <c r="F265" s="261" t="s">
        <v>888</v>
      </c>
      <c r="G265" s="41"/>
      <c r="H265" s="41"/>
      <c r="I265" s="262"/>
      <c r="J265" s="41"/>
      <c r="K265" s="41"/>
      <c r="L265" s="45"/>
      <c r="M265" s="263"/>
      <c r="N265" s="264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283</v>
      </c>
      <c r="AU265" s="18" t="s">
        <v>82</v>
      </c>
    </row>
    <row r="266" s="13" customFormat="1">
      <c r="A266" s="13"/>
      <c r="B266" s="218"/>
      <c r="C266" s="219"/>
      <c r="D266" s="220" t="s">
        <v>153</v>
      </c>
      <c r="E266" s="221" t="s">
        <v>19</v>
      </c>
      <c r="F266" s="222" t="s">
        <v>949</v>
      </c>
      <c r="G266" s="219"/>
      <c r="H266" s="223">
        <v>29.244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153</v>
      </c>
      <c r="AU266" s="229" t="s">
        <v>82</v>
      </c>
      <c r="AV266" s="13" t="s">
        <v>82</v>
      </c>
      <c r="AW266" s="13" t="s">
        <v>33</v>
      </c>
      <c r="AX266" s="13" t="s">
        <v>72</v>
      </c>
      <c r="AY266" s="229" t="s">
        <v>137</v>
      </c>
    </row>
    <row r="267" s="14" customFormat="1">
      <c r="A267" s="14"/>
      <c r="B267" s="230"/>
      <c r="C267" s="231"/>
      <c r="D267" s="220" t="s">
        <v>153</v>
      </c>
      <c r="E267" s="232" t="s">
        <v>19</v>
      </c>
      <c r="F267" s="233" t="s">
        <v>185</v>
      </c>
      <c r="G267" s="231"/>
      <c r="H267" s="234">
        <v>29.244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153</v>
      </c>
      <c r="AU267" s="240" t="s">
        <v>82</v>
      </c>
      <c r="AV267" s="14" t="s">
        <v>144</v>
      </c>
      <c r="AW267" s="14" t="s">
        <v>33</v>
      </c>
      <c r="AX267" s="14" t="s">
        <v>80</v>
      </c>
      <c r="AY267" s="240" t="s">
        <v>137</v>
      </c>
    </row>
    <row r="268" s="13" customFormat="1">
      <c r="A268" s="13"/>
      <c r="B268" s="218"/>
      <c r="C268" s="219"/>
      <c r="D268" s="220" t="s">
        <v>153</v>
      </c>
      <c r="E268" s="219"/>
      <c r="F268" s="222" t="s">
        <v>950</v>
      </c>
      <c r="G268" s="219"/>
      <c r="H268" s="223">
        <v>0.012999999999999999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153</v>
      </c>
      <c r="AU268" s="229" t="s">
        <v>82</v>
      </c>
      <c r="AV268" s="13" t="s">
        <v>82</v>
      </c>
      <c r="AW268" s="13" t="s">
        <v>4</v>
      </c>
      <c r="AX268" s="13" t="s">
        <v>80</v>
      </c>
      <c r="AY268" s="229" t="s">
        <v>137</v>
      </c>
    </row>
    <row r="269" s="2" customFormat="1" ht="24.15" customHeight="1">
      <c r="A269" s="39"/>
      <c r="B269" s="40"/>
      <c r="C269" s="205" t="s">
        <v>428</v>
      </c>
      <c r="D269" s="205" t="s">
        <v>139</v>
      </c>
      <c r="E269" s="206" t="s">
        <v>676</v>
      </c>
      <c r="F269" s="207" t="s">
        <v>677</v>
      </c>
      <c r="G269" s="208" t="s">
        <v>281</v>
      </c>
      <c r="H269" s="209">
        <v>0.017999999999999999</v>
      </c>
      <c r="I269" s="210"/>
      <c r="J269" s="211">
        <f>ROUND(I269*H269,2)</f>
        <v>0</v>
      </c>
      <c r="K269" s="207" t="s">
        <v>143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228</v>
      </c>
      <c r="AT269" s="216" t="s">
        <v>139</v>
      </c>
      <c r="AU269" s="216" t="s">
        <v>82</v>
      </c>
      <c r="AY269" s="18" t="s">
        <v>137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228</v>
      </c>
      <c r="BM269" s="216" t="s">
        <v>890</v>
      </c>
    </row>
    <row r="270" s="12" customFormat="1" ht="22.8" customHeight="1">
      <c r="A270" s="12"/>
      <c r="B270" s="189"/>
      <c r="C270" s="190"/>
      <c r="D270" s="191" t="s">
        <v>71</v>
      </c>
      <c r="E270" s="203" t="s">
        <v>689</v>
      </c>
      <c r="F270" s="203" t="s">
        <v>690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SUM(P271:P277)</f>
        <v>0</v>
      </c>
      <c r="Q270" s="197"/>
      <c r="R270" s="198">
        <f>SUM(R271:R277)</f>
        <v>0.0039690200000000002</v>
      </c>
      <c r="S270" s="197"/>
      <c r="T270" s="199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82</v>
      </c>
      <c r="AT270" s="201" t="s">
        <v>71</v>
      </c>
      <c r="AU270" s="201" t="s">
        <v>80</v>
      </c>
      <c r="AY270" s="200" t="s">
        <v>137</v>
      </c>
      <c r="BK270" s="202">
        <f>SUM(BK271:BK277)</f>
        <v>0</v>
      </c>
    </row>
    <row r="271" s="2" customFormat="1" ht="16.5" customHeight="1">
      <c r="A271" s="39"/>
      <c r="B271" s="40"/>
      <c r="C271" s="205" t="s">
        <v>433</v>
      </c>
      <c r="D271" s="205" t="s">
        <v>139</v>
      </c>
      <c r="E271" s="206" t="s">
        <v>692</v>
      </c>
      <c r="F271" s="207" t="s">
        <v>693</v>
      </c>
      <c r="G271" s="208" t="s">
        <v>158</v>
      </c>
      <c r="H271" s="209">
        <v>18.041</v>
      </c>
      <c r="I271" s="210"/>
      <c r="J271" s="211">
        <f>ROUND(I271*H271,2)</f>
        <v>0</v>
      </c>
      <c r="K271" s="207" t="s">
        <v>143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0.00012999999999999999</v>
      </c>
      <c r="R271" s="214">
        <f>Q271*H271</f>
        <v>0.0023453299999999996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228</v>
      </c>
      <c r="AT271" s="216" t="s">
        <v>139</v>
      </c>
      <c r="AU271" s="216" t="s">
        <v>82</v>
      </c>
      <c r="AY271" s="18" t="s">
        <v>137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228</v>
      </c>
      <c r="BM271" s="216" t="s">
        <v>891</v>
      </c>
    </row>
    <row r="272" s="13" customFormat="1">
      <c r="A272" s="13"/>
      <c r="B272" s="218"/>
      <c r="C272" s="219"/>
      <c r="D272" s="220" t="s">
        <v>153</v>
      </c>
      <c r="E272" s="221" t="s">
        <v>19</v>
      </c>
      <c r="F272" s="222" t="s">
        <v>951</v>
      </c>
      <c r="G272" s="219"/>
      <c r="H272" s="223">
        <v>18.041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153</v>
      </c>
      <c r="AU272" s="229" t="s">
        <v>82</v>
      </c>
      <c r="AV272" s="13" t="s">
        <v>82</v>
      </c>
      <c r="AW272" s="13" t="s">
        <v>33</v>
      </c>
      <c r="AX272" s="13" t="s">
        <v>72</v>
      </c>
      <c r="AY272" s="229" t="s">
        <v>137</v>
      </c>
    </row>
    <row r="273" s="14" customFormat="1">
      <c r="A273" s="14"/>
      <c r="B273" s="230"/>
      <c r="C273" s="231"/>
      <c r="D273" s="220" t="s">
        <v>153</v>
      </c>
      <c r="E273" s="232" t="s">
        <v>19</v>
      </c>
      <c r="F273" s="233" t="s">
        <v>185</v>
      </c>
      <c r="G273" s="231"/>
      <c r="H273" s="234">
        <v>18.041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0" t="s">
        <v>153</v>
      </c>
      <c r="AU273" s="240" t="s">
        <v>82</v>
      </c>
      <c r="AV273" s="14" t="s">
        <v>144</v>
      </c>
      <c r="AW273" s="14" t="s">
        <v>33</v>
      </c>
      <c r="AX273" s="14" t="s">
        <v>80</v>
      </c>
      <c r="AY273" s="240" t="s">
        <v>137</v>
      </c>
    </row>
    <row r="274" s="2" customFormat="1" ht="16.5" customHeight="1">
      <c r="A274" s="39"/>
      <c r="B274" s="40"/>
      <c r="C274" s="205" t="s">
        <v>437</v>
      </c>
      <c r="D274" s="205" t="s">
        <v>139</v>
      </c>
      <c r="E274" s="206" t="s">
        <v>700</v>
      </c>
      <c r="F274" s="207" t="s">
        <v>701</v>
      </c>
      <c r="G274" s="208" t="s">
        <v>158</v>
      </c>
      <c r="H274" s="209">
        <v>18.041</v>
      </c>
      <c r="I274" s="210"/>
      <c r="J274" s="211">
        <f>ROUND(I274*H274,2)</f>
        <v>0</v>
      </c>
      <c r="K274" s="207" t="s">
        <v>143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9.0000000000000006E-05</v>
      </c>
      <c r="R274" s="214">
        <f>Q274*H274</f>
        <v>0.0016236900000000001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228</v>
      </c>
      <c r="AT274" s="216" t="s">
        <v>139</v>
      </c>
      <c r="AU274" s="216" t="s">
        <v>82</v>
      </c>
      <c r="AY274" s="18" t="s">
        <v>137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228</v>
      </c>
      <c r="BM274" s="216" t="s">
        <v>893</v>
      </c>
    </row>
    <row r="275" s="15" customFormat="1">
      <c r="A275" s="15"/>
      <c r="B275" s="241"/>
      <c r="C275" s="242"/>
      <c r="D275" s="220" t="s">
        <v>153</v>
      </c>
      <c r="E275" s="243" t="s">
        <v>19</v>
      </c>
      <c r="F275" s="244" t="s">
        <v>894</v>
      </c>
      <c r="G275" s="242"/>
      <c r="H275" s="243" t="s">
        <v>19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0" t="s">
        <v>153</v>
      </c>
      <c r="AU275" s="250" t="s">
        <v>82</v>
      </c>
      <c r="AV275" s="15" t="s">
        <v>80</v>
      </c>
      <c r="AW275" s="15" t="s">
        <v>33</v>
      </c>
      <c r="AX275" s="15" t="s">
        <v>72</v>
      </c>
      <c r="AY275" s="250" t="s">
        <v>137</v>
      </c>
    </row>
    <row r="276" s="13" customFormat="1">
      <c r="A276" s="13"/>
      <c r="B276" s="218"/>
      <c r="C276" s="219"/>
      <c r="D276" s="220" t="s">
        <v>153</v>
      </c>
      <c r="E276" s="221" t="s">
        <v>19</v>
      </c>
      <c r="F276" s="222" t="s">
        <v>951</v>
      </c>
      <c r="G276" s="219"/>
      <c r="H276" s="223">
        <v>18.041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153</v>
      </c>
      <c r="AU276" s="229" t="s">
        <v>82</v>
      </c>
      <c r="AV276" s="13" t="s">
        <v>82</v>
      </c>
      <c r="AW276" s="13" t="s">
        <v>33</v>
      </c>
      <c r="AX276" s="13" t="s">
        <v>72</v>
      </c>
      <c r="AY276" s="229" t="s">
        <v>137</v>
      </c>
    </row>
    <row r="277" s="14" customFormat="1">
      <c r="A277" s="14"/>
      <c r="B277" s="230"/>
      <c r="C277" s="231"/>
      <c r="D277" s="220" t="s">
        <v>153</v>
      </c>
      <c r="E277" s="232" t="s">
        <v>19</v>
      </c>
      <c r="F277" s="233" t="s">
        <v>185</v>
      </c>
      <c r="G277" s="231"/>
      <c r="H277" s="234">
        <v>18.041</v>
      </c>
      <c r="I277" s="235"/>
      <c r="J277" s="231"/>
      <c r="K277" s="231"/>
      <c r="L277" s="236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153</v>
      </c>
      <c r="AU277" s="240" t="s">
        <v>82</v>
      </c>
      <c r="AV277" s="14" t="s">
        <v>144</v>
      </c>
      <c r="AW277" s="14" t="s">
        <v>33</v>
      </c>
      <c r="AX277" s="14" t="s">
        <v>80</v>
      </c>
      <c r="AY277" s="240" t="s">
        <v>137</v>
      </c>
    </row>
    <row r="278" s="2" customFormat="1" ht="6.96" customHeight="1">
      <c r="A278" s="39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I2S4ArTWdgkH0Efpw54sU8u+p6cBJy8IGlX2TjntrR85hUV799VsMrOqQLSs5TvEZEJMQDdmAYsVMUpMJGjVJQ==" hashValue="0uXBfz9EVqRqvfpTg3AzW2yP28JKQ/CSqV57+irrBkYg54PsvyAlzuEukOlZzxY+P5uKZ0Wid8Hm9pxUJuJeYg==" algorithmName="SHA-512" password="CC35"/>
  <autoFilter ref="C88:K27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ROUND((SUM(BE93:BE310)),  2)</f>
        <v>0</v>
      </c>
      <c r="G33" s="39"/>
      <c r="H33" s="39"/>
      <c r="I33" s="149">
        <v>0.20999999999999999</v>
      </c>
      <c r="J33" s="148">
        <f>ROUND(((SUM(BE93:BE310))*I33),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ROUND((SUM(BF93:BF310)),  2)</f>
        <v>0</v>
      </c>
      <c r="G34" s="39"/>
      <c r="H34" s="39"/>
      <c r="I34" s="149">
        <v>0.14999999999999999</v>
      </c>
      <c r="J34" s="148">
        <f>ROUND(((SUM(BF93:BF310))*I34),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ROUND((SUM(BG93:BG310)),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ROUND((SUM(BH93:BH310)),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ROUND((SUM(BI93:BI310)),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201.C - TYP C - km 0,449 - 0,522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J149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953</v>
      </c>
      <c r="E63" s="175"/>
      <c r="F63" s="175"/>
      <c r="G63" s="175"/>
      <c r="H63" s="175"/>
      <c r="I63" s="175"/>
      <c r="J63" s="176">
        <f>J189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112</v>
      </c>
      <c r="E64" s="175"/>
      <c r="F64" s="175"/>
      <c r="G64" s="175"/>
      <c r="H64" s="175"/>
      <c r="I64" s="175"/>
      <c r="J64" s="176">
        <f>J206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J258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117</v>
      </c>
      <c r="E67" s="175"/>
      <c r="F67" s="175"/>
      <c r="G67" s="175"/>
      <c r="H67" s="175"/>
      <c r="I67" s="175"/>
      <c r="J67" s="176">
        <f>J280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118</v>
      </c>
      <c r="E68" s="169"/>
      <c r="F68" s="169"/>
      <c r="G68" s="169"/>
      <c r="H68" s="169"/>
      <c r="I68" s="169"/>
      <c r="J68" s="170">
        <f>J282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119</v>
      </c>
      <c r="E69" s="175"/>
      <c r="F69" s="175"/>
      <c r="G69" s="175"/>
      <c r="H69" s="175"/>
      <c r="I69" s="175"/>
      <c r="J69" s="176">
        <f>J283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121</v>
      </c>
      <c r="E70" s="175"/>
      <c r="F70" s="175"/>
      <c r="G70" s="175"/>
      <c r="H70" s="175"/>
      <c r="I70" s="175"/>
      <c r="J70" s="176">
        <f>J297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954</v>
      </c>
      <c r="E71" s="169"/>
      <c r="F71" s="169"/>
      <c r="G71" s="169"/>
      <c r="H71" s="169"/>
      <c r="I71" s="169"/>
      <c r="J71" s="170">
        <f>J306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955</v>
      </c>
      <c r="E72" s="175"/>
      <c r="F72" s="175"/>
      <c r="G72" s="175"/>
      <c r="H72" s="175"/>
      <c r="I72" s="175"/>
      <c r="J72" s="176">
        <f>J307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956</v>
      </c>
      <c r="E73" s="175"/>
      <c r="F73" s="175"/>
      <c r="G73" s="175"/>
      <c r="H73" s="175"/>
      <c r="I73" s="175"/>
      <c r="J73" s="176">
        <f>J309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122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Jáchymov - Rekonstrukce ulice Palackého - Etapa č.III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103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201.C - TYP C - km 0,449 - 0,522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Jáchymov</v>
      </c>
      <c r="G87" s="41"/>
      <c r="H87" s="41"/>
      <c r="I87" s="33" t="s">
        <v>23</v>
      </c>
      <c r="J87" s="73" t="str">
        <f>IF(J12="","",J12)</f>
        <v>23. 10. 2019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Město Jáchymov</v>
      </c>
      <c r="G89" s="41"/>
      <c r="H89" s="41"/>
      <c r="I89" s="33" t="s">
        <v>31</v>
      </c>
      <c r="J89" s="37" t="str">
        <f>E21</f>
        <v>AZ Consult spol. s 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IF(E18="","",E18)</f>
        <v>Vyplň údaj</v>
      </c>
      <c r="G90" s="41"/>
      <c r="H90" s="41"/>
      <c r="I90" s="33" t="s">
        <v>34</v>
      </c>
      <c r="J90" s="37" t="str">
        <f>E24</f>
        <v>Lucie Wojčiková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123</v>
      </c>
      <c r="D92" s="181" t="s">
        <v>57</v>
      </c>
      <c r="E92" s="181" t="s">
        <v>53</v>
      </c>
      <c r="F92" s="181" t="s">
        <v>54</v>
      </c>
      <c r="G92" s="181" t="s">
        <v>124</v>
      </c>
      <c r="H92" s="181" t="s">
        <v>125</v>
      </c>
      <c r="I92" s="181" t="s">
        <v>126</v>
      </c>
      <c r="J92" s="181" t="s">
        <v>107</v>
      </c>
      <c r="K92" s="182" t="s">
        <v>127</v>
      </c>
      <c r="L92" s="183"/>
      <c r="M92" s="93" t="s">
        <v>19</v>
      </c>
      <c r="N92" s="94" t="s">
        <v>42</v>
      </c>
      <c r="O92" s="94" t="s">
        <v>128</v>
      </c>
      <c r="P92" s="94" t="s">
        <v>129</v>
      </c>
      <c r="Q92" s="94" t="s">
        <v>130</v>
      </c>
      <c r="R92" s="94" t="s">
        <v>131</v>
      </c>
      <c r="S92" s="94" t="s">
        <v>132</v>
      </c>
      <c r="T92" s="95" t="s">
        <v>133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134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P94+P282+P306</f>
        <v>0</v>
      </c>
      <c r="Q93" s="97"/>
      <c r="R93" s="186">
        <f>R94+R282+R306</f>
        <v>1013.2513740599999</v>
      </c>
      <c r="S93" s="97"/>
      <c r="T93" s="187">
        <f>T94+T282+T306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108</v>
      </c>
      <c r="BK93" s="188">
        <f>BK94+BK282+BK306</f>
        <v>0</v>
      </c>
    </row>
    <row r="94" s="12" customFormat="1" ht="25.92" customHeight="1">
      <c r="A94" s="12"/>
      <c r="B94" s="189"/>
      <c r="C94" s="190"/>
      <c r="D94" s="191" t="s">
        <v>71</v>
      </c>
      <c r="E94" s="192" t="s">
        <v>135</v>
      </c>
      <c r="F94" s="192" t="s">
        <v>136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P95+P149+P189+P206+P224+P258+P280</f>
        <v>0</v>
      </c>
      <c r="Q94" s="197"/>
      <c r="R94" s="198">
        <f>R95+R149+R189+R206+R224+R258+R280</f>
        <v>1012.8220370799999</v>
      </c>
      <c r="S94" s="197"/>
      <c r="T94" s="199">
        <f>T95+T149+T189+T206+T224+T258+T280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72</v>
      </c>
      <c r="AY94" s="200" t="s">
        <v>137</v>
      </c>
      <c r="BK94" s="202">
        <f>BK95+BK149+BK189+BK206+BK224+BK258+BK280</f>
        <v>0</v>
      </c>
    </row>
    <row r="95" s="12" customFormat="1" ht="22.8" customHeight="1">
      <c r="A95" s="12"/>
      <c r="B95" s="189"/>
      <c r="C95" s="190"/>
      <c r="D95" s="191" t="s">
        <v>71</v>
      </c>
      <c r="E95" s="203" t="s">
        <v>80</v>
      </c>
      <c r="F95" s="203" t="s">
        <v>138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SUM(P96:P148)</f>
        <v>0</v>
      </c>
      <c r="Q95" s="197"/>
      <c r="R95" s="198">
        <f>SUM(R96:R148)</f>
        <v>467.38690800000001</v>
      </c>
      <c r="S95" s="197"/>
      <c r="T95" s="199">
        <f>SUM(T96:T148)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80</v>
      </c>
      <c r="AT95" s="201" t="s">
        <v>71</v>
      </c>
      <c r="AU95" s="201" t="s">
        <v>80</v>
      </c>
      <c r="AY95" s="200" t="s">
        <v>137</v>
      </c>
      <c r="BK95" s="202">
        <f>SUM(BK96:BK148)</f>
        <v>0</v>
      </c>
    </row>
    <row r="96" s="2" customFormat="1" ht="24.15" customHeight="1">
      <c r="A96" s="39"/>
      <c r="B96" s="40"/>
      <c r="C96" s="205" t="s">
        <v>80</v>
      </c>
      <c r="D96" s="205" t="s">
        <v>139</v>
      </c>
      <c r="E96" s="206" t="s">
        <v>705</v>
      </c>
      <c r="F96" s="207" t="s">
        <v>706</v>
      </c>
      <c r="G96" s="208" t="s">
        <v>175</v>
      </c>
      <c r="H96" s="209">
        <v>97.808000000000007</v>
      </c>
      <c r="I96" s="210"/>
      <c r="J96" s="211">
        <f>ROUND(I96*H96,2)</f>
        <v>0</v>
      </c>
      <c r="K96" s="207" t="s">
        <v>143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144</v>
      </c>
      <c r="AT96" s="216" t="s">
        <v>139</v>
      </c>
      <c r="AU96" s="216" t="s">
        <v>82</v>
      </c>
      <c r="AY96" s="18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144</v>
      </c>
      <c r="BM96" s="216" t="s">
        <v>957</v>
      </c>
    </row>
    <row r="97" s="13" customFormat="1">
      <c r="A97" s="13"/>
      <c r="B97" s="218"/>
      <c r="C97" s="219"/>
      <c r="D97" s="220" t="s">
        <v>153</v>
      </c>
      <c r="E97" s="221" t="s">
        <v>19</v>
      </c>
      <c r="F97" s="222" t="s">
        <v>958</v>
      </c>
      <c r="G97" s="219"/>
      <c r="H97" s="223">
        <v>97.808000000000007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153</v>
      </c>
      <c r="AU97" s="229" t="s">
        <v>82</v>
      </c>
      <c r="AV97" s="13" t="s">
        <v>82</v>
      </c>
      <c r="AW97" s="13" t="s">
        <v>33</v>
      </c>
      <c r="AX97" s="13" t="s">
        <v>80</v>
      </c>
      <c r="AY97" s="229" t="s">
        <v>137</v>
      </c>
    </row>
    <row r="98" s="2" customFormat="1" ht="24.15" customHeight="1">
      <c r="A98" s="39"/>
      <c r="B98" s="40"/>
      <c r="C98" s="205" t="s">
        <v>82</v>
      </c>
      <c r="D98" s="205" t="s">
        <v>139</v>
      </c>
      <c r="E98" s="206" t="s">
        <v>959</v>
      </c>
      <c r="F98" s="207" t="s">
        <v>960</v>
      </c>
      <c r="G98" s="208" t="s">
        <v>175</v>
      </c>
      <c r="H98" s="209">
        <v>390.83300000000003</v>
      </c>
      <c r="I98" s="210"/>
      <c r="J98" s="211">
        <f>ROUND(I98*H98,2)</f>
        <v>0</v>
      </c>
      <c r="K98" s="207" t="s">
        <v>143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144</v>
      </c>
      <c r="AT98" s="216" t="s">
        <v>139</v>
      </c>
      <c r="AU98" s="216" t="s">
        <v>82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144</v>
      </c>
      <c r="BM98" s="216" t="s">
        <v>961</v>
      </c>
    </row>
    <row r="99" s="15" customFormat="1">
      <c r="A99" s="15"/>
      <c r="B99" s="241"/>
      <c r="C99" s="242"/>
      <c r="D99" s="220" t="s">
        <v>153</v>
      </c>
      <c r="E99" s="243" t="s">
        <v>19</v>
      </c>
      <c r="F99" s="244" t="s">
        <v>962</v>
      </c>
      <c r="G99" s="242"/>
      <c r="H99" s="243" t="s">
        <v>19</v>
      </c>
      <c r="I99" s="245"/>
      <c r="J99" s="242"/>
      <c r="K99" s="242"/>
      <c r="L99" s="246"/>
      <c r="M99" s="247"/>
      <c r="N99" s="248"/>
      <c r="O99" s="248"/>
      <c r="P99" s="248"/>
      <c r="Q99" s="248"/>
      <c r="R99" s="248"/>
      <c r="S99" s="248"/>
      <c r="T99" s="24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0" t="s">
        <v>153</v>
      </c>
      <c r="AU99" s="250" t="s">
        <v>82</v>
      </c>
      <c r="AV99" s="15" t="s">
        <v>80</v>
      </c>
      <c r="AW99" s="15" t="s">
        <v>33</v>
      </c>
      <c r="AX99" s="15" t="s">
        <v>72</v>
      </c>
      <c r="AY99" s="250" t="s">
        <v>137</v>
      </c>
    </row>
    <row r="100" s="13" customFormat="1">
      <c r="A100" s="13"/>
      <c r="B100" s="218"/>
      <c r="C100" s="219"/>
      <c r="D100" s="220" t="s">
        <v>153</v>
      </c>
      <c r="E100" s="221" t="s">
        <v>19</v>
      </c>
      <c r="F100" s="222" t="s">
        <v>963</v>
      </c>
      <c r="G100" s="219"/>
      <c r="H100" s="223">
        <v>390.83300000000003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153</v>
      </c>
      <c r="AU100" s="229" t="s">
        <v>82</v>
      </c>
      <c r="AV100" s="13" t="s">
        <v>82</v>
      </c>
      <c r="AW100" s="13" t="s">
        <v>33</v>
      </c>
      <c r="AX100" s="13" t="s">
        <v>80</v>
      </c>
      <c r="AY100" s="229" t="s">
        <v>137</v>
      </c>
    </row>
    <row r="101" s="2" customFormat="1" ht="24.15" customHeight="1">
      <c r="A101" s="39"/>
      <c r="B101" s="40"/>
      <c r="C101" s="205" t="s">
        <v>155</v>
      </c>
      <c r="D101" s="205" t="s">
        <v>139</v>
      </c>
      <c r="E101" s="206" t="s">
        <v>964</v>
      </c>
      <c r="F101" s="207" t="s">
        <v>965</v>
      </c>
      <c r="G101" s="208" t="s">
        <v>175</v>
      </c>
      <c r="H101" s="209">
        <v>39.082999999999998</v>
      </c>
      <c r="I101" s="210"/>
      <c r="J101" s="211">
        <f>ROUND(I101*H101,2)</f>
        <v>0</v>
      </c>
      <c r="K101" s="207" t="s">
        <v>143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144</v>
      </c>
      <c r="AT101" s="216" t="s">
        <v>139</v>
      </c>
      <c r="AU101" s="216" t="s">
        <v>82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144</v>
      </c>
      <c r="BM101" s="216" t="s">
        <v>966</v>
      </c>
    </row>
    <row r="102" s="13" customFormat="1">
      <c r="A102" s="13"/>
      <c r="B102" s="218"/>
      <c r="C102" s="219"/>
      <c r="D102" s="220" t="s">
        <v>153</v>
      </c>
      <c r="E102" s="221" t="s">
        <v>19</v>
      </c>
      <c r="F102" s="222" t="s">
        <v>967</v>
      </c>
      <c r="G102" s="219"/>
      <c r="H102" s="223">
        <v>39.082999999999998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153</v>
      </c>
      <c r="AU102" s="229" t="s">
        <v>82</v>
      </c>
      <c r="AV102" s="13" t="s">
        <v>82</v>
      </c>
      <c r="AW102" s="13" t="s">
        <v>33</v>
      </c>
      <c r="AX102" s="13" t="s">
        <v>80</v>
      </c>
      <c r="AY102" s="229" t="s">
        <v>137</v>
      </c>
    </row>
    <row r="103" s="2" customFormat="1" ht="24.15" customHeight="1">
      <c r="A103" s="39"/>
      <c r="B103" s="40"/>
      <c r="C103" s="205" t="s">
        <v>144</v>
      </c>
      <c r="D103" s="205" t="s">
        <v>139</v>
      </c>
      <c r="E103" s="206" t="s">
        <v>968</v>
      </c>
      <c r="F103" s="207" t="s">
        <v>969</v>
      </c>
      <c r="G103" s="208" t="s">
        <v>175</v>
      </c>
      <c r="H103" s="209">
        <v>390.83300000000003</v>
      </c>
      <c r="I103" s="210"/>
      <c r="J103" s="211">
        <f>ROUND(I103*H103,2)</f>
        <v>0</v>
      </c>
      <c r="K103" s="207" t="s">
        <v>143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144</v>
      </c>
      <c r="AT103" s="216" t="s">
        <v>139</v>
      </c>
      <c r="AU103" s="216" t="s">
        <v>82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144</v>
      </c>
      <c r="BM103" s="216" t="s">
        <v>970</v>
      </c>
    </row>
    <row r="104" s="15" customFormat="1">
      <c r="A104" s="15"/>
      <c r="B104" s="241"/>
      <c r="C104" s="242"/>
      <c r="D104" s="220" t="s">
        <v>153</v>
      </c>
      <c r="E104" s="243" t="s">
        <v>19</v>
      </c>
      <c r="F104" s="244" t="s">
        <v>962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0" t="s">
        <v>153</v>
      </c>
      <c r="AU104" s="250" t="s">
        <v>82</v>
      </c>
      <c r="AV104" s="15" t="s">
        <v>80</v>
      </c>
      <c r="AW104" s="15" t="s">
        <v>33</v>
      </c>
      <c r="AX104" s="15" t="s">
        <v>72</v>
      </c>
      <c r="AY104" s="250" t="s">
        <v>137</v>
      </c>
    </row>
    <row r="105" s="13" customFormat="1">
      <c r="A105" s="13"/>
      <c r="B105" s="218"/>
      <c r="C105" s="219"/>
      <c r="D105" s="220" t="s">
        <v>153</v>
      </c>
      <c r="E105" s="221" t="s">
        <v>19</v>
      </c>
      <c r="F105" s="222" t="s">
        <v>971</v>
      </c>
      <c r="G105" s="219"/>
      <c r="H105" s="223">
        <v>390.83300000000003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153</v>
      </c>
      <c r="AU105" s="229" t="s">
        <v>82</v>
      </c>
      <c r="AV105" s="13" t="s">
        <v>82</v>
      </c>
      <c r="AW105" s="13" t="s">
        <v>33</v>
      </c>
      <c r="AX105" s="13" t="s">
        <v>80</v>
      </c>
      <c r="AY105" s="229" t="s">
        <v>137</v>
      </c>
    </row>
    <row r="106" s="2" customFormat="1" ht="24.15" customHeight="1">
      <c r="A106" s="39"/>
      <c r="B106" s="40"/>
      <c r="C106" s="205" t="s">
        <v>164</v>
      </c>
      <c r="D106" s="205" t="s">
        <v>139</v>
      </c>
      <c r="E106" s="206" t="s">
        <v>972</v>
      </c>
      <c r="F106" s="207" t="s">
        <v>973</v>
      </c>
      <c r="G106" s="208" t="s">
        <v>175</v>
      </c>
      <c r="H106" s="209">
        <v>39.082999999999998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144</v>
      </c>
      <c r="BM106" s="216" t="s">
        <v>974</v>
      </c>
    </row>
    <row r="107" s="13" customFormat="1">
      <c r="A107" s="13"/>
      <c r="B107" s="218"/>
      <c r="C107" s="219"/>
      <c r="D107" s="220" t="s">
        <v>153</v>
      </c>
      <c r="E107" s="221" t="s">
        <v>19</v>
      </c>
      <c r="F107" s="222" t="s">
        <v>975</v>
      </c>
      <c r="G107" s="219"/>
      <c r="H107" s="223">
        <v>39.082999999999998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153</v>
      </c>
      <c r="AU107" s="229" t="s">
        <v>82</v>
      </c>
      <c r="AV107" s="13" t="s">
        <v>82</v>
      </c>
      <c r="AW107" s="13" t="s">
        <v>33</v>
      </c>
      <c r="AX107" s="13" t="s">
        <v>80</v>
      </c>
      <c r="AY107" s="229" t="s">
        <v>137</v>
      </c>
    </row>
    <row r="108" s="2" customFormat="1" ht="37.8" customHeight="1">
      <c r="A108" s="39"/>
      <c r="B108" s="40"/>
      <c r="C108" s="205" t="s">
        <v>168</v>
      </c>
      <c r="D108" s="205" t="s">
        <v>139</v>
      </c>
      <c r="E108" s="206" t="s">
        <v>976</v>
      </c>
      <c r="F108" s="207" t="s">
        <v>977</v>
      </c>
      <c r="G108" s="208" t="s">
        <v>175</v>
      </c>
      <c r="H108" s="209">
        <v>145.26300000000001</v>
      </c>
      <c r="I108" s="210"/>
      <c r="J108" s="211">
        <f>ROUND(I108*H108,2)</f>
        <v>0</v>
      </c>
      <c r="K108" s="207" t="s">
        <v>143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144</v>
      </c>
      <c r="AT108" s="216" t="s">
        <v>139</v>
      </c>
      <c r="AU108" s="216" t="s">
        <v>82</v>
      </c>
      <c r="AY108" s="18" t="s">
        <v>137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144</v>
      </c>
      <c r="BM108" s="216" t="s">
        <v>978</v>
      </c>
    </row>
    <row r="109" s="15" customFormat="1">
      <c r="A109" s="15"/>
      <c r="B109" s="241"/>
      <c r="C109" s="242"/>
      <c r="D109" s="220" t="s">
        <v>153</v>
      </c>
      <c r="E109" s="243" t="s">
        <v>19</v>
      </c>
      <c r="F109" s="244" t="s">
        <v>979</v>
      </c>
      <c r="G109" s="242"/>
      <c r="H109" s="243" t="s">
        <v>19</v>
      </c>
      <c r="I109" s="245"/>
      <c r="J109" s="242"/>
      <c r="K109" s="242"/>
      <c r="L109" s="246"/>
      <c r="M109" s="247"/>
      <c r="N109" s="248"/>
      <c r="O109" s="248"/>
      <c r="P109" s="248"/>
      <c r="Q109" s="248"/>
      <c r="R109" s="248"/>
      <c r="S109" s="248"/>
      <c r="T109" s="24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0" t="s">
        <v>153</v>
      </c>
      <c r="AU109" s="250" t="s">
        <v>82</v>
      </c>
      <c r="AV109" s="15" t="s">
        <v>80</v>
      </c>
      <c r="AW109" s="15" t="s">
        <v>33</v>
      </c>
      <c r="AX109" s="15" t="s">
        <v>72</v>
      </c>
      <c r="AY109" s="250" t="s">
        <v>137</v>
      </c>
    </row>
    <row r="110" s="13" customFormat="1">
      <c r="A110" s="13"/>
      <c r="B110" s="218"/>
      <c r="C110" s="219"/>
      <c r="D110" s="220" t="s">
        <v>153</v>
      </c>
      <c r="E110" s="221" t="s">
        <v>19</v>
      </c>
      <c r="F110" s="222" t="s">
        <v>980</v>
      </c>
      <c r="G110" s="219"/>
      <c r="H110" s="223">
        <v>145.26300000000001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153</v>
      </c>
      <c r="AU110" s="229" t="s">
        <v>82</v>
      </c>
      <c r="AV110" s="13" t="s">
        <v>82</v>
      </c>
      <c r="AW110" s="13" t="s">
        <v>33</v>
      </c>
      <c r="AX110" s="13" t="s">
        <v>80</v>
      </c>
      <c r="AY110" s="229" t="s">
        <v>137</v>
      </c>
    </row>
    <row r="111" s="2" customFormat="1" ht="33" customHeight="1">
      <c r="A111" s="39"/>
      <c r="B111" s="40"/>
      <c r="C111" s="205" t="s">
        <v>172</v>
      </c>
      <c r="D111" s="205" t="s">
        <v>139</v>
      </c>
      <c r="E111" s="206" t="s">
        <v>726</v>
      </c>
      <c r="F111" s="207" t="s">
        <v>727</v>
      </c>
      <c r="G111" s="208" t="s">
        <v>175</v>
      </c>
      <c r="H111" s="209">
        <v>199.517</v>
      </c>
      <c r="I111" s="210"/>
      <c r="J111" s="211">
        <f>ROUND(I111*H111,2)</f>
        <v>0</v>
      </c>
      <c r="K111" s="207" t="s">
        <v>143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144</v>
      </c>
      <c r="AT111" s="216" t="s">
        <v>139</v>
      </c>
      <c r="AU111" s="216" t="s">
        <v>82</v>
      </c>
      <c r="AY111" s="18" t="s">
        <v>137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144</v>
      </c>
      <c r="BM111" s="216" t="s">
        <v>981</v>
      </c>
    </row>
    <row r="112" s="15" customFormat="1">
      <c r="A112" s="15"/>
      <c r="B112" s="241"/>
      <c r="C112" s="242"/>
      <c r="D112" s="220" t="s">
        <v>153</v>
      </c>
      <c r="E112" s="243" t="s">
        <v>19</v>
      </c>
      <c r="F112" s="244" t="s">
        <v>729</v>
      </c>
      <c r="G112" s="242"/>
      <c r="H112" s="243" t="s">
        <v>19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153</v>
      </c>
      <c r="AU112" s="250" t="s">
        <v>82</v>
      </c>
      <c r="AV112" s="15" t="s">
        <v>80</v>
      </c>
      <c r="AW112" s="15" t="s">
        <v>33</v>
      </c>
      <c r="AX112" s="15" t="s">
        <v>72</v>
      </c>
      <c r="AY112" s="250" t="s">
        <v>137</v>
      </c>
    </row>
    <row r="113" s="15" customFormat="1">
      <c r="A113" s="15"/>
      <c r="B113" s="241"/>
      <c r="C113" s="242"/>
      <c r="D113" s="220" t="s">
        <v>153</v>
      </c>
      <c r="E113" s="243" t="s">
        <v>19</v>
      </c>
      <c r="F113" s="244" t="s">
        <v>962</v>
      </c>
      <c r="G113" s="242"/>
      <c r="H113" s="243" t="s">
        <v>19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0" t="s">
        <v>153</v>
      </c>
      <c r="AU113" s="250" t="s">
        <v>82</v>
      </c>
      <c r="AV113" s="15" t="s">
        <v>80</v>
      </c>
      <c r="AW113" s="15" t="s">
        <v>33</v>
      </c>
      <c r="AX113" s="15" t="s">
        <v>72</v>
      </c>
      <c r="AY113" s="250" t="s">
        <v>137</v>
      </c>
    </row>
    <row r="114" s="13" customFormat="1">
      <c r="A114" s="13"/>
      <c r="B114" s="218"/>
      <c r="C114" s="219"/>
      <c r="D114" s="220" t="s">
        <v>153</v>
      </c>
      <c r="E114" s="221" t="s">
        <v>19</v>
      </c>
      <c r="F114" s="222" t="s">
        <v>982</v>
      </c>
      <c r="G114" s="219"/>
      <c r="H114" s="223">
        <v>138.15899999999999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153</v>
      </c>
      <c r="AU114" s="229" t="s">
        <v>82</v>
      </c>
      <c r="AV114" s="13" t="s">
        <v>82</v>
      </c>
      <c r="AW114" s="13" t="s">
        <v>33</v>
      </c>
      <c r="AX114" s="13" t="s">
        <v>72</v>
      </c>
      <c r="AY114" s="229" t="s">
        <v>137</v>
      </c>
    </row>
    <row r="115" s="13" customFormat="1">
      <c r="A115" s="13"/>
      <c r="B115" s="218"/>
      <c r="C115" s="219"/>
      <c r="D115" s="220" t="s">
        <v>153</v>
      </c>
      <c r="E115" s="221" t="s">
        <v>19</v>
      </c>
      <c r="F115" s="222" t="s">
        <v>983</v>
      </c>
      <c r="G115" s="219"/>
      <c r="H115" s="223">
        <v>61.357999999999997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153</v>
      </c>
      <c r="AU115" s="229" t="s">
        <v>82</v>
      </c>
      <c r="AV115" s="13" t="s">
        <v>82</v>
      </c>
      <c r="AW115" s="13" t="s">
        <v>33</v>
      </c>
      <c r="AX115" s="13" t="s">
        <v>72</v>
      </c>
      <c r="AY115" s="229" t="s">
        <v>137</v>
      </c>
    </row>
    <row r="116" s="14" customFormat="1">
      <c r="A116" s="14"/>
      <c r="B116" s="230"/>
      <c r="C116" s="231"/>
      <c r="D116" s="220" t="s">
        <v>153</v>
      </c>
      <c r="E116" s="232" t="s">
        <v>19</v>
      </c>
      <c r="F116" s="233" t="s">
        <v>185</v>
      </c>
      <c r="G116" s="231"/>
      <c r="H116" s="234">
        <v>199.517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153</v>
      </c>
      <c r="AU116" s="240" t="s">
        <v>82</v>
      </c>
      <c r="AV116" s="14" t="s">
        <v>144</v>
      </c>
      <c r="AW116" s="14" t="s">
        <v>33</v>
      </c>
      <c r="AX116" s="14" t="s">
        <v>80</v>
      </c>
      <c r="AY116" s="240" t="s">
        <v>137</v>
      </c>
    </row>
    <row r="117" s="2" customFormat="1" ht="33" customHeight="1">
      <c r="A117" s="39"/>
      <c r="B117" s="40"/>
      <c r="C117" s="205" t="s">
        <v>178</v>
      </c>
      <c r="D117" s="205" t="s">
        <v>139</v>
      </c>
      <c r="E117" s="206" t="s">
        <v>256</v>
      </c>
      <c r="F117" s="207" t="s">
        <v>257</v>
      </c>
      <c r="G117" s="208" t="s">
        <v>175</v>
      </c>
      <c r="H117" s="209">
        <v>779.71600000000001</v>
      </c>
      <c r="I117" s="210"/>
      <c r="J117" s="211">
        <f>ROUND(I117*H117,2)</f>
        <v>0</v>
      </c>
      <c r="K117" s="207" t="s">
        <v>143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82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144</v>
      </c>
      <c r="BM117" s="216" t="s">
        <v>984</v>
      </c>
    </row>
    <row r="118" s="13" customFormat="1">
      <c r="A118" s="13"/>
      <c r="B118" s="218"/>
      <c r="C118" s="219"/>
      <c r="D118" s="220" t="s">
        <v>153</v>
      </c>
      <c r="E118" s="221" t="s">
        <v>19</v>
      </c>
      <c r="F118" s="222" t="s">
        <v>985</v>
      </c>
      <c r="G118" s="219"/>
      <c r="H118" s="223">
        <v>779.71600000000001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153</v>
      </c>
      <c r="AU118" s="229" t="s">
        <v>82</v>
      </c>
      <c r="AV118" s="13" t="s">
        <v>82</v>
      </c>
      <c r="AW118" s="13" t="s">
        <v>33</v>
      </c>
      <c r="AX118" s="13" t="s">
        <v>80</v>
      </c>
      <c r="AY118" s="229" t="s">
        <v>137</v>
      </c>
    </row>
    <row r="119" s="2" customFormat="1" ht="37.8" customHeight="1">
      <c r="A119" s="39"/>
      <c r="B119" s="40"/>
      <c r="C119" s="205" t="s">
        <v>186</v>
      </c>
      <c r="D119" s="205" t="s">
        <v>139</v>
      </c>
      <c r="E119" s="206" t="s">
        <v>268</v>
      </c>
      <c r="F119" s="207" t="s">
        <v>269</v>
      </c>
      <c r="G119" s="208" t="s">
        <v>175</v>
      </c>
      <c r="H119" s="209">
        <v>7797.1599999999999</v>
      </c>
      <c r="I119" s="210"/>
      <c r="J119" s="211">
        <f>ROUND(I119*H119,2)</f>
        <v>0</v>
      </c>
      <c r="K119" s="207" t="s">
        <v>143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144</v>
      </c>
      <c r="AT119" s="216" t="s">
        <v>139</v>
      </c>
      <c r="AU119" s="216" t="s">
        <v>82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144</v>
      </c>
      <c r="BM119" s="216" t="s">
        <v>986</v>
      </c>
    </row>
    <row r="120" s="13" customFormat="1">
      <c r="A120" s="13"/>
      <c r="B120" s="218"/>
      <c r="C120" s="219"/>
      <c r="D120" s="220" t="s">
        <v>153</v>
      </c>
      <c r="E120" s="221" t="s">
        <v>19</v>
      </c>
      <c r="F120" s="222" t="s">
        <v>987</v>
      </c>
      <c r="G120" s="219"/>
      <c r="H120" s="223">
        <v>779.71600000000001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153</v>
      </c>
      <c r="AU120" s="229" t="s">
        <v>82</v>
      </c>
      <c r="AV120" s="13" t="s">
        <v>82</v>
      </c>
      <c r="AW120" s="13" t="s">
        <v>33</v>
      </c>
      <c r="AX120" s="13" t="s">
        <v>80</v>
      </c>
      <c r="AY120" s="229" t="s">
        <v>137</v>
      </c>
    </row>
    <row r="121" s="13" customFormat="1">
      <c r="A121" s="13"/>
      <c r="B121" s="218"/>
      <c r="C121" s="219"/>
      <c r="D121" s="220" t="s">
        <v>153</v>
      </c>
      <c r="E121" s="219"/>
      <c r="F121" s="222" t="s">
        <v>988</v>
      </c>
      <c r="G121" s="219"/>
      <c r="H121" s="223">
        <v>7797.1599999999999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153</v>
      </c>
      <c r="AU121" s="229" t="s">
        <v>82</v>
      </c>
      <c r="AV121" s="13" t="s">
        <v>82</v>
      </c>
      <c r="AW121" s="13" t="s">
        <v>4</v>
      </c>
      <c r="AX121" s="13" t="s">
        <v>80</v>
      </c>
      <c r="AY121" s="229" t="s">
        <v>137</v>
      </c>
    </row>
    <row r="122" s="2" customFormat="1" ht="33" customHeight="1">
      <c r="A122" s="39"/>
      <c r="B122" s="40"/>
      <c r="C122" s="205" t="s">
        <v>192</v>
      </c>
      <c r="D122" s="205" t="s">
        <v>139</v>
      </c>
      <c r="E122" s="206" t="s">
        <v>989</v>
      </c>
      <c r="F122" s="207" t="s">
        <v>990</v>
      </c>
      <c r="G122" s="208" t="s">
        <v>175</v>
      </c>
      <c r="H122" s="209">
        <v>145.26300000000001</v>
      </c>
      <c r="I122" s="210"/>
      <c r="J122" s="211">
        <f>ROUND(I122*H122,2)</f>
        <v>0</v>
      </c>
      <c r="K122" s="207" t="s">
        <v>143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144</v>
      </c>
      <c r="AT122" s="216" t="s">
        <v>139</v>
      </c>
      <c r="AU122" s="216" t="s">
        <v>82</v>
      </c>
      <c r="AY122" s="18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144</v>
      </c>
      <c r="BM122" s="216" t="s">
        <v>991</v>
      </c>
    </row>
    <row r="123" s="13" customFormat="1">
      <c r="A123" s="13"/>
      <c r="B123" s="218"/>
      <c r="C123" s="219"/>
      <c r="D123" s="220" t="s">
        <v>153</v>
      </c>
      <c r="E123" s="221" t="s">
        <v>19</v>
      </c>
      <c r="F123" s="222" t="s">
        <v>992</v>
      </c>
      <c r="G123" s="219"/>
      <c r="H123" s="223">
        <v>145.26300000000001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153</v>
      </c>
      <c r="AU123" s="229" t="s">
        <v>82</v>
      </c>
      <c r="AV123" s="13" t="s">
        <v>82</v>
      </c>
      <c r="AW123" s="13" t="s">
        <v>33</v>
      </c>
      <c r="AX123" s="13" t="s">
        <v>80</v>
      </c>
      <c r="AY123" s="229" t="s">
        <v>137</v>
      </c>
    </row>
    <row r="124" s="2" customFormat="1" ht="37.8" customHeight="1">
      <c r="A124" s="39"/>
      <c r="B124" s="40"/>
      <c r="C124" s="205" t="s">
        <v>197</v>
      </c>
      <c r="D124" s="205" t="s">
        <v>139</v>
      </c>
      <c r="E124" s="206" t="s">
        <v>993</v>
      </c>
      <c r="F124" s="207" t="s">
        <v>994</v>
      </c>
      <c r="G124" s="208" t="s">
        <v>175</v>
      </c>
      <c r="H124" s="209">
        <v>1452.6300000000001</v>
      </c>
      <c r="I124" s="210"/>
      <c r="J124" s="211">
        <f>ROUND(I124*H124,2)</f>
        <v>0</v>
      </c>
      <c r="K124" s="207" t="s">
        <v>143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144</v>
      </c>
      <c r="AT124" s="216" t="s">
        <v>139</v>
      </c>
      <c r="AU124" s="216" t="s">
        <v>82</v>
      </c>
      <c r="AY124" s="18" t="s">
        <v>137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144</v>
      </c>
      <c r="BM124" s="216" t="s">
        <v>995</v>
      </c>
    </row>
    <row r="125" s="13" customFormat="1">
      <c r="A125" s="13"/>
      <c r="B125" s="218"/>
      <c r="C125" s="219"/>
      <c r="D125" s="220" t="s">
        <v>153</v>
      </c>
      <c r="E125" s="219"/>
      <c r="F125" s="222" t="s">
        <v>996</v>
      </c>
      <c r="G125" s="219"/>
      <c r="H125" s="223">
        <v>1452.6300000000001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153</v>
      </c>
      <c r="AU125" s="229" t="s">
        <v>82</v>
      </c>
      <c r="AV125" s="13" t="s">
        <v>82</v>
      </c>
      <c r="AW125" s="13" t="s">
        <v>4</v>
      </c>
      <c r="AX125" s="13" t="s">
        <v>80</v>
      </c>
      <c r="AY125" s="229" t="s">
        <v>137</v>
      </c>
    </row>
    <row r="126" s="2" customFormat="1" ht="24.15" customHeight="1">
      <c r="A126" s="39"/>
      <c r="B126" s="40"/>
      <c r="C126" s="205" t="s">
        <v>203</v>
      </c>
      <c r="D126" s="205" t="s">
        <v>139</v>
      </c>
      <c r="E126" s="206" t="s">
        <v>296</v>
      </c>
      <c r="F126" s="207" t="s">
        <v>297</v>
      </c>
      <c r="G126" s="208" t="s">
        <v>281</v>
      </c>
      <c r="H126" s="209">
        <v>1664.962</v>
      </c>
      <c r="I126" s="210"/>
      <c r="J126" s="211">
        <f>ROUND(I126*H126,2)</f>
        <v>0</v>
      </c>
      <c r="K126" s="207" t="s">
        <v>143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144</v>
      </c>
      <c r="AT126" s="216" t="s">
        <v>139</v>
      </c>
      <c r="AU126" s="216" t="s">
        <v>82</v>
      </c>
      <c r="AY126" s="18" t="s">
        <v>137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144</v>
      </c>
      <c r="BM126" s="216" t="s">
        <v>997</v>
      </c>
    </row>
    <row r="127" s="13" customFormat="1">
      <c r="A127" s="13"/>
      <c r="B127" s="218"/>
      <c r="C127" s="219"/>
      <c r="D127" s="220" t="s">
        <v>153</v>
      </c>
      <c r="E127" s="221" t="s">
        <v>19</v>
      </c>
      <c r="F127" s="222" t="s">
        <v>998</v>
      </c>
      <c r="G127" s="219"/>
      <c r="H127" s="223">
        <v>924.97900000000004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153</v>
      </c>
      <c r="AU127" s="229" t="s">
        <v>82</v>
      </c>
      <c r="AV127" s="13" t="s">
        <v>82</v>
      </c>
      <c r="AW127" s="13" t="s">
        <v>33</v>
      </c>
      <c r="AX127" s="13" t="s">
        <v>80</v>
      </c>
      <c r="AY127" s="229" t="s">
        <v>137</v>
      </c>
    </row>
    <row r="128" s="13" customFormat="1">
      <c r="A128" s="13"/>
      <c r="B128" s="218"/>
      <c r="C128" s="219"/>
      <c r="D128" s="220" t="s">
        <v>153</v>
      </c>
      <c r="E128" s="219"/>
      <c r="F128" s="222" t="s">
        <v>999</v>
      </c>
      <c r="G128" s="219"/>
      <c r="H128" s="223">
        <v>1664.962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153</v>
      </c>
      <c r="AU128" s="229" t="s">
        <v>82</v>
      </c>
      <c r="AV128" s="13" t="s">
        <v>82</v>
      </c>
      <c r="AW128" s="13" t="s">
        <v>4</v>
      </c>
      <c r="AX128" s="13" t="s">
        <v>80</v>
      </c>
      <c r="AY128" s="229" t="s">
        <v>137</v>
      </c>
    </row>
    <row r="129" s="2" customFormat="1" ht="24.15" customHeight="1">
      <c r="A129" s="39"/>
      <c r="B129" s="40"/>
      <c r="C129" s="205" t="s">
        <v>213</v>
      </c>
      <c r="D129" s="205" t="s">
        <v>139</v>
      </c>
      <c r="E129" s="206" t="s">
        <v>301</v>
      </c>
      <c r="F129" s="207" t="s">
        <v>302</v>
      </c>
      <c r="G129" s="208" t="s">
        <v>175</v>
      </c>
      <c r="H129" s="209">
        <v>288.72199999999998</v>
      </c>
      <c r="I129" s="210"/>
      <c r="J129" s="211">
        <f>ROUND(I129*H129,2)</f>
        <v>0</v>
      </c>
      <c r="K129" s="207" t="s">
        <v>143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144</v>
      </c>
      <c r="AT129" s="216" t="s">
        <v>139</v>
      </c>
      <c r="AU129" s="216" t="s">
        <v>82</v>
      </c>
      <c r="AY129" s="18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144</v>
      </c>
      <c r="BM129" s="216" t="s">
        <v>1000</v>
      </c>
    </row>
    <row r="130" s="15" customFormat="1">
      <c r="A130" s="15"/>
      <c r="B130" s="241"/>
      <c r="C130" s="242"/>
      <c r="D130" s="220" t="s">
        <v>153</v>
      </c>
      <c r="E130" s="243" t="s">
        <v>19</v>
      </c>
      <c r="F130" s="244" t="s">
        <v>962</v>
      </c>
      <c r="G130" s="242"/>
      <c r="H130" s="243" t="s">
        <v>19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153</v>
      </c>
      <c r="AU130" s="250" t="s">
        <v>82</v>
      </c>
      <c r="AV130" s="15" t="s">
        <v>80</v>
      </c>
      <c r="AW130" s="15" t="s">
        <v>33</v>
      </c>
      <c r="AX130" s="15" t="s">
        <v>72</v>
      </c>
      <c r="AY130" s="250" t="s">
        <v>137</v>
      </c>
    </row>
    <row r="131" s="13" customFormat="1">
      <c r="A131" s="13"/>
      <c r="B131" s="218"/>
      <c r="C131" s="219"/>
      <c r="D131" s="220" t="s">
        <v>153</v>
      </c>
      <c r="E131" s="221" t="s">
        <v>19</v>
      </c>
      <c r="F131" s="222" t="s">
        <v>1001</v>
      </c>
      <c r="G131" s="219"/>
      <c r="H131" s="223">
        <v>30.678999999999998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153</v>
      </c>
      <c r="AU131" s="229" t="s">
        <v>82</v>
      </c>
      <c r="AV131" s="13" t="s">
        <v>82</v>
      </c>
      <c r="AW131" s="13" t="s">
        <v>33</v>
      </c>
      <c r="AX131" s="13" t="s">
        <v>72</v>
      </c>
      <c r="AY131" s="229" t="s">
        <v>137</v>
      </c>
    </row>
    <row r="132" s="13" customFormat="1">
      <c r="A132" s="13"/>
      <c r="B132" s="218"/>
      <c r="C132" s="219"/>
      <c r="D132" s="220" t="s">
        <v>153</v>
      </c>
      <c r="E132" s="221" t="s">
        <v>19</v>
      </c>
      <c r="F132" s="222" t="s">
        <v>1002</v>
      </c>
      <c r="G132" s="219"/>
      <c r="H132" s="223">
        <v>258.04300000000001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153</v>
      </c>
      <c r="AU132" s="229" t="s">
        <v>82</v>
      </c>
      <c r="AV132" s="13" t="s">
        <v>82</v>
      </c>
      <c r="AW132" s="13" t="s">
        <v>33</v>
      </c>
      <c r="AX132" s="13" t="s">
        <v>72</v>
      </c>
      <c r="AY132" s="229" t="s">
        <v>137</v>
      </c>
    </row>
    <row r="133" s="14" customFormat="1">
      <c r="A133" s="14"/>
      <c r="B133" s="230"/>
      <c r="C133" s="231"/>
      <c r="D133" s="220" t="s">
        <v>153</v>
      </c>
      <c r="E133" s="232" t="s">
        <v>19</v>
      </c>
      <c r="F133" s="233" t="s">
        <v>185</v>
      </c>
      <c r="G133" s="231"/>
      <c r="H133" s="234">
        <v>288.72199999999998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153</v>
      </c>
      <c r="AU133" s="240" t="s">
        <v>82</v>
      </c>
      <c r="AV133" s="14" t="s">
        <v>144</v>
      </c>
      <c r="AW133" s="14" t="s">
        <v>33</v>
      </c>
      <c r="AX133" s="14" t="s">
        <v>80</v>
      </c>
      <c r="AY133" s="240" t="s">
        <v>137</v>
      </c>
    </row>
    <row r="134" s="2" customFormat="1" ht="16.5" customHeight="1">
      <c r="A134" s="39"/>
      <c r="B134" s="40"/>
      <c r="C134" s="251" t="s">
        <v>219</v>
      </c>
      <c r="D134" s="251" t="s">
        <v>278</v>
      </c>
      <c r="E134" s="252" t="s">
        <v>749</v>
      </c>
      <c r="F134" s="253" t="s">
        <v>750</v>
      </c>
      <c r="G134" s="254" t="s">
        <v>281</v>
      </c>
      <c r="H134" s="255">
        <v>464.47699999999998</v>
      </c>
      <c r="I134" s="256"/>
      <c r="J134" s="257">
        <f>ROUND(I134*H134,2)</f>
        <v>0</v>
      </c>
      <c r="K134" s="253" t="s">
        <v>19</v>
      </c>
      <c r="L134" s="258"/>
      <c r="M134" s="259" t="s">
        <v>19</v>
      </c>
      <c r="N134" s="260" t="s">
        <v>43</v>
      </c>
      <c r="O134" s="85"/>
      <c r="P134" s="214">
        <f>O134*H134</f>
        <v>0</v>
      </c>
      <c r="Q134" s="214">
        <v>1</v>
      </c>
      <c r="R134" s="214">
        <f>Q134*H134</f>
        <v>464.47699999999998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178</v>
      </c>
      <c r="AT134" s="216" t="s">
        <v>278</v>
      </c>
      <c r="AU134" s="216" t="s">
        <v>82</v>
      </c>
      <c r="AY134" s="18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144</v>
      </c>
      <c r="BM134" s="216" t="s">
        <v>1003</v>
      </c>
    </row>
    <row r="135" s="13" customFormat="1">
      <c r="A135" s="13"/>
      <c r="B135" s="218"/>
      <c r="C135" s="219"/>
      <c r="D135" s="220" t="s">
        <v>153</v>
      </c>
      <c r="E135" s="221" t="s">
        <v>19</v>
      </c>
      <c r="F135" s="222" t="s">
        <v>1004</v>
      </c>
      <c r="G135" s="219"/>
      <c r="H135" s="223">
        <v>258.04300000000001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153</v>
      </c>
      <c r="AU135" s="229" t="s">
        <v>82</v>
      </c>
      <c r="AV135" s="13" t="s">
        <v>82</v>
      </c>
      <c r="AW135" s="13" t="s">
        <v>33</v>
      </c>
      <c r="AX135" s="13" t="s">
        <v>80</v>
      </c>
      <c r="AY135" s="229" t="s">
        <v>137</v>
      </c>
    </row>
    <row r="136" s="13" customFormat="1">
      <c r="A136" s="13"/>
      <c r="B136" s="218"/>
      <c r="C136" s="219"/>
      <c r="D136" s="220" t="s">
        <v>153</v>
      </c>
      <c r="E136" s="219"/>
      <c r="F136" s="222" t="s">
        <v>1005</v>
      </c>
      <c r="G136" s="219"/>
      <c r="H136" s="223">
        <v>464.47699999999998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153</v>
      </c>
      <c r="AU136" s="229" t="s">
        <v>82</v>
      </c>
      <c r="AV136" s="13" t="s">
        <v>82</v>
      </c>
      <c r="AW136" s="13" t="s">
        <v>4</v>
      </c>
      <c r="AX136" s="13" t="s">
        <v>80</v>
      </c>
      <c r="AY136" s="229" t="s">
        <v>137</v>
      </c>
    </row>
    <row r="137" s="2" customFormat="1" ht="33" customHeight="1">
      <c r="A137" s="39"/>
      <c r="B137" s="40"/>
      <c r="C137" s="205" t="s">
        <v>8</v>
      </c>
      <c r="D137" s="205" t="s">
        <v>139</v>
      </c>
      <c r="E137" s="206" t="s">
        <v>313</v>
      </c>
      <c r="F137" s="207" t="s">
        <v>314</v>
      </c>
      <c r="G137" s="208" t="s">
        <v>175</v>
      </c>
      <c r="H137" s="209">
        <v>1.613</v>
      </c>
      <c r="I137" s="210"/>
      <c r="J137" s="211">
        <f>ROUND(I137*H137,2)</f>
        <v>0</v>
      </c>
      <c r="K137" s="207" t="s">
        <v>143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144</v>
      </c>
      <c r="AT137" s="216" t="s">
        <v>139</v>
      </c>
      <c r="AU137" s="216" t="s">
        <v>82</v>
      </c>
      <c r="AY137" s="18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144</v>
      </c>
      <c r="BM137" s="216" t="s">
        <v>1006</v>
      </c>
    </row>
    <row r="138" s="15" customFormat="1">
      <c r="A138" s="15"/>
      <c r="B138" s="241"/>
      <c r="C138" s="242"/>
      <c r="D138" s="220" t="s">
        <v>153</v>
      </c>
      <c r="E138" s="243" t="s">
        <v>19</v>
      </c>
      <c r="F138" s="244" t="s">
        <v>962</v>
      </c>
      <c r="G138" s="242"/>
      <c r="H138" s="243" t="s">
        <v>19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153</v>
      </c>
      <c r="AU138" s="250" t="s">
        <v>82</v>
      </c>
      <c r="AV138" s="15" t="s">
        <v>80</v>
      </c>
      <c r="AW138" s="15" t="s">
        <v>33</v>
      </c>
      <c r="AX138" s="15" t="s">
        <v>72</v>
      </c>
      <c r="AY138" s="250" t="s">
        <v>137</v>
      </c>
    </row>
    <row r="139" s="13" customFormat="1">
      <c r="A139" s="13"/>
      <c r="B139" s="218"/>
      <c r="C139" s="219"/>
      <c r="D139" s="220" t="s">
        <v>153</v>
      </c>
      <c r="E139" s="221" t="s">
        <v>19</v>
      </c>
      <c r="F139" s="222" t="s">
        <v>1007</v>
      </c>
      <c r="G139" s="219"/>
      <c r="H139" s="223">
        <v>1.613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153</v>
      </c>
      <c r="AU139" s="229" t="s">
        <v>82</v>
      </c>
      <c r="AV139" s="13" t="s">
        <v>82</v>
      </c>
      <c r="AW139" s="13" t="s">
        <v>33</v>
      </c>
      <c r="AX139" s="13" t="s">
        <v>80</v>
      </c>
      <c r="AY139" s="229" t="s">
        <v>137</v>
      </c>
    </row>
    <row r="140" s="2" customFormat="1" ht="16.5" customHeight="1">
      <c r="A140" s="39"/>
      <c r="B140" s="40"/>
      <c r="C140" s="251" t="s">
        <v>228</v>
      </c>
      <c r="D140" s="251" t="s">
        <v>278</v>
      </c>
      <c r="E140" s="252" t="s">
        <v>1008</v>
      </c>
      <c r="F140" s="253" t="s">
        <v>1009</v>
      </c>
      <c r="G140" s="254" t="s">
        <v>281</v>
      </c>
      <c r="H140" s="255">
        <v>2.903</v>
      </c>
      <c r="I140" s="256"/>
      <c r="J140" s="257">
        <f>ROUND(I140*H140,2)</f>
        <v>0</v>
      </c>
      <c r="K140" s="253" t="s">
        <v>143</v>
      </c>
      <c r="L140" s="258"/>
      <c r="M140" s="259" t="s">
        <v>19</v>
      </c>
      <c r="N140" s="260" t="s">
        <v>43</v>
      </c>
      <c r="O140" s="85"/>
      <c r="P140" s="214">
        <f>O140*H140</f>
        <v>0</v>
      </c>
      <c r="Q140" s="214">
        <v>1</v>
      </c>
      <c r="R140" s="214">
        <f>Q140*H140</f>
        <v>2.903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178</v>
      </c>
      <c r="AT140" s="216" t="s">
        <v>278</v>
      </c>
      <c r="AU140" s="216" t="s">
        <v>82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144</v>
      </c>
      <c r="BM140" s="216" t="s">
        <v>1010</v>
      </c>
    </row>
    <row r="141" s="13" customFormat="1">
      <c r="A141" s="13"/>
      <c r="B141" s="218"/>
      <c r="C141" s="219"/>
      <c r="D141" s="220" t="s">
        <v>153</v>
      </c>
      <c r="E141" s="219"/>
      <c r="F141" s="222" t="s">
        <v>1011</v>
      </c>
      <c r="G141" s="219"/>
      <c r="H141" s="223">
        <v>2.903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153</v>
      </c>
      <c r="AU141" s="229" t="s">
        <v>82</v>
      </c>
      <c r="AV141" s="13" t="s">
        <v>82</v>
      </c>
      <c r="AW141" s="13" t="s">
        <v>4</v>
      </c>
      <c r="AX141" s="13" t="s">
        <v>80</v>
      </c>
      <c r="AY141" s="229" t="s">
        <v>137</v>
      </c>
    </row>
    <row r="142" s="2" customFormat="1" ht="24.15" customHeight="1">
      <c r="A142" s="39"/>
      <c r="B142" s="40"/>
      <c r="C142" s="205" t="s">
        <v>232</v>
      </c>
      <c r="D142" s="205" t="s">
        <v>139</v>
      </c>
      <c r="E142" s="206" t="s">
        <v>1012</v>
      </c>
      <c r="F142" s="207" t="s">
        <v>1013</v>
      </c>
      <c r="G142" s="208" t="s">
        <v>158</v>
      </c>
      <c r="H142" s="209">
        <v>460.52999999999997</v>
      </c>
      <c r="I142" s="210"/>
      <c r="J142" s="211">
        <f>ROUND(I142*H142,2)</f>
        <v>0</v>
      </c>
      <c r="K142" s="207" t="s">
        <v>143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144</v>
      </c>
      <c r="AT142" s="216" t="s">
        <v>139</v>
      </c>
      <c r="AU142" s="216" t="s">
        <v>82</v>
      </c>
      <c r="AY142" s="18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144</v>
      </c>
      <c r="BM142" s="216" t="s">
        <v>1014</v>
      </c>
    </row>
    <row r="143" s="13" customFormat="1">
      <c r="A143" s="13"/>
      <c r="B143" s="218"/>
      <c r="C143" s="219"/>
      <c r="D143" s="220" t="s">
        <v>153</v>
      </c>
      <c r="E143" s="221" t="s">
        <v>19</v>
      </c>
      <c r="F143" s="222" t="s">
        <v>1015</v>
      </c>
      <c r="G143" s="219"/>
      <c r="H143" s="223">
        <v>460.52999999999997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153</v>
      </c>
      <c r="AU143" s="229" t="s">
        <v>82</v>
      </c>
      <c r="AV143" s="13" t="s">
        <v>82</v>
      </c>
      <c r="AW143" s="13" t="s">
        <v>33</v>
      </c>
      <c r="AX143" s="13" t="s">
        <v>80</v>
      </c>
      <c r="AY143" s="229" t="s">
        <v>137</v>
      </c>
    </row>
    <row r="144" s="2" customFormat="1" ht="24.15" customHeight="1">
      <c r="A144" s="39"/>
      <c r="B144" s="40"/>
      <c r="C144" s="205" t="s">
        <v>236</v>
      </c>
      <c r="D144" s="205" t="s">
        <v>139</v>
      </c>
      <c r="E144" s="206" t="s">
        <v>1016</v>
      </c>
      <c r="F144" s="207" t="s">
        <v>1017</v>
      </c>
      <c r="G144" s="208" t="s">
        <v>158</v>
      </c>
      <c r="H144" s="209">
        <v>460.52999999999997</v>
      </c>
      <c r="I144" s="210"/>
      <c r="J144" s="211">
        <f>ROUND(I144*H144,2)</f>
        <v>0</v>
      </c>
      <c r="K144" s="207" t="s">
        <v>143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82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144</v>
      </c>
      <c r="BM144" s="216" t="s">
        <v>1018</v>
      </c>
    </row>
    <row r="145" s="13" customFormat="1">
      <c r="A145" s="13"/>
      <c r="B145" s="218"/>
      <c r="C145" s="219"/>
      <c r="D145" s="220" t="s">
        <v>153</v>
      </c>
      <c r="E145" s="221" t="s">
        <v>19</v>
      </c>
      <c r="F145" s="222" t="s">
        <v>1015</v>
      </c>
      <c r="G145" s="219"/>
      <c r="H145" s="223">
        <v>460.52999999999997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153</v>
      </c>
      <c r="AU145" s="229" t="s">
        <v>82</v>
      </c>
      <c r="AV145" s="13" t="s">
        <v>82</v>
      </c>
      <c r="AW145" s="13" t="s">
        <v>33</v>
      </c>
      <c r="AX145" s="13" t="s">
        <v>80</v>
      </c>
      <c r="AY145" s="229" t="s">
        <v>137</v>
      </c>
    </row>
    <row r="146" s="2" customFormat="1" ht="16.5" customHeight="1">
      <c r="A146" s="39"/>
      <c r="B146" s="40"/>
      <c r="C146" s="251" t="s">
        <v>244</v>
      </c>
      <c r="D146" s="251" t="s">
        <v>278</v>
      </c>
      <c r="E146" s="252" t="s">
        <v>1019</v>
      </c>
      <c r="F146" s="253" t="s">
        <v>1020</v>
      </c>
      <c r="G146" s="254" t="s">
        <v>336</v>
      </c>
      <c r="H146" s="255">
        <v>6.9080000000000004</v>
      </c>
      <c r="I146" s="256"/>
      <c r="J146" s="257">
        <f>ROUND(I146*H146,2)</f>
        <v>0</v>
      </c>
      <c r="K146" s="253" t="s">
        <v>143</v>
      </c>
      <c r="L146" s="258"/>
      <c r="M146" s="259" t="s">
        <v>19</v>
      </c>
      <c r="N146" s="260" t="s">
        <v>43</v>
      </c>
      <c r="O146" s="85"/>
      <c r="P146" s="214">
        <f>O146*H146</f>
        <v>0</v>
      </c>
      <c r="Q146" s="214">
        <v>0.001</v>
      </c>
      <c r="R146" s="214">
        <f>Q146*H146</f>
        <v>0.0069080000000000001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178</v>
      </c>
      <c r="AT146" s="216" t="s">
        <v>278</v>
      </c>
      <c r="AU146" s="216" t="s">
        <v>82</v>
      </c>
      <c r="AY146" s="18" t="s">
        <v>137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144</v>
      </c>
      <c r="BM146" s="216" t="s">
        <v>1021</v>
      </c>
    </row>
    <row r="147" s="13" customFormat="1">
      <c r="A147" s="13"/>
      <c r="B147" s="218"/>
      <c r="C147" s="219"/>
      <c r="D147" s="220" t="s">
        <v>153</v>
      </c>
      <c r="E147" s="221" t="s">
        <v>19</v>
      </c>
      <c r="F147" s="222" t="s">
        <v>1015</v>
      </c>
      <c r="G147" s="219"/>
      <c r="H147" s="223">
        <v>460.52999999999997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153</v>
      </c>
      <c r="AU147" s="229" t="s">
        <v>82</v>
      </c>
      <c r="AV147" s="13" t="s">
        <v>82</v>
      </c>
      <c r="AW147" s="13" t="s">
        <v>33</v>
      </c>
      <c r="AX147" s="13" t="s">
        <v>80</v>
      </c>
      <c r="AY147" s="229" t="s">
        <v>137</v>
      </c>
    </row>
    <row r="148" s="13" customFormat="1">
      <c r="A148" s="13"/>
      <c r="B148" s="218"/>
      <c r="C148" s="219"/>
      <c r="D148" s="220" t="s">
        <v>153</v>
      </c>
      <c r="E148" s="219"/>
      <c r="F148" s="222" t="s">
        <v>1022</v>
      </c>
      <c r="G148" s="219"/>
      <c r="H148" s="223">
        <v>6.9080000000000004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153</v>
      </c>
      <c r="AU148" s="229" t="s">
        <v>82</v>
      </c>
      <c r="AV148" s="13" t="s">
        <v>82</v>
      </c>
      <c r="AW148" s="13" t="s">
        <v>4</v>
      </c>
      <c r="AX148" s="13" t="s">
        <v>80</v>
      </c>
      <c r="AY148" s="229" t="s">
        <v>137</v>
      </c>
    </row>
    <row r="149" s="12" customFormat="1" ht="22.8" customHeight="1">
      <c r="A149" s="12"/>
      <c r="B149" s="189"/>
      <c r="C149" s="190"/>
      <c r="D149" s="191" t="s">
        <v>71</v>
      </c>
      <c r="E149" s="203" t="s">
        <v>82</v>
      </c>
      <c r="F149" s="203" t="s">
        <v>343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SUM(P150:P188)</f>
        <v>0</v>
      </c>
      <c r="Q149" s="197"/>
      <c r="R149" s="198">
        <f>SUM(R150:R188)</f>
        <v>15.899068960000001</v>
      </c>
      <c r="S149" s="197"/>
      <c r="T149" s="199">
        <f>SUM(T150:T188)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80</v>
      </c>
      <c r="AT149" s="201" t="s">
        <v>71</v>
      </c>
      <c r="AU149" s="201" t="s">
        <v>80</v>
      </c>
      <c r="AY149" s="200" t="s">
        <v>137</v>
      </c>
      <c r="BK149" s="202">
        <f>SUM(BK150:BK188)</f>
        <v>0</v>
      </c>
    </row>
    <row r="150" s="2" customFormat="1" ht="24.15" customHeight="1">
      <c r="A150" s="39"/>
      <c r="B150" s="40"/>
      <c r="C150" s="205" t="s">
        <v>250</v>
      </c>
      <c r="D150" s="205" t="s">
        <v>139</v>
      </c>
      <c r="E150" s="206" t="s">
        <v>345</v>
      </c>
      <c r="F150" s="207" t="s">
        <v>1023</v>
      </c>
      <c r="G150" s="208" t="s">
        <v>175</v>
      </c>
      <c r="H150" s="209">
        <v>21.93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144</v>
      </c>
      <c r="AT150" s="216" t="s">
        <v>139</v>
      </c>
      <c r="AU150" s="216" t="s">
        <v>82</v>
      </c>
      <c r="AY150" s="18" t="s">
        <v>137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144</v>
      </c>
      <c r="BM150" s="216" t="s">
        <v>1024</v>
      </c>
    </row>
    <row r="151" s="13" customFormat="1">
      <c r="A151" s="13"/>
      <c r="B151" s="218"/>
      <c r="C151" s="219"/>
      <c r="D151" s="220" t="s">
        <v>153</v>
      </c>
      <c r="E151" s="221" t="s">
        <v>19</v>
      </c>
      <c r="F151" s="222" t="s">
        <v>1025</v>
      </c>
      <c r="G151" s="219"/>
      <c r="H151" s="223">
        <v>21.93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153</v>
      </c>
      <c r="AU151" s="229" t="s">
        <v>82</v>
      </c>
      <c r="AV151" s="13" t="s">
        <v>82</v>
      </c>
      <c r="AW151" s="13" t="s">
        <v>33</v>
      </c>
      <c r="AX151" s="13" t="s">
        <v>80</v>
      </c>
      <c r="AY151" s="229" t="s">
        <v>137</v>
      </c>
    </row>
    <row r="152" s="2" customFormat="1" ht="24.15" customHeight="1">
      <c r="A152" s="39"/>
      <c r="B152" s="40"/>
      <c r="C152" s="205" t="s">
        <v>7</v>
      </c>
      <c r="D152" s="205" t="s">
        <v>139</v>
      </c>
      <c r="E152" s="206" t="s">
        <v>1026</v>
      </c>
      <c r="F152" s="207" t="s">
        <v>1027</v>
      </c>
      <c r="G152" s="208" t="s">
        <v>158</v>
      </c>
      <c r="H152" s="209">
        <v>219.30000000000001</v>
      </c>
      <c r="I152" s="210"/>
      <c r="J152" s="211">
        <f>ROUND(I152*H152,2)</f>
        <v>0</v>
      </c>
      <c r="K152" s="207" t="s">
        <v>143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0.00031</v>
      </c>
      <c r="R152" s="214">
        <f>Q152*H152</f>
        <v>0.067983000000000002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82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144</v>
      </c>
      <c r="BM152" s="216" t="s">
        <v>1028</v>
      </c>
    </row>
    <row r="153" s="13" customFormat="1">
      <c r="A153" s="13"/>
      <c r="B153" s="218"/>
      <c r="C153" s="219"/>
      <c r="D153" s="220" t="s">
        <v>153</v>
      </c>
      <c r="E153" s="221" t="s">
        <v>19</v>
      </c>
      <c r="F153" s="222" t="s">
        <v>1029</v>
      </c>
      <c r="G153" s="219"/>
      <c r="H153" s="223">
        <v>219.30000000000001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153</v>
      </c>
      <c r="AU153" s="229" t="s">
        <v>82</v>
      </c>
      <c r="AV153" s="13" t="s">
        <v>82</v>
      </c>
      <c r="AW153" s="13" t="s">
        <v>33</v>
      </c>
      <c r="AX153" s="13" t="s">
        <v>80</v>
      </c>
      <c r="AY153" s="229" t="s">
        <v>137</v>
      </c>
    </row>
    <row r="154" s="2" customFormat="1" ht="16.5" customHeight="1">
      <c r="A154" s="39"/>
      <c r="B154" s="40"/>
      <c r="C154" s="251" t="s">
        <v>267</v>
      </c>
      <c r="D154" s="251" t="s">
        <v>278</v>
      </c>
      <c r="E154" s="252" t="s">
        <v>1030</v>
      </c>
      <c r="F154" s="253" t="s">
        <v>1031</v>
      </c>
      <c r="G154" s="254" t="s">
        <v>158</v>
      </c>
      <c r="H154" s="255">
        <v>252.19499999999999</v>
      </c>
      <c r="I154" s="256"/>
      <c r="J154" s="257">
        <f>ROUND(I154*H154,2)</f>
        <v>0</v>
      </c>
      <c r="K154" s="253" t="s">
        <v>19</v>
      </c>
      <c r="L154" s="258"/>
      <c r="M154" s="259" t="s">
        <v>19</v>
      </c>
      <c r="N154" s="260" t="s">
        <v>43</v>
      </c>
      <c r="O154" s="85"/>
      <c r="P154" s="214">
        <f>O154*H154</f>
        <v>0</v>
      </c>
      <c r="Q154" s="214">
        <v>0.00020000000000000001</v>
      </c>
      <c r="R154" s="214">
        <f>Q154*H154</f>
        <v>0.050438999999999998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178</v>
      </c>
      <c r="AT154" s="216" t="s">
        <v>278</v>
      </c>
      <c r="AU154" s="216" t="s">
        <v>82</v>
      </c>
      <c r="AY154" s="18" t="s">
        <v>137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144</v>
      </c>
      <c r="BM154" s="216" t="s">
        <v>1032</v>
      </c>
    </row>
    <row r="155" s="13" customFormat="1">
      <c r="A155" s="13"/>
      <c r="B155" s="218"/>
      <c r="C155" s="219"/>
      <c r="D155" s="220" t="s">
        <v>153</v>
      </c>
      <c r="E155" s="221" t="s">
        <v>19</v>
      </c>
      <c r="F155" s="222" t="s">
        <v>1029</v>
      </c>
      <c r="G155" s="219"/>
      <c r="H155" s="223">
        <v>219.30000000000001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153</v>
      </c>
      <c r="AU155" s="229" t="s">
        <v>82</v>
      </c>
      <c r="AV155" s="13" t="s">
        <v>82</v>
      </c>
      <c r="AW155" s="13" t="s">
        <v>33</v>
      </c>
      <c r="AX155" s="13" t="s">
        <v>80</v>
      </c>
      <c r="AY155" s="229" t="s">
        <v>137</v>
      </c>
    </row>
    <row r="156" s="13" customFormat="1">
      <c r="A156" s="13"/>
      <c r="B156" s="218"/>
      <c r="C156" s="219"/>
      <c r="D156" s="220" t="s">
        <v>153</v>
      </c>
      <c r="E156" s="219"/>
      <c r="F156" s="222" t="s">
        <v>1033</v>
      </c>
      <c r="G156" s="219"/>
      <c r="H156" s="223">
        <v>252.19499999999999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153</v>
      </c>
      <c r="AU156" s="229" t="s">
        <v>82</v>
      </c>
      <c r="AV156" s="13" t="s">
        <v>82</v>
      </c>
      <c r="AW156" s="13" t="s">
        <v>4</v>
      </c>
      <c r="AX156" s="13" t="s">
        <v>80</v>
      </c>
      <c r="AY156" s="229" t="s">
        <v>137</v>
      </c>
    </row>
    <row r="157" s="2" customFormat="1" ht="16.5" customHeight="1">
      <c r="A157" s="39"/>
      <c r="B157" s="40"/>
      <c r="C157" s="205" t="s">
        <v>272</v>
      </c>
      <c r="D157" s="205" t="s">
        <v>139</v>
      </c>
      <c r="E157" s="206" t="s">
        <v>1034</v>
      </c>
      <c r="F157" s="207" t="s">
        <v>1035</v>
      </c>
      <c r="G157" s="208" t="s">
        <v>352</v>
      </c>
      <c r="H157" s="209">
        <v>73.099999999999994</v>
      </c>
      <c r="I157" s="210"/>
      <c r="J157" s="211">
        <f>ROUND(I157*H157,2)</f>
        <v>0</v>
      </c>
      <c r="K157" s="207" t="s">
        <v>143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0.00048959999999999997</v>
      </c>
      <c r="R157" s="214">
        <f>Q157*H157</f>
        <v>0.035789759999999997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144</v>
      </c>
      <c r="AT157" s="216" t="s">
        <v>139</v>
      </c>
      <c r="AU157" s="216" t="s">
        <v>82</v>
      </c>
      <c r="AY157" s="18" t="s">
        <v>137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144</v>
      </c>
      <c r="BM157" s="216" t="s">
        <v>1036</v>
      </c>
    </row>
    <row r="158" s="15" customFormat="1">
      <c r="A158" s="15"/>
      <c r="B158" s="241"/>
      <c r="C158" s="242"/>
      <c r="D158" s="220" t="s">
        <v>153</v>
      </c>
      <c r="E158" s="243" t="s">
        <v>19</v>
      </c>
      <c r="F158" s="244" t="s">
        <v>1037</v>
      </c>
      <c r="G158" s="242"/>
      <c r="H158" s="243" t="s">
        <v>19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0" t="s">
        <v>153</v>
      </c>
      <c r="AU158" s="250" t="s">
        <v>82</v>
      </c>
      <c r="AV158" s="15" t="s">
        <v>80</v>
      </c>
      <c r="AW158" s="15" t="s">
        <v>33</v>
      </c>
      <c r="AX158" s="15" t="s">
        <v>72</v>
      </c>
      <c r="AY158" s="250" t="s">
        <v>137</v>
      </c>
    </row>
    <row r="159" s="13" customFormat="1">
      <c r="A159" s="13"/>
      <c r="B159" s="218"/>
      <c r="C159" s="219"/>
      <c r="D159" s="220" t="s">
        <v>153</v>
      </c>
      <c r="E159" s="221" t="s">
        <v>19</v>
      </c>
      <c r="F159" s="222" t="s">
        <v>1038</v>
      </c>
      <c r="G159" s="219"/>
      <c r="H159" s="223">
        <v>73.099999999999994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153</v>
      </c>
      <c r="AU159" s="229" t="s">
        <v>82</v>
      </c>
      <c r="AV159" s="13" t="s">
        <v>82</v>
      </c>
      <c r="AW159" s="13" t="s">
        <v>33</v>
      </c>
      <c r="AX159" s="13" t="s">
        <v>80</v>
      </c>
      <c r="AY159" s="229" t="s">
        <v>137</v>
      </c>
    </row>
    <row r="160" s="2" customFormat="1" ht="16.5" customHeight="1">
      <c r="A160" s="39"/>
      <c r="B160" s="40"/>
      <c r="C160" s="205" t="s">
        <v>277</v>
      </c>
      <c r="D160" s="205" t="s">
        <v>139</v>
      </c>
      <c r="E160" s="206" t="s">
        <v>1039</v>
      </c>
      <c r="F160" s="207" t="s">
        <v>1040</v>
      </c>
      <c r="G160" s="208" t="s">
        <v>352</v>
      </c>
      <c r="H160" s="209">
        <v>23.399999999999999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0.0026900000000000001</v>
      </c>
      <c r="R160" s="214">
        <f>Q160*H160</f>
        <v>0.062946000000000002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82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144</v>
      </c>
      <c r="BM160" s="216" t="s">
        <v>1041</v>
      </c>
    </row>
    <row r="161" s="13" customFormat="1">
      <c r="A161" s="13"/>
      <c r="B161" s="218"/>
      <c r="C161" s="219"/>
      <c r="D161" s="220" t="s">
        <v>153</v>
      </c>
      <c r="E161" s="221" t="s">
        <v>19</v>
      </c>
      <c r="F161" s="222" t="s">
        <v>1042</v>
      </c>
      <c r="G161" s="219"/>
      <c r="H161" s="223">
        <v>23.399999999999999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153</v>
      </c>
      <c r="AU161" s="229" t="s">
        <v>82</v>
      </c>
      <c r="AV161" s="13" t="s">
        <v>82</v>
      </c>
      <c r="AW161" s="13" t="s">
        <v>33</v>
      </c>
      <c r="AX161" s="13" t="s">
        <v>80</v>
      </c>
      <c r="AY161" s="229" t="s">
        <v>137</v>
      </c>
    </row>
    <row r="162" s="2" customFormat="1" ht="16.5" customHeight="1">
      <c r="A162" s="39"/>
      <c r="B162" s="40"/>
      <c r="C162" s="205" t="s">
        <v>286</v>
      </c>
      <c r="D162" s="205" t="s">
        <v>139</v>
      </c>
      <c r="E162" s="206" t="s">
        <v>1043</v>
      </c>
      <c r="F162" s="207" t="s">
        <v>1044</v>
      </c>
      <c r="G162" s="208" t="s">
        <v>352</v>
      </c>
      <c r="H162" s="209">
        <v>73.099999999999994</v>
      </c>
      <c r="I162" s="210"/>
      <c r="J162" s="211">
        <f>ROUND(I162*H162,2)</f>
        <v>0</v>
      </c>
      <c r="K162" s="207" t="s">
        <v>143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0.00010000000000000001</v>
      </c>
      <c r="R162" s="214">
        <f>Q162*H162</f>
        <v>0.0073099999999999997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144</v>
      </c>
      <c r="AT162" s="216" t="s">
        <v>139</v>
      </c>
      <c r="AU162" s="216" t="s">
        <v>82</v>
      </c>
      <c r="AY162" s="18" t="s">
        <v>137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144</v>
      </c>
      <c r="BM162" s="216" t="s">
        <v>1045</v>
      </c>
    </row>
    <row r="163" s="2" customFormat="1" ht="24.15" customHeight="1">
      <c r="A163" s="39"/>
      <c r="B163" s="40"/>
      <c r="C163" s="205" t="s">
        <v>290</v>
      </c>
      <c r="D163" s="205" t="s">
        <v>139</v>
      </c>
      <c r="E163" s="206" t="s">
        <v>767</v>
      </c>
      <c r="F163" s="207" t="s">
        <v>768</v>
      </c>
      <c r="G163" s="208" t="s">
        <v>352</v>
      </c>
      <c r="H163" s="209">
        <v>146</v>
      </c>
      <c r="I163" s="210"/>
      <c r="J163" s="211">
        <f>ROUND(I163*H163,2)</f>
        <v>0</v>
      </c>
      <c r="K163" s="207" t="s">
        <v>143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0.00032000000000000003</v>
      </c>
      <c r="R163" s="214">
        <f>Q163*H163</f>
        <v>0.046720000000000005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</v>
      </c>
      <c r="AT163" s="216" t="s">
        <v>139</v>
      </c>
      <c r="AU163" s="216" t="s">
        <v>82</v>
      </c>
      <c r="AY163" s="18" t="s">
        <v>137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144</v>
      </c>
      <c r="BM163" s="216" t="s">
        <v>1046</v>
      </c>
    </row>
    <row r="164" s="13" customFormat="1">
      <c r="A164" s="13"/>
      <c r="B164" s="218"/>
      <c r="C164" s="219"/>
      <c r="D164" s="220" t="s">
        <v>153</v>
      </c>
      <c r="E164" s="221" t="s">
        <v>19</v>
      </c>
      <c r="F164" s="222" t="s">
        <v>1047</v>
      </c>
      <c r="G164" s="219"/>
      <c r="H164" s="223">
        <v>146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153</v>
      </c>
      <c r="AU164" s="229" t="s">
        <v>82</v>
      </c>
      <c r="AV164" s="13" t="s">
        <v>82</v>
      </c>
      <c r="AW164" s="13" t="s">
        <v>33</v>
      </c>
      <c r="AX164" s="13" t="s">
        <v>80</v>
      </c>
      <c r="AY164" s="229" t="s">
        <v>137</v>
      </c>
    </row>
    <row r="165" s="2" customFormat="1" ht="16.5" customHeight="1">
      <c r="A165" s="39"/>
      <c r="B165" s="40"/>
      <c r="C165" s="205" t="s">
        <v>295</v>
      </c>
      <c r="D165" s="205" t="s">
        <v>139</v>
      </c>
      <c r="E165" s="206" t="s">
        <v>791</v>
      </c>
      <c r="F165" s="207" t="s">
        <v>792</v>
      </c>
      <c r="G165" s="208" t="s">
        <v>793</v>
      </c>
      <c r="H165" s="209">
        <v>73</v>
      </c>
      <c r="I165" s="210"/>
      <c r="J165" s="211">
        <f>ROUND(I165*H165,2)</f>
        <v>0</v>
      </c>
      <c r="K165" s="207" t="s">
        <v>143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6.0000000000000002E-05</v>
      </c>
      <c r="R165" s="214">
        <f>Q165*H165</f>
        <v>0.0043800000000000002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144</v>
      </c>
      <c r="AT165" s="216" t="s">
        <v>139</v>
      </c>
      <c r="AU165" s="216" t="s">
        <v>82</v>
      </c>
      <c r="AY165" s="18" t="s">
        <v>137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144</v>
      </c>
      <c r="BM165" s="216" t="s">
        <v>1048</v>
      </c>
    </row>
    <row r="166" s="13" customFormat="1">
      <c r="A166" s="13"/>
      <c r="B166" s="218"/>
      <c r="C166" s="219"/>
      <c r="D166" s="220" t="s">
        <v>153</v>
      </c>
      <c r="E166" s="221" t="s">
        <v>19</v>
      </c>
      <c r="F166" s="222" t="s">
        <v>1049</v>
      </c>
      <c r="G166" s="219"/>
      <c r="H166" s="223">
        <v>73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153</v>
      </c>
      <c r="AU166" s="229" t="s">
        <v>82</v>
      </c>
      <c r="AV166" s="13" t="s">
        <v>82</v>
      </c>
      <c r="AW166" s="13" t="s">
        <v>33</v>
      </c>
      <c r="AX166" s="13" t="s">
        <v>80</v>
      </c>
      <c r="AY166" s="229" t="s">
        <v>137</v>
      </c>
    </row>
    <row r="167" s="2" customFormat="1" ht="16.5" customHeight="1">
      <c r="A167" s="39"/>
      <c r="B167" s="40"/>
      <c r="C167" s="251" t="s">
        <v>300</v>
      </c>
      <c r="D167" s="251" t="s">
        <v>278</v>
      </c>
      <c r="E167" s="252" t="s">
        <v>796</v>
      </c>
      <c r="F167" s="253" t="s">
        <v>797</v>
      </c>
      <c r="G167" s="254" t="s">
        <v>281</v>
      </c>
      <c r="H167" s="255">
        <v>3.1120000000000001</v>
      </c>
      <c r="I167" s="256"/>
      <c r="J167" s="257">
        <f>ROUND(I167*H167,2)</f>
        <v>0</v>
      </c>
      <c r="K167" s="253" t="s">
        <v>143</v>
      </c>
      <c r="L167" s="258"/>
      <c r="M167" s="259" t="s">
        <v>19</v>
      </c>
      <c r="N167" s="260" t="s">
        <v>43</v>
      </c>
      <c r="O167" s="85"/>
      <c r="P167" s="214">
        <f>O167*H167</f>
        <v>0</v>
      </c>
      <c r="Q167" s="214">
        <v>1</v>
      </c>
      <c r="R167" s="214">
        <f>Q167*H167</f>
        <v>3.1120000000000001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178</v>
      </c>
      <c r="AT167" s="216" t="s">
        <v>278</v>
      </c>
      <c r="AU167" s="216" t="s">
        <v>82</v>
      </c>
      <c r="AY167" s="18" t="s">
        <v>137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144</v>
      </c>
      <c r="BM167" s="216" t="s">
        <v>1050</v>
      </c>
    </row>
    <row r="168" s="2" customFormat="1">
      <c r="A168" s="39"/>
      <c r="B168" s="40"/>
      <c r="C168" s="41"/>
      <c r="D168" s="220" t="s">
        <v>283</v>
      </c>
      <c r="E168" s="41"/>
      <c r="F168" s="261" t="s">
        <v>799</v>
      </c>
      <c r="G168" s="41"/>
      <c r="H168" s="41"/>
      <c r="I168" s="262"/>
      <c r="J168" s="41"/>
      <c r="K168" s="41"/>
      <c r="L168" s="45"/>
      <c r="M168" s="263"/>
      <c r="N168" s="26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283</v>
      </c>
      <c r="AU168" s="18" t="s">
        <v>82</v>
      </c>
    </row>
    <row r="169" s="13" customFormat="1">
      <c r="A169" s="13"/>
      <c r="B169" s="218"/>
      <c r="C169" s="219"/>
      <c r="D169" s="220" t="s">
        <v>153</v>
      </c>
      <c r="E169" s="221" t="s">
        <v>19</v>
      </c>
      <c r="F169" s="222" t="s">
        <v>1051</v>
      </c>
      <c r="G169" s="219"/>
      <c r="H169" s="223">
        <v>3.1120000000000001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153</v>
      </c>
      <c r="AU169" s="229" t="s">
        <v>82</v>
      </c>
      <c r="AV169" s="13" t="s">
        <v>82</v>
      </c>
      <c r="AW169" s="13" t="s">
        <v>33</v>
      </c>
      <c r="AX169" s="13" t="s">
        <v>80</v>
      </c>
      <c r="AY169" s="229" t="s">
        <v>137</v>
      </c>
    </row>
    <row r="170" s="2" customFormat="1" ht="24.15" customHeight="1">
      <c r="A170" s="39"/>
      <c r="B170" s="40"/>
      <c r="C170" s="205" t="s">
        <v>307</v>
      </c>
      <c r="D170" s="205" t="s">
        <v>139</v>
      </c>
      <c r="E170" s="206" t="s">
        <v>801</v>
      </c>
      <c r="F170" s="207" t="s">
        <v>802</v>
      </c>
      <c r="G170" s="208" t="s">
        <v>352</v>
      </c>
      <c r="H170" s="209">
        <v>219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0.037010000000000001</v>
      </c>
      <c r="R170" s="214">
        <f>Q170*H170</f>
        <v>8.1051900000000003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</v>
      </c>
      <c r="AT170" s="216" t="s">
        <v>139</v>
      </c>
      <c r="AU170" s="216" t="s">
        <v>82</v>
      </c>
      <c r="AY170" s="18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144</v>
      </c>
      <c r="BM170" s="216" t="s">
        <v>1052</v>
      </c>
    </row>
    <row r="171" s="2" customFormat="1">
      <c r="A171" s="39"/>
      <c r="B171" s="40"/>
      <c r="C171" s="41"/>
      <c r="D171" s="220" t="s">
        <v>283</v>
      </c>
      <c r="E171" s="41"/>
      <c r="F171" s="261" t="s">
        <v>1053</v>
      </c>
      <c r="G171" s="41"/>
      <c r="H171" s="41"/>
      <c r="I171" s="262"/>
      <c r="J171" s="41"/>
      <c r="K171" s="41"/>
      <c r="L171" s="45"/>
      <c r="M171" s="263"/>
      <c r="N171" s="26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283</v>
      </c>
      <c r="AU171" s="18" t="s">
        <v>82</v>
      </c>
    </row>
    <row r="172" s="15" customFormat="1">
      <c r="A172" s="15"/>
      <c r="B172" s="241"/>
      <c r="C172" s="242"/>
      <c r="D172" s="220" t="s">
        <v>153</v>
      </c>
      <c r="E172" s="243" t="s">
        <v>19</v>
      </c>
      <c r="F172" s="244" t="s">
        <v>1054</v>
      </c>
      <c r="G172" s="242"/>
      <c r="H172" s="243" t="s">
        <v>19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0" t="s">
        <v>153</v>
      </c>
      <c r="AU172" s="250" t="s">
        <v>82</v>
      </c>
      <c r="AV172" s="15" t="s">
        <v>80</v>
      </c>
      <c r="AW172" s="15" t="s">
        <v>33</v>
      </c>
      <c r="AX172" s="15" t="s">
        <v>72</v>
      </c>
      <c r="AY172" s="250" t="s">
        <v>137</v>
      </c>
    </row>
    <row r="173" s="13" customFormat="1">
      <c r="A173" s="13"/>
      <c r="B173" s="218"/>
      <c r="C173" s="219"/>
      <c r="D173" s="220" t="s">
        <v>153</v>
      </c>
      <c r="E173" s="221" t="s">
        <v>19</v>
      </c>
      <c r="F173" s="222" t="s">
        <v>1055</v>
      </c>
      <c r="G173" s="219"/>
      <c r="H173" s="223">
        <v>219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153</v>
      </c>
      <c r="AU173" s="229" t="s">
        <v>82</v>
      </c>
      <c r="AV173" s="13" t="s">
        <v>82</v>
      </c>
      <c r="AW173" s="13" t="s">
        <v>33</v>
      </c>
      <c r="AX173" s="13" t="s">
        <v>80</v>
      </c>
      <c r="AY173" s="229" t="s">
        <v>137</v>
      </c>
    </row>
    <row r="174" s="2" customFormat="1" ht="16.5" customHeight="1">
      <c r="A174" s="39"/>
      <c r="B174" s="40"/>
      <c r="C174" s="251" t="s">
        <v>312</v>
      </c>
      <c r="D174" s="251" t="s">
        <v>278</v>
      </c>
      <c r="E174" s="252" t="s">
        <v>806</v>
      </c>
      <c r="F174" s="253" t="s">
        <v>807</v>
      </c>
      <c r="G174" s="254" t="s">
        <v>352</v>
      </c>
      <c r="H174" s="255">
        <v>221.19</v>
      </c>
      <c r="I174" s="256"/>
      <c r="J174" s="257">
        <f>ROUND(I174*H174,2)</f>
        <v>0</v>
      </c>
      <c r="K174" s="253" t="s">
        <v>19</v>
      </c>
      <c r="L174" s="258"/>
      <c r="M174" s="259" t="s">
        <v>19</v>
      </c>
      <c r="N174" s="260" t="s">
        <v>43</v>
      </c>
      <c r="O174" s="85"/>
      <c r="P174" s="214">
        <f>O174*H174</f>
        <v>0</v>
      </c>
      <c r="Q174" s="214">
        <v>0.019480000000000001</v>
      </c>
      <c r="R174" s="214">
        <f>Q174*H174</f>
        <v>4.3087812000000003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178</v>
      </c>
      <c r="AT174" s="216" t="s">
        <v>278</v>
      </c>
      <c r="AU174" s="216" t="s">
        <v>82</v>
      </c>
      <c r="AY174" s="18" t="s">
        <v>137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144</v>
      </c>
      <c r="BM174" s="216" t="s">
        <v>1056</v>
      </c>
    </row>
    <row r="175" s="2" customFormat="1">
      <c r="A175" s="39"/>
      <c r="B175" s="40"/>
      <c r="C175" s="41"/>
      <c r="D175" s="220" t="s">
        <v>283</v>
      </c>
      <c r="E175" s="41"/>
      <c r="F175" s="261" t="s">
        <v>809</v>
      </c>
      <c r="G175" s="41"/>
      <c r="H175" s="41"/>
      <c r="I175" s="262"/>
      <c r="J175" s="41"/>
      <c r="K175" s="41"/>
      <c r="L175" s="45"/>
      <c r="M175" s="263"/>
      <c r="N175" s="26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283</v>
      </c>
      <c r="AU175" s="18" t="s">
        <v>82</v>
      </c>
    </row>
    <row r="176" s="15" customFormat="1">
      <c r="A176" s="15"/>
      <c r="B176" s="241"/>
      <c r="C176" s="242"/>
      <c r="D176" s="220" t="s">
        <v>153</v>
      </c>
      <c r="E176" s="243" t="s">
        <v>19</v>
      </c>
      <c r="F176" s="244" t="s">
        <v>1054</v>
      </c>
      <c r="G176" s="242"/>
      <c r="H176" s="243" t="s">
        <v>19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0" t="s">
        <v>153</v>
      </c>
      <c r="AU176" s="250" t="s">
        <v>82</v>
      </c>
      <c r="AV176" s="15" t="s">
        <v>80</v>
      </c>
      <c r="AW176" s="15" t="s">
        <v>33</v>
      </c>
      <c r="AX176" s="15" t="s">
        <v>72</v>
      </c>
      <c r="AY176" s="250" t="s">
        <v>137</v>
      </c>
    </row>
    <row r="177" s="13" customFormat="1">
      <c r="A177" s="13"/>
      <c r="B177" s="218"/>
      <c r="C177" s="219"/>
      <c r="D177" s="220" t="s">
        <v>153</v>
      </c>
      <c r="E177" s="221" t="s">
        <v>19</v>
      </c>
      <c r="F177" s="222" t="s">
        <v>1055</v>
      </c>
      <c r="G177" s="219"/>
      <c r="H177" s="223">
        <v>219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153</v>
      </c>
      <c r="AU177" s="229" t="s">
        <v>82</v>
      </c>
      <c r="AV177" s="13" t="s">
        <v>82</v>
      </c>
      <c r="AW177" s="13" t="s">
        <v>33</v>
      </c>
      <c r="AX177" s="13" t="s">
        <v>72</v>
      </c>
      <c r="AY177" s="229" t="s">
        <v>137</v>
      </c>
    </row>
    <row r="178" s="14" customFormat="1">
      <c r="A178" s="14"/>
      <c r="B178" s="230"/>
      <c r="C178" s="231"/>
      <c r="D178" s="220" t="s">
        <v>153</v>
      </c>
      <c r="E178" s="232" t="s">
        <v>19</v>
      </c>
      <c r="F178" s="233" t="s">
        <v>185</v>
      </c>
      <c r="G178" s="231"/>
      <c r="H178" s="234">
        <v>219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153</v>
      </c>
      <c r="AU178" s="240" t="s">
        <v>82</v>
      </c>
      <c r="AV178" s="14" t="s">
        <v>144</v>
      </c>
      <c r="AW178" s="14" t="s">
        <v>33</v>
      </c>
      <c r="AX178" s="14" t="s">
        <v>80</v>
      </c>
      <c r="AY178" s="240" t="s">
        <v>137</v>
      </c>
    </row>
    <row r="179" s="13" customFormat="1">
      <c r="A179" s="13"/>
      <c r="B179" s="218"/>
      <c r="C179" s="219"/>
      <c r="D179" s="220" t="s">
        <v>153</v>
      </c>
      <c r="E179" s="219"/>
      <c r="F179" s="222" t="s">
        <v>1057</v>
      </c>
      <c r="G179" s="219"/>
      <c r="H179" s="223">
        <v>221.19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153</v>
      </c>
      <c r="AU179" s="229" t="s">
        <v>82</v>
      </c>
      <c r="AV179" s="13" t="s">
        <v>82</v>
      </c>
      <c r="AW179" s="13" t="s">
        <v>4</v>
      </c>
      <c r="AX179" s="13" t="s">
        <v>80</v>
      </c>
      <c r="AY179" s="229" t="s">
        <v>137</v>
      </c>
    </row>
    <row r="180" s="2" customFormat="1" ht="16.5" customHeight="1">
      <c r="A180" s="39"/>
      <c r="B180" s="40"/>
      <c r="C180" s="251" t="s">
        <v>319</v>
      </c>
      <c r="D180" s="251" t="s">
        <v>278</v>
      </c>
      <c r="E180" s="252" t="s">
        <v>812</v>
      </c>
      <c r="F180" s="253" t="s">
        <v>813</v>
      </c>
      <c r="G180" s="254" t="s">
        <v>281</v>
      </c>
      <c r="H180" s="255">
        <v>0.052999999999999998</v>
      </c>
      <c r="I180" s="256"/>
      <c r="J180" s="257">
        <f>ROUND(I180*H180,2)</f>
        <v>0</v>
      </c>
      <c r="K180" s="253" t="s">
        <v>143</v>
      </c>
      <c r="L180" s="258"/>
      <c r="M180" s="259" t="s">
        <v>19</v>
      </c>
      <c r="N180" s="260" t="s">
        <v>43</v>
      </c>
      <c r="O180" s="85"/>
      <c r="P180" s="214">
        <f>O180*H180</f>
        <v>0</v>
      </c>
      <c r="Q180" s="214">
        <v>1</v>
      </c>
      <c r="R180" s="214">
        <f>Q180*H180</f>
        <v>0.052999999999999998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178</v>
      </c>
      <c r="AT180" s="216" t="s">
        <v>278</v>
      </c>
      <c r="AU180" s="216" t="s">
        <v>82</v>
      </c>
      <c r="AY180" s="18" t="s">
        <v>137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144</v>
      </c>
      <c r="BM180" s="216" t="s">
        <v>1058</v>
      </c>
    </row>
    <row r="181" s="2" customFormat="1">
      <c r="A181" s="39"/>
      <c r="B181" s="40"/>
      <c r="C181" s="41"/>
      <c r="D181" s="220" t="s">
        <v>283</v>
      </c>
      <c r="E181" s="41"/>
      <c r="F181" s="261" t="s">
        <v>815</v>
      </c>
      <c r="G181" s="41"/>
      <c r="H181" s="41"/>
      <c r="I181" s="262"/>
      <c r="J181" s="41"/>
      <c r="K181" s="41"/>
      <c r="L181" s="45"/>
      <c r="M181" s="263"/>
      <c r="N181" s="26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283</v>
      </c>
      <c r="AU181" s="18" t="s">
        <v>82</v>
      </c>
    </row>
    <row r="182" s="15" customFormat="1">
      <c r="A182" s="15"/>
      <c r="B182" s="241"/>
      <c r="C182" s="242"/>
      <c r="D182" s="220" t="s">
        <v>153</v>
      </c>
      <c r="E182" s="243" t="s">
        <v>19</v>
      </c>
      <c r="F182" s="244" t="s">
        <v>816</v>
      </c>
      <c r="G182" s="242"/>
      <c r="H182" s="243" t="s">
        <v>19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0" t="s">
        <v>153</v>
      </c>
      <c r="AU182" s="250" t="s">
        <v>82</v>
      </c>
      <c r="AV182" s="15" t="s">
        <v>80</v>
      </c>
      <c r="AW182" s="15" t="s">
        <v>33</v>
      </c>
      <c r="AX182" s="15" t="s">
        <v>72</v>
      </c>
      <c r="AY182" s="250" t="s">
        <v>137</v>
      </c>
    </row>
    <row r="183" s="13" customFormat="1">
      <c r="A183" s="13"/>
      <c r="B183" s="218"/>
      <c r="C183" s="219"/>
      <c r="D183" s="220" t="s">
        <v>153</v>
      </c>
      <c r="E183" s="221" t="s">
        <v>19</v>
      </c>
      <c r="F183" s="222" t="s">
        <v>1059</v>
      </c>
      <c r="G183" s="219"/>
      <c r="H183" s="223">
        <v>0.052999999999999998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153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137</v>
      </c>
    </row>
    <row r="184" s="14" customFormat="1">
      <c r="A184" s="14"/>
      <c r="B184" s="230"/>
      <c r="C184" s="231"/>
      <c r="D184" s="220" t="s">
        <v>153</v>
      </c>
      <c r="E184" s="232" t="s">
        <v>19</v>
      </c>
      <c r="F184" s="233" t="s">
        <v>185</v>
      </c>
      <c r="G184" s="231"/>
      <c r="H184" s="234">
        <v>0.052999999999999998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153</v>
      </c>
      <c r="AU184" s="240" t="s">
        <v>82</v>
      </c>
      <c r="AV184" s="14" t="s">
        <v>144</v>
      </c>
      <c r="AW184" s="14" t="s">
        <v>33</v>
      </c>
      <c r="AX184" s="14" t="s">
        <v>80</v>
      </c>
      <c r="AY184" s="240" t="s">
        <v>137</v>
      </c>
    </row>
    <row r="185" s="2" customFormat="1" ht="16.5" customHeight="1">
      <c r="A185" s="39"/>
      <c r="B185" s="40"/>
      <c r="C185" s="205" t="s">
        <v>324</v>
      </c>
      <c r="D185" s="205" t="s">
        <v>139</v>
      </c>
      <c r="E185" s="206" t="s">
        <v>818</v>
      </c>
      <c r="F185" s="207" t="s">
        <v>819</v>
      </c>
      <c r="G185" s="208" t="s">
        <v>142</v>
      </c>
      <c r="H185" s="209">
        <v>73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0.00060999999999999997</v>
      </c>
      <c r="R185" s="214">
        <f>Q185*H185</f>
        <v>0.04453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144</v>
      </c>
      <c r="AT185" s="216" t="s">
        <v>139</v>
      </c>
      <c r="AU185" s="216" t="s">
        <v>82</v>
      </c>
      <c r="AY185" s="18" t="s">
        <v>137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144</v>
      </c>
      <c r="BM185" s="216" t="s">
        <v>1060</v>
      </c>
    </row>
    <row r="186" s="13" customFormat="1">
      <c r="A186" s="13"/>
      <c r="B186" s="218"/>
      <c r="C186" s="219"/>
      <c r="D186" s="220" t="s">
        <v>153</v>
      </c>
      <c r="E186" s="221" t="s">
        <v>19</v>
      </c>
      <c r="F186" s="222" t="s">
        <v>1061</v>
      </c>
      <c r="G186" s="219"/>
      <c r="H186" s="223">
        <v>73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153</v>
      </c>
      <c r="AU186" s="229" t="s">
        <v>82</v>
      </c>
      <c r="AV186" s="13" t="s">
        <v>82</v>
      </c>
      <c r="AW186" s="13" t="s">
        <v>33</v>
      </c>
      <c r="AX186" s="13" t="s">
        <v>80</v>
      </c>
      <c r="AY186" s="229" t="s">
        <v>137</v>
      </c>
    </row>
    <row r="187" s="2" customFormat="1" ht="16.5" customHeight="1">
      <c r="A187" s="39"/>
      <c r="B187" s="40"/>
      <c r="C187" s="251" t="s">
        <v>329</v>
      </c>
      <c r="D187" s="251" t="s">
        <v>278</v>
      </c>
      <c r="E187" s="252" t="s">
        <v>823</v>
      </c>
      <c r="F187" s="253" t="s">
        <v>824</v>
      </c>
      <c r="G187" s="254" t="s">
        <v>142</v>
      </c>
      <c r="H187" s="255">
        <v>73</v>
      </c>
      <c r="I187" s="256"/>
      <c r="J187" s="257">
        <f>ROUND(I187*H187,2)</f>
        <v>0</v>
      </c>
      <c r="K187" s="253" t="s">
        <v>19</v>
      </c>
      <c r="L187" s="258"/>
      <c r="M187" s="259" t="s">
        <v>19</v>
      </c>
      <c r="N187" s="260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178</v>
      </c>
      <c r="AT187" s="216" t="s">
        <v>278</v>
      </c>
      <c r="AU187" s="216" t="s">
        <v>82</v>
      </c>
      <c r="AY187" s="18" t="s">
        <v>137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144</v>
      </c>
      <c r="BM187" s="216" t="s">
        <v>1062</v>
      </c>
    </row>
    <row r="188" s="13" customFormat="1">
      <c r="A188" s="13"/>
      <c r="B188" s="218"/>
      <c r="C188" s="219"/>
      <c r="D188" s="220" t="s">
        <v>153</v>
      </c>
      <c r="E188" s="221" t="s">
        <v>19</v>
      </c>
      <c r="F188" s="222" t="s">
        <v>1061</v>
      </c>
      <c r="G188" s="219"/>
      <c r="H188" s="223">
        <v>73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153</v>
      </c>
      <c r="AU188" s="229" t="s">
        <v>82</v>
      </c>
      <c r="AV188" s="13" t="s">
        <v>82</v>
      </c>
      <c r="AW188" s="13" t="s">
        <v>33</v>
      </c>
      <c r="AX188" s="13" t="s">
        <v>80</v>
      </c>
      <c r="AY188" s="229" t="s">
        <v>137</v>
      </c>
    </row>
    <row r="189" s="12" customFormat="1" ht="22.8" customHeight="1">
      <c r="A189" s="12"/>
      <c r="B189" s="189"/>
      <c r="C189" s="190"/>
      <c r="D189" s="191" t="s">
        <v>71</v>
      </c>
      <c r="E189" s="203" t="s">
        <v>155</v>
      </c>
      <c r="F189" s="203" t="s">
        <v>1063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SUM(P190:P205)</f>
        <v>0</v>
      </c>
      <c r="Q189" s="197"/>
      <c r="R189" s="198">
        <f>SUM(R190:R205)</f>
        <v>518.01661093999996</v>
      </c>
      <c r="S189" s="197"/>
      <c r="T189" s="199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80</v>
      </c>
      <c r="AT189" s="201" t="s">
        <v>71</v>
      </c>
      <c r="AU189" s="201" t="s">
        <v>80</v>
      </c>
      <c r="AY189" s="200" t="s">
        <v>137</v>
      </c>
      <c r="BK189" s="202">
        <f>SUM(BK190:BK205)</f>
        <v>0</v>
      </c>
    </row>
    <row r="190" s="2" customFormat="1" ht="16.5" customHeight="1">
      <c r="A190" s="39"/>
      <c r="B190" s="40"/>
      <c r="C190" s="205" t="s">
        <v>333</v>
      </c>
      <c r="D190" s="205" t="s">
        <v>139</v>
      </c>
      <c r="E190" s="206" t="s">
        <v>1064</v>
      </c>
      <c r="F190" s="207" t="s">
        <v>1065</v>
      </c>
      <c r="G190" s="208" t="s">
        <v>175</v>
      </c>
      <c r="H190" s="209">
        <v>207.624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2.45329</v>
      </c>
      <c r="R190" s="214">
        <f>Q190*H190</f>
        <v>509.36188296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144</v>
      </c>
      <c r="AT190" s="216" t="s">
        <v>139</v>
      </c>
      <c r="AU190" s="216" t="s">
        <v>82</v>
      </c>
      <c r="AY190" s="18" t="s">
        <v>137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144</v>
      </c>
      <c r="BM190" s="216" t="s">
        <v>1066</v>
      </c>
    </row>
    <row r="191" s="15" customFormat="1">
      <c r="A191" s="15"/>
      <c r="B191" s="241"/>
      <c r="C191" s="242"/>
      <c r="D191" s="220" t="s">
        <v>153</v>
      </c>
      <c r="E191" s="243" t="s">
        <v>19</v>
      </c>
      <c r="F191" s="244" t="s">
        <v>962</v>
      </c>
      <c r="G191" s="242"/>
      <c r="H191" s="243" t="s">
        <v>19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153</v>
      </c>
      <c r="AU191" s="250" t="s">
        <v>82</v>
      </c>
      <c r="AV191" s="15" t="s">
        <v>80</v>
      </c>
      <c r="AW191" s="15" t="s">
        <v>33</v>
      </c>
      <c r="AX191" s="15" t="s">
        <v>72</v>
      </c>
      <c r="AY191" s="250" t="s">
        <v>137</v>
      </c>
    </row>
    <row r="192" s="13" customFormat="1">
      <c r="A192" s="13"/>
      <c r="B192" s="218"/>
      <c r="C192" s="219"/>
      <c r="D192" s="220" t="s">
        <v>153</v>
      </c>
      <c r="E192" s="221" t="s">
        <v>19</v>
      </c>
      <c r="F192" s="222" t="s">
        <v>1067</v>
      </c>
      <c r="G192" s="219"/>
      <c r="H192" s="223">
        <v>53.969999999999999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153</v>
      </c>
      <c r="AU192" s="229" t="s">
        <v>82</v>
      </c>
      <c r="AV192" s="13" t="s">
        <v>82</v>
      </c>
      <c r="AW192" s="13" t="s">
        <v>33</v>
      </c>
      <c r="AX192" s="13" t="s">
        <v>72</v>
      </c>
      <c r="AY192" s="229" t="s">
        <v>137</v>
      </c>
    </row>
    <row r="193" s="13" customFormat="1">
      <c r="A193" s="13"/>
      <c r="B193" s="218"/>
      <c r="C193" s="219"/>
      <c r="D193" s="220" t="s">
        <v>153</v>
      </c>
      <c r="E193" s="221" t="s">
        <v>19</v>
      </c>
      <c r="F193" s="222" t="s">
        <v>1068</v>
      </c>
      <c r="G193" s="219"/>
      <c r="H193" s="223">
        <v>153.654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9" t="s">
        <v>153</v>
      </c>
      <c r="AU193" s="229" t="s">
        <v>82</v>
      </c>
      <c r="AV193" s="13" t="s">
        <v>82</v>
      </c>
      <c r="AW193" s="13" t="s">
        <v>33</v>
      </c>
      <c r="AX193" s="13" t="s">
        <v>72</v>
      </c>
      <c r="AY193" s="229" t="s">
        <v>137</v>
      </c>
    </row>
    <row r="194" s="14" customFormat="1">
      <c r="A194" s="14"/>
      <c r="B194" s="230"/>
      <c r="C194" s="231"/>
      <c r="D194" s="220" t="s">
        <v>153</v>
      </c>
      <c r="E194" s="232" t="s">
        <v>19</v>
      </c>
      <c r="F194" s="233" t="s">
        <v>185</v>
      </c>
      <c r="G194" s="231"/>
      <c r="H194" s="234">
        <v>207.624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153</v>
      </c>
      <c r="AU194" s="240" t="s">
        <v>82</v>
      </c>
      <c r="AV194" s="14" t="s">
        <v>144</v>
      </c>
      <c r="AW194" s="14" t="s">
        <v>33</v>
      </c>
      <c r="AX194" s="14" t="s">
        <v>80</v>
      </c>
      <c r="AY194" s="240" t="s">
        <v>137</v>
      </c>
    </row>
    <row r="195" s="2" customFormat="1" ht="16.5" customHeight="1">
      <c r="A195" s="39"/>
      <c r="B195" s="40"/>
      <c r="C195" s="205" t="s">
        <v>339</v>
      </c>
      <c r="D195" s="205" t="s">
        <v>139</v>
      </c>
      <c r="E195" s="206" t="s">
        <v>1069</v>
      </c>
      <c r="F195" s="207" t="s">
        <v>1070</v>
      </c>
      <c r="G195" s="208" t="s">
        <v>158</v>
      </c>
      <c r="H195" s="209">
        <v>596.32600000000002</v>
      </c>
      <c r="I195" s="210"/>
      <c r="J195" s="211">
        <f>ROUND(I195*H195,2)</f>
        <v>0</v>
      </c>
      <c r="K195" s="207" t="s">
        <v>143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0.0023700000000000001</v>
      </c>
      <c r="R195" s="214">
        <f>Q195*H195</f>
        <v>1.4132926200000002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144</v>
      </c>
      <c r="AT195" s="216" t="s">
        <v>139</v>
      </c>
      <c r="AU195" s="216" t="s">
        <v>82</v>
      </c>
      <c r="AY195" s="18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144</v>
      </c>
      <c r="BM195" s="216" t="s">
        <v>1071</v>
      </c>
    </row>
    <row r="196" s="15" customFormat="1">
      <c r="A196" s="15"/>
      <c r="B196" s="241"/>
      <c r="C196" s="242"/>
      <c r="D196" s="220" t="s">
        <v>153</v>
      </c>
      <c r="E196" s="243" t="s">
        <v>19</v>
      </c>
      <c r="F196" s="244" t="s">
        <v>962</v>
      </c>
      <c r="G196" s="242"/>
      <c r="H196" s="243" t="s">
        <v>19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0" t="s">
        <v>153</v>
      </c>
      <c r="AU196" s="250" t="s">
        <v>82</v>
      </c>
      <c r="AV196" s="15" t="s">
        <v>80</v>
      </c>
      <c r="AW196" s="15" t="s">
        <v>33</v>
      </c>
      <c r="AX196" s="15" t="s">
        <v>72</v>
      </c>
      <c r="AY196" s="250" t="s">
        <v>137</v>
      </c>
    </row>
    <row r="197" s="13" customFormat="1">
      <c r="A197" s="13"/>
      <c r="B197" s="218"/>
      <c r="C197" s="219"/>
      <c r="D197" s="220" t="s">
        <v>153</v>
      </c>
      <c r="E197" s="221" t="s">
        <v>19</v>
      </c>
      <c r="F197" s="222" t="s">
        <v>1072</v>
      </c>
      <c r="G197" s="219"/>
      <c r="H197" s="223">
        <v>596.32600000000002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153</v>
      </c>
      <c r="AU197" s="229" t="s">
        <v>82</v>
      </c>
      <c r="AV197" s="13" t="s">
        <v>82</v>
      </c>
      <c r="AW197" s="13" t="s">
        <v>33</v>
      </c>
      <c r="AX197" s="13" t="s">
        <v>80</v>
      </c>
      <c r="AY197" s="229" t="s">
        <v>137</v>
      </c>
    </row>
    <row r="198" s="2" customFormat="1" ht="16.5" customHeight="1">
      <c r="A198" s="39"/>
      <c r="B198" s="40"/>
      <c r="C198" s="205" t="s">
        <v>344</v>
      </c>
      <c r="D198" s="205" t="s">
        <v>139</v>
      </c>
      <c r="E198" s="206" t="s">
        <v>1073</v>
      </c>
      <c r="F198" s="207" t="s">
        <v>1074</v>
      </c>
      <c r="G198" s="208" t="s">
        <v>158</v>
      </c>
      <c r="H198" s="209">
        <v>596.32600000000002</v>
      </c>
      <c r="I198" s="210"/>
      <c r="J198" s="211">
        <f>ROUND(I198*H198,2)</f>
        <v>0</v>
      </c>
      <c r="K198" s="207" t="s">
        <v>143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144</v>
      </c>
      <c r="AT198" s="216" t="s">
        <v>139</v>
      </c>
      <c r="AU198" s="216" t="s">
        <v>82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144</v>
      </c>
      <c r="BM198" s="216" t="s">
        <v>1075</v>
      </c>
    </row>
    <row r="199" s="13" customFormat="1">
      <c r="A199" s="13"/>
      <c r="B199" s="218"/>
      <c r="C199" s="219"/>
      <c r="D199" s="220" t="s">
        <v>153</v>
      </c>
      <c r="E199" s="221" t="s">
        <v>19</v>
      </c>
      <c r="F199" s="222" t="s">
        <v>1076</v>
      </c>
      <c r="G199" s="219"/>
      <c r="H199" s="223">
        <v>596.32600000000002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153</v>
      </c>
      <c r="AU199" s="229" t="s">
        <v>82</v>
      </c>
      <c r="AV199" s="13" t="s">
        <v>82</v>
      </c>
      <c r="AW199" s="13" t="s">
        <v>33</v>
      </c>
      <c r="AX199" s="13" t="s">
        <v>80</v>
      </c>
      <c r="AY199" s="229" t="s">
        <v>137</v>
      </c>
    </row>
    <row r="200" s="2" customFormat="1" ht="16.5" customHeight="1">
      <c r="A200" s="39"/>
      <c r="B200" s="40"/>
      <c r="C200" s="205" t="s">
        <v>349</v>
      </c>
      <c r="D200" s="205" t="s">
        <v>139</v>
      </c>
      <c r="E200" s="206" t="s">
        <v>1077</v>
      </c>
      <c r="F200" s="207" t="s">
        <v>1078</v>
      </c>
      <c r="G200" s="208" t="s">
        <v>281</v>
      </c>
      <c r="H200" s="209">
        <v>0.016</v>
      </c>
      <c r="I200" s="210"/>
      <c r="J200" s="211">
        <f>ROUND(I200*H200,2)</f>
        <v>0</v>
      </c>
      <c r="K200" s="207" t="s">
        <v>143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1.04331</v>
      </c>
      <c r="R200" s="214">
        <f>Q200*H200</f>
        <v>0.01669296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144</v>
      </c>
      <c r="AT200" s="216" t="s">
        <v>139</v>
      </c>
      <c r="AU200" s="216" t="s">
        <v>82</v>
      </c>
      <c r="AY200" s="18" t="s">
        <v>137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144</v>
      </c>
      <c r="BM200" s="216" t="s">
        <v>1079</v>
      </c>
    </row>
    <row r="201" s="13" customFormat="1">
      <c r="A201" s="13"/>
      <c r="B201" s="218"/>
      <c r="C201" s="219"/>
      <c r="D201" s="220" t="s">
        <v>153</v>
      </c>
      <c r="E201" s="221" t="s">
        <v>19</v>
      </c>
      <c r="F201" s="222" t="s">
        <v>1080</v>
      </c>
      <c r="G201" s="219"/>
      <c r="H201" s="223">
        <v>0.016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153</v>
      </c>
      <c r="AU201" s="229" t="s">
        <v>82</v>
      </c>
      <c r="AV201" s="13" t="s">
        <v>82</v>
      </c>
      <c r="AW201" s="13" t="s">
        <v>33</v>
      </c>
      <c r="AX201" s="13" t="s">
        <v>80</v>
      </c>
      <c r="AY201" s="229" t="s">
        <v>137</v>
      </c>
    </row>
    <row r="202" s="2" customFormat="1" ht="16.5" customHeight="1">
      <c r="A202" s="39"/>
      <c r="B202" s="40"/>
      <c r="C202" s="205" t="s">
        <v>355</v>
      </c>
      <c r="D202" s="205" t="s">
        <v>139</v>
      </c>
      <c r="E202" s="206" t="s">
        <v>1081</v>
      </c>
      <c r="F202" s="207" t="s">
        <v>1082</v>
      </c>
      <c r="G202" s="208" t="s">
        <v>281</v>
      </c>
      <c r="H202" s="209">
        <v>0.182</v>
      </c>
      <c r="I202" s="210"/>
      <c r="J202" s="211">
        <f>ROUND(I202*H202,2)</f>
        <v>0</v>
      </c>
      <c r="K202" s="207" t="s">
        <v>143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1.0538799999999999</v>
      </c>
      <c r="R202" s="214">
        <f>Q202*H202</f>
        <v>0.19180615999999998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144</v>
      </c>
      <c r="AT202" s="216" t="s">
        <v>139</v>
      </c>
      <c r="AU202" s="216" t="s">
        <v>82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144</v>
      </c>
      <c r="BM202" s="216" t="s">
        <v>1083</v>
      </c>
    </row>
    <row r="203" s="13" customFormat="1">
      <c r="A203" s="13"/>
      <c r="B203" s="218"/>
      <c r="C203" s="219"/>
      <c r="D203" s="220" t="s">
        <v>153</v>
      </c>
      <c r="E203" s="221" t="s">
        <v>19</v>
      </c>
      <c r="F203" s="222" t="s">
        <v>1084</v>
      </c>
      <c r="G203" s="219"/>
      <c r="H203" s="223">
        <v>0.182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153</v>
      </c>
      <c r="AU203" s="229" t="s">
        <v>82</v>
      </c>
      <c r="AV203" s="13" t="s">
        <v>82</v>
      </c>
      <c r="AW203" s="13" t="s">
        <v>33</v>
      </c>
      <c r="AX203" s="13" t="s">
        <v>80</v>
      </c>
      <c r="AY203" s="229" t="s">
        <v>137</v>
      </c>
    </row>
    <row r="204" s="2" customFormat="1" ht="16.5" customHeight="1">
      <c r="A204" s="39"/>
      <c r="B204" s="40"/>
      <c r="C204" s="205" t="s">
        <v>376</v>
      </c>
      <c r="D204" s="205" t="s">
        <v>139</v>
      </c>
      <c r="E204" s="206" t="s">
        <v>1085</v>
      </c>
      <c r="F204" s="207" t="s">
        <v>1086</v>
      </c>
      <c r="G204" s="208" t="s">
        <v>281</v>
      </c>
      <c r="H204" s="209">
        <v>6.5339999999999998</v>
      </c>
      <c r="I204" s="210"/>
      <c r="J204" s="211">
        <f>ROUND(I204*H204,2)</f>
        <v>0</v>
      </c>
      <c r="K204" s="207" t="s">
        <v>143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1.07636</v>
      </c>
      <c r="R204" s="214">
        <f>Q204*H204</f>
        <v>7.0329362399999997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144</v>
      </c>
      <c r="AT204" s="216" t="s">
        <v>139</v>
      </c>
      <c r="AU204" s="216" t="s">
        <v>82</v>
      </c>
      <c r="AY204" s="18" t="s">
        <v>137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144</v>
      </c>
      <c r="BM204" s="216" t="s">
        <v>1087</v>
      </c>
    </row>
    <row r="205" s="13" customFormat="1">
      <c r="A205" s="13"/>
      <c r="B205" s="218"/>
      <c r="C205" s="219"/>
      <c r="D205" s="220" t="s">
        <v>153</v>
      </c>
      <c r="E205" s="221" t="s">
        <v>19</v>
      </c>
      <c r="F205" s="222" t="s">
        <v>1088</v>
      </c>
      <c r="G205" s="219"/>
      <c r="H205" s="223">
        <v>6.5339999999999998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153</v>
      </c>
      <c r="AU205" s="229" t="s">
        <v>82</v>
      </c>
      <c r="AV205" s="13" t="s">
        <v>82</v>
      </c>
      <c r="AW205" s="13" t="s">
        <v>33</v>
      </c>
      <c r="AX205" s="13" t="s">
        <v>80</v>
      </c>
      <c r="AY205" s="229" t="s">
        <v>137</v>
      </c>
    </row>
    <row r="206" s="12" customFormat="1" ht="22.8" customHeight="1">
      <c r="A206" s="12"/>
      <c r="B206" s="189"/>
      <c r="C206" s="190"/>
      <c r="D206" s="191" t="s">
        <v>71</v>
      </c>
      <c r="E206" s="203" t="s">
        <v>144</v>
      </c>
      <c r="F206" s="203" t="s">
        <v>381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SUM(P207:P223)</f>
        <v>0</v>
      </c>
      <c r="Q206" s="197"/>
      <c r="R206" s="198">
        <f>SUM(R207:R223)</f>
        <v>2.4449871300000003</v>
      </c>
      <c r="S206" s="197"/>
      <c r="T206" s="199">
        <f>SUM(T207:T223)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80</v>
      </c>
      <c r="AT206" s="201" t="s">
        <v>71</v>
      </c>
      <c r="AU206" s="201" t="s">
        <v>80</v>
      </c>
      <c r="AY206" s="200" t="s">
        <v>137</v>
      </c>
      <c r="BK206" s="202">
        <f>SUM(BK207:BK223)</f>
        <v>0</v>
      </c>
    </row>
    <row r="207" s="2" customFormat="1" ht="16.5" customHeight="1">
      <c r="A207" s="39"/>
      <c r="B207" s="40"/>
      <c r="C207" s="205" t="s">
        <v>382</v>
      </c>
      <c r="D207" s="205" t="s">
        <v>139</v>
      </c>
      <c r="E207" s="206" t="s">
        <v>826</v>
      </c>
      <c r="F207" s="207" t="s">
        <v>827</v>
      </c>
      <c r="G207" s="208" t="s">
        <v>158</v>
      </c>
      <c r="H207" s="209">
        <v>124.27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144</v>
      </c>
      <c r="AT207" s="216" t="s">
        <v>139</v>
      </c>
      <c r="AU207" s="216" t="s">
        <v>82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144</v>
      </c>
      <c r="BM207" s="216" t="s">
        <v>1089</v>
      </c>
    </row>
    <row r="208" s="13" customFormat="1">
      <c r="A208" s="13"/>
      <c r="B208" s="218"/>
      <c r="C208" s="219"/>
      <c r="D208" s="220" t="s">
        <v>153</v>
      </c>
      <c r="E208" s="221" t="s">
        <v>19</v>
      </c>
      <c r="F208" s="222" t="s">
        <v>1090</v>
      </c>
      <c r="G208" s="219"/>
      <c r="H208" s="223">
        <v>124.27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153</v>
      </c>
      <c r="AU208" s="229" t="s">
        <v>82</v>
      </c>
      <c r="AV208" s="13" t="s">
        <v>82</v>
      </c>
      <c r="AW208" s="13" t="s">
        <v>33</v>
      </c>
      <c r="AX208" s="13" t="s">
        <v>80</v>
      </c>
      <c r="AY208" s="229" t="s">
        <v>137</v>
      </c>
    </row>
    <row r="209" s="2" customFormat="1" ht="24.15" customHeight="1">
      <c r="A209" s="39"/>
      <c r="B209" s="40"/>
      <c r="C209" s="205" t="s">
        <v>388</v>
      </c>
      <c r="D209" s="205" t="s">
        <v>139</v>
      </c>
      <c r="E209" s="206" t="s">
        <v>1091</v>
      </c>
      <c r="F209" s="207" t="s">
        <v>1092</v>
      </c>
      <c r="G209" s="208" t="s">
        <v>175</v>
      </c>
      <c r="H209" s="209">
        <v>0.89100000000000001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144</v>
      </c>
      <c r="AT209" s="216" t="s">
        <v>139</v>
      </c>
      <c r="AU209" s="216" t="s">
        <v>82</v>
      </c>
      <c r="AY209" s="18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144</v>
      </c>
      <c r="BM209" s="216" t="s">
        <v>1093</v>
      </c>
    </row>
    <row r="210" s="15" customFormat="1">
      <c r="A210" s="15"/>
      <c r="B210" s="241"/>
      <c r="C210" s="242"/>
      <c r="D210" s="220" t="s">
        <v>153</v>
      </c>
      <c r="E210" s="243" t="s">
        <v>19</v>
      </c>
      <c r="F210" s="244" t="s">
        <v>1094</v>
      </c>
      <c r="G210" s="242"/>
      <c r="H210" s="243" t="s">
        <v>19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0" t="s">
        <v>153</v>
      </c>
      <c r="AU210" s="250" t="s">
        <v>82</v>
      </c>
      <c r="AV210" s="15" t="s">
        <v>80</v>
      </c>
      <c r="AW210" s="15" t="s">
        <v>33</v>
      </c>
      <c r="AX210" s="15" t="s">
        <v>72</v>
      </c>
      <c r="AY210" s="250" t="s">
        <v>137</v>
      </c>
    </row>
    <row r="211" s="13" customFormat="1">
      <c r="A211" s="13"/>
      <c r="B211" s="218"/>
      <c r="C211" s="219"/>
      <c r="D211" s="220" t="s">
        <v>153</v>
      </c>
      <c r="E211" s="221" t="s">
        <v>19</v>
      </c>
      <c r="F211" s="222" t="s">
        <v>1095</v>
      </c>
      <c r="G211" s="219"/>
      <c r="H211" s="223">
        <v>0.89100000000000001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153</v>
      </c>
      <c r="AU211" s="229" t="s">
        <v>82</v>
      </c>
      <c r="AV211" s="13" t="s">
        <v>82</v>
      </c>
      <c r="AW211" s="13" t="s">
        <v>33</v>
      </c>
      <c r="AX211" s="13" t="s">
        <v>80</v>
      </c>
      <c r="AY211" s="229" t="s">
        <v>137</v>
      </c>
    </row>
    <row r="212" s="2" customFormat="1" ht="16.5" customHeight="1">
      <c r="A212" s="39"/>
      <c r="B212" s="40"/>
      <c r="C212" s="205" t="s">
        <v>393</v>
      </c>
      <c r="D212" s="205" t="s">
        <v>139</v>
      </c>
      <c r="E212" s="206" t="s">
        <v>1096</v>
      </c>
      <c r="F212" s="207" t="s">
        <v>1097</v>
      </c>
      <c r="G212" s="208" t="s">
        <v>158</v>
      </c>
      <c r="H212" s="209">
        <v>65.790000000000006</v>
      </c>
      <c r="I212" s="210"/>
      <c r="J212" s="211">
        <f>ROUND(I212*H212,2)</f>
        <v>0</v>
      </c>
      <c r="K212" s="207" t="s">
        <v>143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144</v>
      </c>
      <c r="AT212" s="216" t="s">
        <v>139</v>
      </c>
      <c r="AU212" s="216" t="s">
        <v>82</v>
      </c>
      <c r="AY212" s="18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144</v>
      </c>
      <c r="BM212" s="216" t="s">
        <v>1098</v>
      </c>
    </row>
    <row r="213" s="15" customFormat="1">
      <c r="A213" s="15"/>
      <c r="B213" s="241"/>
      <c r="C213" s="242"/>
      <c r="D213" s="220" t="s">
        <v>153</v>
      </c>
      <c r="E213" s="243" t="s">
        <v>19</v>
      </c>
      <c r="F213" s="244" t="s">
        <v>1099</v>
      </c>
      <c r="G213" s="242"/>
      <c r="H213" s="243" t="s">
        <v>19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0" t="s">
        <v>153</v>
      </c>
      <c r="AU213" s="250" t="s">
        <v>82</v>
      </c>
      <c r="AV213" s="15" t="s">
        <v>80</v>
      </c>
      <c r="AW213" s="15" t="s">
        <v>33</v>
      </c>
      <c r="AX213" s="15" t="s">
        <v>72</v>
      </c>
      <c r="AY213" s="250" t="s">
        <v>137</v>
      </c>
    </row>
    <row r="214" s="13" customFormat="1">
      <c r="A214" s="13"/>
      <c r="B214" s="218"/>
      <c r="C214" s="219"/>
      <c r="D214" s="220" t="s">
        <v>153</v>
      </c>
      <c r="E214" s="221" t="s">
        <v>19</v>
      </c>
      <c r="F214" s="222" t="s">
        <v>1100</v>
      </c>
      <c r="G214" s="219"/>
      <c r="H214" s="223">
        <v>65.790000000000006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153</v>
      </c>
      <c r="AU214" s="229" t="s">
        <v>82</v>
      </c>
      <c r="AV214" s="13" t="s">
        <v>82</v>
      </c>
      <c r="AW214" s="13" t="s">
        <v>33</v>
      </c>
      <c r="AX214" s="13" t="s">
        <v>80</v>
      </c>
      <c r="AY214" s="229" t="s">
        <v>137</v>
      </c>
    </row>
    <row r="215" s="2" customFormat="1" ht="16.5" customHeight="1">
      <c r="A215" s="39"/>
      <c r="B215" s="40"/>
      <c r="C215" s="205" t="s">
        <v>399</v>
      </c>
      <c r="D215" s="205" t="s">
        <v>139</v>
      </c>
      <c r="E215" s="206" t="s">
        <v>383</v>
      </c>
      <c r="F215" s="207" t="s">
        <v>384</v>
      </c>
      <c r="G215" s="208" t="s">
        <v>175</v>
      </c>
      <c r="H215" s="209">
        <v>1.2689999999999999</v>
      </c>
      <c r="I215" s="210"/>
      <c r="J215" s="211">
        <f>ROUND(I215*H215,2)</f>
        <v>0</v>
      </c>
      <c r="K215" s="207" t="s">
        <v>143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1.8907700000000001</v>
      </c>
      <c r="R215" s="214">
        <f>Q215*H215</f>
        <v>2.39938713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144</v>
      </c>
      <c r="AT215" s="216" t="s">
        <v>139</v>
      </c>
      <c r="AU215" s="216" t="s">
        <v>82</v>
      </c>
      <c r="AY215" s="18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144</v>
      </c>
      <c r="BM215" s="216" t="s">
        <v>1101</v>
      </c>
    </row>
    <row r="216" s="15" customFormat="1">
      <c r="A216" s="15"/>
      <c r="B216" s="241"/>
      <c r="C216" s="242"/>
      <c r="D216" s="220" t="s">
        <v>153</v>
      </c>
      <c r="E216" s="243" t="s">
        <v>19</v>
      </c>
      <c r="F216" s="244" t="s">
        <v>962</v>
      </c>
      <c r="G216" s="242"/>
      <c r="H216" s="243" t="s">
        <v>19</v>
      </c>
      <c r="I216" s="245"/>
      <c r="J216" s="242"/>
      <c r="K216" s="242"/>
      <c r="L216" s="246"/>
      <c r="M216" s="247"/>
      <c r="N216" s="248"/>
      <c r="O216" s="248"/>
      <c r="P216" s="248"/>
      <c r="Q216" s="248"/>
      <c r="R216" s="248"/>
      <c r="S216" s="248"/>
      <c r="T216" s="24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0" t="s">
        <v>153</v>
      </c>
      <c r="AU216" s="250" t="s">
        <v>82</v>
      </c>
      <c r="AV216" s="15" t="s">
        <v>80</v>
      </c>
      <c r="AW216" s="15" t="s">
        <v>33</v>
      </c>
      <c r="AX216" s="15" t="s">
        <v>72</v>
      </c>
      <c r="AY216" s="250" t="s">
        <v>137</v>
      </c>
    </row>
    <row r="217" s="13" customFormat="1">
      <c r="A217" s="13"/>
      <c r="B217" s="218"/>
      <c r="C217" s="219"/>
      <c r="D217" s="220" t="s">
        <v>153</v>
      </c>
      <c r="E217" s="221" t="s">
        <v>19</v>
      </c>
      <c r="F217" s="222" t="s">
        <v>1102</v>
      </c>
      <c r="G217" s="219"/>
      <c r="H217" s="223">
        <v>0.67500000000000004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153</v>
      </c>
      <c r="AU217" s="229" t="s">
        <v>82</v>
      </c>
      <c r="AV217" s="13" t="s">
        <v>82</v>
      </c>
      <c r="AW217" s="13" t="s">
        <v>33</v>
      </c>
      <c r="AX217" s="13" t="s">
        <v>72</v>
      </c>
      <c r="AY217" s="229" t="s">
        <v>137</v>
      </c>
    </row>
    <row r="218" s="13" customFormat="1">
      <c r="A218" s="13"/>
      <c r="B218" s="218"/>
      <c r="C218" s="219"/>
      <c r="D218" s="220" t="s">
        <v>153</v>
      </c>
      <c r="E218" s="221" t="s">
        <v>19</v>
      </c>
      <c r="F218" s="222" t="s">
        <v>1103</v>
      </c>
      <c r="G218" s="219"/>
      <c r="H218" s="223">
        <v>0.59399999999999997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153</v>
      </c>
      <c r="AU218" s="229" t="s">
        <v>82</v>
      </c>
      <c r="AV218" s="13" t="s">
        <v>82</v>
      </c>
      <c r="AW218" s="13" t="s">
        <v>33</v>
      </c>
      <c r="AX218" s="13" t="s">
        <v>72</v>
      </c>
      <c r="AY218" s="229" t="s">
        <v>137</v>
      </c>
    </row>
    <row r="219" s="14" customFormat="1">
      <c r="A219" s="14"/>
      <c r="B219" s="230"/>
      <c r="C219" s="231"/>
      <c r="D219" s="220" t="s">
        <v>153</v>
      </c>
      <c r="E219" s="232" t="s">
        <v>19</v>
      </c>
      <c r="F219" s="233" t="s">
        <v>185</v>
      </c>
      <c r="G219" s="231"/>
      <c r="H219" s="234">
        <v>1.2689999999999999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153</v>
      </c>
      <c r="AU219" s="240" t="s">
        <v>82</v>
      </c>
      <c r="AV219" s="14" t="s">
        <v>144</v>
      </c>
      <c r="AW219" s="14" t="s">
        <v>33</v>
      </c>
      <c r="AX219" s="14" t="s">
        <v>80</v>
      </c>
      <c r="AY219" s="240" t="s">
        <v>137</v>
      </c>
    </row>
    <row r="220" s="2" customFormat="1" ht="16.5" customHeight="1">
      <c r="A220" s="39"/>
      <c r="B220" s="40"/>
      <c r="C220" s="205" t="s">
        <v>405</v>
      </c>
      <c r="D220" s="205" t="s">
        <v>139</v>
      </c>
      <c r="E220" s="206" t="s">
        <v>1104</v>
      </c>
      <c r="F220" s="207" t="s">
        <v>1105</v>
      </c>
      <c r="G220" s="208" t="s">
        <v>142</v>
      </c>
      <c r="H220" s="209">
        <v>1</v>
      </c>
      <c r="I220" s="210"/>
      <c r="J220" s="211">
        <f>ROUND(I220*H220,2)</f>
        <v>0</v>
      </c>
      <c r="K220" s="207" t="s">
        <v>143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0.0066</v>
      </c>
      <c r="R220" s="214">
        <f>Q220*H220</f>
        <v>0.0066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144</v>
      </c>
      <c r="AT220" s="216" t="s">
        <v>139</v>
      </c>
      <c r="AU220" s="216" t="s">
        <v>82</v>
      </c>
      <c r="AY220" s="18" t="s">
        <v>137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144</v>
      </c>
      <c r="BM220" s="216" t="s">
        <v>1106</v>
      </c>
    </row>
    <row r="221" s="13" customFormat="1">
      <c r="A221" s="13"/>
      <c r="B221" s="218"/>
      <c r="C221" s="219"/>
      <c r="D221" s="220" t="s">
        <v>153</v>
      </c>
      <c r="E221" s="221" t="s">
        <v>19</v>
      </c>
      <c r="F221" s="222" t="s">
        <v>1107</v>
      </c>
      <c r="G221" s="219"/>
      <c r="H221" s="223">
        <v>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153</v>
      </c>
      <c r="AU221" s="229" t="s">
        <v>82</v>
      </c>
      <c r="AV221" s="13" t="s">
        <v>82</v>
      </c>
      <c r="AW221" s="13" t="s">
        <v>33</v>
      </c>
      <c r="AX221" s="13" t="s">
        <v>80</v>
      </c>
      <c r="AY221" s="229" t="s">
        <v>137</v>
      </c>
    </row>
    <row r="222" s="2" customFormat="1" ht="16.5" customHeight="1">
      <c r="A222" s="39"/>
      <c r="B222" s="40"/>
      <c r="C222" s="251" t="s">
        <v>411</v>
      </c>
      <c r="D222" s="251" t="s">
        <v>278</v>
      </c>
      <c r="E222" s="252" t="s">
        <v>1108</v>
      </c>
      <c r="F222" s="253" t="s">
        <v>1109</v>
      </c>
      <c r="G222" s="254" t="s">
        <v>142</v>
      </c>
      <c r="H222" s="255">
        <v>1</v>
      </c>
      <c r="I222" s="256"/>
      <c r="J222" s="257">
        <f>ROUND(I222*H222,2)</f>
        <v>0</v>
      </c>
      <c r="K222" s="253" t="s">
        <v>19</v>
      </c>
      <c r="L222" s="258"/>
      <c r="M222" s="259" t="s">
        <v>19</v>
      </c>
      <c r="N222" s="260" t="s">
        <v>43</v>
      </c>
      <c r="O222" s="85"/>
      <c r="P222" s="214">
        <f>O222*H222</f>
        <v>0</v>
      </c>
      <c r="Q222" s="214">
        <v>0.039</v>
      </c>
      <c r="R222" s="214">
        <f>Q222*H222</f>
        <v>0.039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178</v>
      </c>
      <c r="AT222" s="216" t="s">
        <v>278</v>
      </c>
      <c r="AU222" s="216" t="s">
        <v>82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144</v>
      </c>
      <c r="BM222" s="216" t="s">
        <v>1110</v>
      </c>
    </row>
    <row r="223" s="13" customFormat="1">
      <c r="A223" s="13"/>
      <c r="B223" s="218"/>
      <c r="C223" s="219"/>
      <c r="D223" s="220" t="s">
        <v>153</v>
      </c>
      <c r="E223" s="221" t="s">
        <v>19</v>
      </c>
      <c r="F223" s="222" t="s">
        <v>1111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153</v>
      </c>
      <c r="AU223" s="229" t="s">
        <v>82</v>
      </c>
      <c r="AV223" s="13" t="s">
        <v>82</v>
      </c>
      <c r="AW223" s="13" t="s">
        <v>33</v>
      </c>
      <c r="AX223" s="13" t="s">
        <v>80</v>
      </c>
      <c r="AY223" s="229" t="s">
        <v>137</v>
      </c>
    </row>
    <row r="224" s="12" customFormat="1" ht="22.8" customHeight="1">
      <c r="A224" s="12"/>
      <c r="B224" s="189"/>
      <c r="C224" s="190"/>
      <c r="D224" s="191" t="s">
        <v>71</v>
      </c>
      <c r="E224" s="203" t="s">
        <v>178</v>
      </c>
      <c r="F224" s="203" t="s">
        <v>452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SUM(P225:P257)</f>
        <v>0</v>
      </c>
      <c r="Q224" s="197"/>
      <c r="R224" s="198">
        <f>SUM(R225:R257)</f>
        <v>8.5034551999999994</v>
      </c>
      <c r="S224" s="197"/>
      <c r="T224" s="199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80</v>
      </c>
      <c r="AT224" s="201" t="s">
        <v>71</v>
      </c>
      <c r="AU224" s="201" t="s">
        <v>80</v>
      </c>
      <c r="AY224" s="200" t="s">
        <v>137</v>
      </c>
      <c r="BK224" s="202">
        <f>SUM(BK225:BK257)</f>
        <v>0</v>
      </c>
    </row>
    <row r="225" s="2" customFormat="1" ht="16.5" customHeight="1">
      <c r="A225" s="39"/>
      <c r="B225" s="40"/>
      <c r="C225" s="205" t="s">
        <v>415</v>
      </c>
      <c r="D225" s="205" t="s">
        <v>139</v>
      </c>
      <c r="E225" s="206" t="s">
        <v>1112</v>
      </c>
      <c r="F225" s="207" t="s">
        <v>1113</v>
      </c>
      <c r="G225" s="208" t="s">
        <v>142</v>
      </c>
      <c r="H225" s="209">
        <v>4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0.014239999999999999</v>
      </c>
      <c r="R225" s="214">
        <f>Q225*H225</f>
        <v>0.056959999999999997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144</v>
      </c>
      <c r="AT225" s="216" t="s">
        <v>139</v>
      </c>
      <c r="AU225" s="216" t="s">
        <v>82</v>
      </c>
      <c r="AY225" s="18" t="s">
        <v>137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144</v>
      </c>
      <c r="BM225" s="216" t="s">
        <v>1114</v>
      </c>
    </row>
    <row r="226" s="13" customFormat="1">
      <c r="A226" s="13"/>
      <c r="B226" s="218"/>
      <c r="C226" s="219"/>
      <c r="D226" s="220" t="s">
        <v>153</v>
      </c>
      <c r="E226" s="221" t="s">
        <v>19</v>
      </c>
      <c r="F226" s="222" t="s">
        <v>1115</v>
      </c>
      <c r="G226" s="219"/>
      <c r="H226" s="223">
        <v>4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153</v>
      </c>
      <c r="AU226" s="229" t="s">
        <v>82</v>
      </c>
      <c r="AV226" s="13" t="s">
        <v>82</v>
      </c>
      <c r="AW226" s="13" t="s">
        <v>33</v>
      </c>
      <c r="AX226" s="13" t="s">
        <v>80</v>
      </c>
      <c r="AY226" s="229" t="s">
        <v>137</v>
      </c>
    </row>
    <row r="227" s="2" customFormat="1" ht="16.5" customHeight="1">
      <c r="A227" s="39"/>
      <c r="B227" s="40"/>
      <c r="C227" s="251" t="s">
        <v>419</v>
      </c>
      <c r="D227" s="251" t="s">
        <v>278</v>
      </c>
      <c r="E227" s="252" t="s">
        <v>1116</v>
      </c>
      <c r="F227" s="253" t="s">
        <v>1117</v>
      </c>
      <c r="G227" s="254" t="s">
        <v>142</v>
      </c>
      <c r="H227" s="255">
        <v>1</v>
      </c>
      <c r="I227" s="256"/>
      <c r="J227" s="257">
        <f>ROUND(I227*H227,2)</f>
        <v>0</v>
      </c>
      <c r="K227" s="253" t="s">
        <v>143</v>
      </c>
      <c r="L227" s="258"/>
      <c r="M227" s="259" t="s">
        <v>19</v>
      </c>
      <c r="N227" s="260" t="s">
        <v>43</v>
      </c>
      <c r="O227" s="85"/>
      <c r="P227" s="214">
        <f>O227*H227</f>
        <v>0</v>
      </c>
      <c r="Q227" s="214">
        <v>0.50600000000000001</v>
      </c>
      <c r="R227" s="214">
        <f>Q227*H227</f>
        <v>0.50600000000000001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178</v>
      </c>
      <c r="AT227" s="216" t="s">
        <v>278</v>
      </c>
      <c r="AU227" s="216" t="s">
        <v>82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144</v>
      </c>
      <c r="BM227" s="216" t="s">
        <v>1118</v>
      </c>
    </row>
    <row r="228" s="13" customFormat="1">
      <c r="A228" s="13"/>
      <c r="B228" s="218"/>
      <c r="C228" s="219"/>
      <c r="D228" s="220" t="s">
        <v>153</v>
      </c>
      <c r="E228" s="221" t="s">
        <v>19</v>
      </c>
      <c r="F228" s="222" t="s">
        <v>1111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153</v>
      </c>
      <c r="AU228" s="229" t="s">
        <v>82</v>
      </c>
      <c r="AV228" s="13" t="s">
        <v>82</v>
      </c>
      <c r="AW228" s="13" t="s">
        <v>33</v>
      </c>
      <c r="AX228" s="13" t="s">
        <v>80</v>
      </c>
      <c r="AY228" s="229" t="s">
        <v>137</v>
      </c>
    </row>
    <row r="229" s="2" customFormat="1" ht="16.5" customHeight="1">
      <c r="A229" s="39"/>
      <c r="B229" s="40"/>
      <c r="C229" s="251" t="s">
        <v>424</v>
      </c>
      <c r="D229" s="251" t="s">
        <v>278</v>
      </c>
      <c r="E229" s="252" t="s">
        <v>1119</v>
      </c>
      <c r="F229" s="253" t="s">
        <v>1120</v>
      </c>
      <c r="G229" s="254" t="s">
        <v>142</v>
      </c>
      <c r="H229" s="255">
        <v>2</v>
      </c>
      <c r="I229" s="256"/>
      <c r="J229" s="257">
        <f>ROUND(I229*H229,2)</f>
        <v>0</v>
      </c>
      <c r="K229" s="253" t="s">
        <v>19</v>
      </c>
      <c r="L229" s="258"/>
      <c r="M229" s="259" t="s">
        <v>19</v>
      </c>
      <c r="N229" s="260" t="s">
        <v>43</v>
      </c>
      <c r="O229" s="85"/>
      <c r="P229" s="214">
        <f>O229*H229</f>
        <v>0</v>
      </c>
      <c r="Q229" s="214">
        <v>1.0129999999999999</v>
      </c>
      <c r="R229" s="214">
        <f>Q229*H229</f>
        <v>2.0259999999999998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178</v>
      </c>
      <c r="AT229" s="216" t="s">
        <v>278</v>
      </c>
      <c r="AU229" s="216" t="s">
        <v>82</v>
      </c>
      <c r="AY229" s="18" t="s">
        <v>137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144</v>
      </c>
      <c r="BM229" s="216" t="s">
        <v>1121</v>
      </c>
    </row>
    <row r="230" s="13" customFormat="1">
      <c r="A230" s="13"/>
      <c r="B230" s="218"/>
      <c r="C230" s="219"/>
      <c r="D230" s="220" t="s">
        <v>153</v>
      </c>
      <c r="E230" s="221" t="s">
        <v>19</v>
      </c>
      <c r="F230" s="222" t="s">
        <v>1122</v>
      </c>
      <c r="G230" s="219"/>
      <c r="H230" s="223">
        <v>2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153</v>
      </c>
      <c r="AU230" s="229" t="s">
        <v>82</v>
      </c>
      <c r="AV230" s="13" t="s">
        <v>82</v>
      </c>
      <c r="AW230" s="13" t="s">
        <v>33</v>
      </c>
      <c r="AX230" s="13" t="s">
        <v>80</v>
      </c>
      <c r="AY230" s="229" t="s">
        <v>137</v>
      </c>
    </row>
    <row r="231" s="2" customFormat="1" ht="16.5" customHeight="1">
      <c r="A231" s="39"/>
      <c r="B231" s="40"/>
      <c r="C231" s="251" t="s">
        <v>428</v>
      </c>
      <c r="D231" s="251" t="s">
        <v>278</v>
      </c>
      <c r="E231" s="252" t="s">
        <v>1123</v>
      </c>
      <c r="F231" s="253" t="s">
        <v>1124</v>
      </c>
      <c r="G231" s="254" t="s">
        <v>142</v>
      </c>
      <c r="H231" s="255">
        <v>1</v>
      </c>
      <c r="I231" s="256"/>
      <c r="J231" s="257">
        <f>ROUND(I231*H231,2)</f>
        <v>0</v>
      </c>
      <c r="K231" s="253" t="s">
        <v>19</v>
      </c>
      <c r="L231" s="258"/>
      <c r="M231" s="259" t="s">
        <v>19</v>
      </c>
      <c r="N231" s="260" t="s">
        <v>43</v>
      </c>
      <c r="O231" s="85"/>
      <c r="P231" s="214">
        <f>O231*H231</f>
        <v>0</v>
      </c>
      <c r="Q231" s="214">
        <v>1.0129999999999999</v>
      </c>
      <c r="R231" s="214">
        <f>Q231*H231</f>
        <v>1.0129999999999999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178</v>
      </c>
      <c r="AT231" s="216" t="s">
        <v>278</v>
      </c>
      <c r="AU231" s="216" t="s">
        <v>82</v>
      </c>
      <c r="AY231" s="18" t="s">
        <v>137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144</v>
      </c>
      <c r="BM231" s="216" t="s">
        <v>1125</v>
      </c>
    </row>
    <row r="232" s="15" customFormat="1">
      <c r="A232" s="15"/>
      <c r="B232" s="241"/>
      <c r="C232" s="242"/>
      <c r="D232" s="220" t="s">
        <v>153</v>
      </c>
      <c r="E232" s="243" t="s">
        <v>19</v>
      </c>
      <c r="F232" s="244" t="s">
        <v>1126</v>
      </c>
      <c r="G232" s="242"/>
      <c r="H232" s="243" t="s">
        <v>19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0" t="s">
        <v>153</v>
      </c>
      <c r="AU232" s="250" t="s">
        <v>82</v>
      </c>
      <c r="AV232" s="15" t="s">
        <v>80</v>
      </c>
      <c r="AW232" s="15" t="s">
        <v>33</v>
      </c>
      <c r="AX232" s="15" t="s">
        <v>72</v>
      </c>
      <c r="AY232" s="250" t="s">
        <v>137</v>
      </c>
    </row>
    <row r="233" s="13" customFormat="1">
      <c r="A233" s="13"/>
      <c r="B233" s="218"/>
      <c r="C233" s="219"/>
      <c r="D233" s="220" t="s">
        <v>153</v>
      </c>
      <c r="E233" s="221" t="s">
        <v>19</v>
      </c>
      <c r="F233" s="222" t="s">
        <v>1111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153</v>
      </c>
      <c r="AU233" s="229" t="s">
        <v>82</v>
      </c>
      <c r="AV233" s="13" t="s">
        <v>82</v>
      </c>
      <c r="AW233" s="13" t="s">
        <v>33</v>
      </c>
      <c r="AX233" s="13" t="s">
        <v>80</v>
      </c>
      <c r="AY233" s="229" t="s">
        <v>137</v>
      </c>
    </row>
    <row r="234" s="2" customFormat="1" ht="16.5" customHeight="1">
      <c r="A234" s="39"/>
      <c r="B234" s="40"/>
      <c r="C234" s="251" t="s">
        <v>433</v>
      </c>
      <c r="D234" s="251" t="s">
        <v>278</v>
      </c>
      <c r="E234" s="252" t="s">
        <v>1127</v>
      </c>
      <c r="F234" s="253" t="s">
        <v>1128</v>
      </c>
      <c r="G234" s="254" t="s">
        <v>142</v>
      </c>
      <c r="H234" s="255">
        <v>6</v>
      </c>
      <c r="I234" s="256"/>
      <c r="J234" s="257">
        <f>ROUND(I234*H234,2)</f>
        <v>0</v>
      </c>
      <c r="K234" s="253" t="s">
        <v>143</v>
      </c>
      <c r="L234" s="258"/>
      <c r="M234" s="259" t="s">
        <v>19</v>
      </c>
      <c r="N234" s="260" t="s">
        <v>43</v>
      </c>
      <c r="O234" s="85"/>
      <c r="P234" s="214">
        <f>O234*H234</f>
        <v>0</v>
      </c>
      <c r="Q234" s="214">
        <v>0.002</v>
      </c>
      <c r="R234" s="214">
        <f>Q234*H234</f>
        <v>0.012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178</v>
      </c>
      <c r="AT234" s="216" t="s">
        <v>278</v>
      </c>
      <c r="AU234" s="216" t="s">
        <v>82</v>
      </c>
      <c r="AY234" s="18" t="s">
        <v>137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144</v>
      </c>
      <c r="BM234" s="216" t="s">
        <v>1129</v>
      </c>
    </row>
    <row r="235" s="13" customFormat="1">
      <c r="A235" s="13"/>
      <c r="B235" s="218"/>
      <c r="C235" s="219"/>
      <c r="D235" s="220" t="s">
        <v>153</v>
      </c>
      <c r="E235" s="221" t="s">
        <v>19</v>
      </c>
      <c r="F235" s="222" t="s">
        <v>1130</v>
      </c>
      <c r="G235" s="219"/>
      <c r="H235" s="223">
        <v>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153</v>
      </c>
      <c r="AU235" s="229" t="s">
        <v>82</v>
      </c>
      <c r="AV235" s="13" t="s">
        <v>82</v>
      </c>
      <c r="AW235" s="13" t="s">
        <v>33</v>
      </c>
      <c r="AX235" s="13" t="s">
        <v>80</v>
      </c>
      <c r="AY235" s="229" t="s">
        <v>137</v>
      </c>
    </row>
    <row r="236" s="2" customFormat="1" ht="16.5" customHeight="1">
      <c r="A236" s="39"/>
      <c r="B236" s="40"/>
      <c r="C236" s="205" t="s">
        <v>437</v>
      </c>
      <c r="D236" s="205" t="s">
        <v>139</v>
      </c>
      <c r="E236" s="206" t="s">
        <v>1131</v>
      </c>
      <c r="F236" s="207" t="s">
        <v>1132</v>
      </c>
      <c r="G236" s="208" t="s">
        <v>142</v>
      </c>
      <c r="H236" s="209">
        <v>2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0.02137</v>
      </c>
      <c r="R236" s="214">
        <f>Q236*H236</f>
        <v>0.04274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144</v>
      </c>
      <c r="AT236" s="216" t="s">
        <v>139</v>
      </c>
      <c r="AU236" s="216" t="s">
        <v>82</v>
      </c>
      <c r="AY236" s="18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144</v>
      </c>
      <c r="BM236" s="216" t="s">
        <v>1133</v>
      </c>
    </row>
    <row r="237" s="13" customFormat="1">
      <c r="A237" s="13"/>
      <c r="B237" s="218"/>
      <c r="C237" s="219"/>
      <c r="D237" s="220" t="s">
        <v>153</v>
      </c>
      <c r="E237" s="221" t="s">
        <v>19</v>
      </c>
      <c r="F237" s="222" t="s">
        <v>1134</v>
      </c>
      <c r="G237" s="219"/>
      <c r="H237" s="223">
        <v>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153</v>
      </c>
      <c r="AU237" s="229" t="s">
        <v>82</v>
      </c>
      <c r="AV237" s="13" t="s">
        <v>82</v>
      </c>
      <c r="AW237" s="13" t="s">
        <v>33</v>
      </c>
      <c r="AX237" s="13" t="s">
        <v>80</v>
      </c>
      <c r="AY237" s="229" t="s">
        <v>137</v>
      </c>
    </row>
    <row r="238" s="2" customFormat="1" ht="16.5" customHeight="1">
      <c r="A238" s="39"/>
      <c r="B238" s="40"/>
      <c r="C238" s="251" t="s">
        <v>442</v>
      </c>
      <c r="D238" s="251" t="s">
        <v>278</v>
      </c>
      <c r="E238" s="252" t="s">
        <v>1135</v>
      </c>
      <c r="F238" s="253" t="s">
        <v>1136</v>
      </c>
      <c r="G238" s="254" t="s">
        <v>142</v>
      </c>
      <c r="H238" s="255">
        <v>2</v>
      </c>
      <c r="I238" s="256"/>
      <c r="J238" s="257">
        <f>ROUND(I238*H238,2)</f>
        <v>0</v>
      </c>
      <c r="K238" s="253" t="s">
        <v>143</v>
      </c>
      <c r="L238" s="258"/>
      <c r="M238" s="259" t="s">
        <v>19</v>
      </c>
      <c r="N238" s="260" t="s">
        <v>43</v>
      </c>
      <c r="O238" s="85"/>
      <c r="P238" s="214">
        <f>O238*H238</f>
        <v>0</v>
      </c>
      <c r="Q238" s="214">
        <v>0.54800000000000004</v>
      </c>
      <c r="R238" s="214">
        <f>Q238*H238</f>
        <v>1.0960000000000001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178</v>
      </c>
      <c r="AT238" s="216" t="s">
        <v>278</v>
      </c>
      <c r="AU238" s="216" t="s">
        <v>82</v>
      </c>
      <c r="AY238" s="18" t="s">
        <v>137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144</v>
      </c>
      <c r="BM238" s="216" t="s">
        <v>1137</v>
      </c>
    </row>
    <row r="239" s="13" customFormat="1">
      <c r="A239" s="13"/>
      <c r="B239" s="218"/>
      <c r="C239" s="219"/>
      <c r="D239" s="220" t="s">
        <v>153</v>
      </c>
      <c r="E239" s="221" t="s">
        <v>19</v>
      </c>
      <c r="F239" s="222" t="s">
        <v>1122</v>
      </c>
      <c r="G239" s="219"/>
      <c r="H239" s="223">
        <v>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153</v>
      </c>
      <c r="AU239" s="229" t="s">
        <v>82</v>
      </c>
      <c r="AV239" s="13" t="s">
        <v>82</v>
      </c>
      <c r="AW239" s="13" t="s">
        <v>33</v>
      </c>
      <c r="AX239" s="13" t="s">
        <v>80</v>
      </c>
      <c r="AY239" s="229" t="s">
        <v>137</v>
      </c>
    </row>
    <row r="240" s="2" customFormat="1" ht="16.5" customHeight="1">
      <c r="A240" s="39"/>
      <c r="B240" s="40"/>
      <c r="C240" s="205" t="s">
        <v>447</v>
      </c>
      <c r="D240" s="205" t="s">
        <v>139</v>
      </c>
      <c r="E240" s="206" t="s">
        <v>1138</v>
      </c>
      <c r="F240" s="207" t="s">
        <v>1139</v>
      </c>
      <c r="G240" s="208" t="s">
        <v>142</v>
      </c>
      <c r="H240" s="209">
        <v>2</v>
      </c>
      <c r="I240" s="210"/>
      <c r="J240" s="211">
        <f>ROUND(I240*H240,2)</f>
        <v>0</v>
      </c>
      <c r="K240" s="207" t="s">
        <v>143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0.028539999999999999</v>
      </c>
      <c r="R240" s="214">
        <f>Q240*H240</f>
        <v>0.057079999999999999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144</v>
      </c>
      <c r="AT240" s="216" t="s">
        <v>139</v>
      </c>
      <c r="AU240" s="216" t="s">
        <v>82</v>
      </c>
      <c r="AY240" s="18" t="s">
        <v>137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144</v>
      </c>
      <c r="BM240" s="216" t="s">
        <v>1140</v>
      </c>
    </row>
    <row r="241" s="13" customFormat="1">
      <c r="A241" s="13"/>
      <c r="B241" s="218"/>
      <c r="C241" s="219"/>
      <c r="D241" s="220" t="s">
        <v>153</v>
      </c>
      <c r="E241" s="221" t="s">
        <v>19</v>
      </c>
      <c r="F241" s="222" t="s">
        <v>1122</v>
      </c>
      <c r="G241" s="219"/>
      <c r="H241" s="223">
        <v>2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153</v>
      </c>
      <c r="AU241" s="229" t="s">
        <v>82</v>
      </c>
      <c r="AV241" s="13" t="s">
        <v>82</v>
      </c>
      <c r="AW241" s="13" t="s">
        <v>33</v>
      </c>
      <c r="AX241" s="13" t="s">
        <v>80</v>
      </c>
      <c r="AY241" s="229" t="s">
        <v>137</v>
      </c>
    </row>
    <row r="242" s="2" customFormat="1" ht="16.5" customHeight="1">
      <c r="A242" s="39"/>
      <c r="B242" s="40"/>
      <c r="C242" s="251" t="s">
        <v>453</v>
      </c>
      <c r="D242" s="251" t="s">
        <v>278</v>
      </c>
      <c r="E242" s="252" t="s">
        <v>1141</v>
      </c>
      <c r="F242" s="253" t="s">
        <v>1142</v>
      </c>
      <c r="G242" s="254" t="s">
        <v>142</v>
      </c>
      <c r="H242" s="255">
        <v>2</v>
      </c>
      <c r="I242" s="256"/>
      <c r="J242" s="257">
        <f>ROUND(I242*H242,2)</f>
        <v>0</v>
      </c>
      <c r="K242" s="253" t="s">
        <v>19</v>
      </c>
      <c r="L242" s="258"/>
      <c r="M242" s="259" t="s">
        <v>19</v>
      </c>
      <c r="N242" s="260" t="s">
        <v>43</v>
      </c>
      <c r="O242" s="85"/>
      <c r="P242" s="214">
        <f>O242*H242</f>
        <v>0</v>
      </c>
      <c r="Q242" s="214">
        <v>1.6000000000000001</v>
      </c>
      <c r="R242" s="214">
        <f>Q242*H242</f>
        <v>3.2000000000000002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178</v>
      </c>
      <c r="AT242" s="216" t="s">
        <v>278</v>
      </c>
      <c r="AU242" s="216" t="s">
        <v>82</v>
      </c>
      <c r="AY242" s="18" t="s">
        <v>137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144</v>
      </c>
      <c r="BM242" s="216" t="s">
        <v>1143</v>
      </c>
    </row>
    <row r="243" s="13" customFormat="1">
      <c r="A243" s="13"/>
      <c r="B243" s="218"/>
      <c r="C243" s="219"/>
      <c r="D243" s="220" t="s">
        <v>153</v>
      </c>
      <c r="E243" s="221" t="s">
        <v>19</v>
      </c>
      <c r="F243" s="222" t="s">
        <v>1122</v>
      </c>
      <c r="G243" s="219"/>
      <c r="H243" s="223">
        <v>2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153</v>
      </c>
      <c r="AU243" s="229" t="s">
        <v>82</v>
      </c>
      <c r="AV243" s="13" t="s">
        <v>82</v>
      </c>
      <c r="AW243" s="13" t="s">
        <v>33</v>
      </c>
      <c r="AX243" s="13" t="s">
        <v>80</v>
      </c>
      <c r="AY243" s="229" t="s">
        <v>137</v>
      </c>
    </row>
    <row r="244" s="2" customFormat="1" ht="24.15" customHeight="1">
      <c r="A244" s="39"/>
      <c r="B244" s="40"/>
      <c r="C244" s="205" t="s">
        <v>458</v>
      </c>
      <c r="D244" s="205" t="s">
        <v>139</v>
      </c>
      <c r="E244" s="206" t="s">
        <v>1144</v>
      </c>
      <c r="F244" s="207" t="s">
        <v>1145</v>
      </c>
      <c r="G244" s="208" t="s">
        <v>142</v>
      </c>
      <c r="H244" s="209">
        <v>2</v>
      </c>
      <c r="I244" s="210"/>
      <c r="J244" s="211">
        <f>ROUND(I244*H244,2)</f>
        <v>0</v>
      </c>
      <c r="K244" s="207" t="s">
        <v>143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0.0117</v>
      </c>
      <c r="R244" s="214">
        <f>Q244*H244</f>
        <v>0.023400000000000001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144</v>
      </c>
      <c r="AT244" s="216" t="s">
        <v>139</v>
      </c>
      <c r="AU244" s="216" t="s">
        <v>82</v>
      </c>
      <c r="AY244" s="18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144</v>
      </c>
      <c r="BM244" s="216" t="s">
        <v>1146</v>
      </c>
    </row>
    <row r="245" s="13" customFormat="1">
      <c r="A245" s="13"/>
      <c r="B245" s="218"/>
      <c r="C245" s="219"/>
      <c r="D245" s="220" t="s">
        <v>153</v>
      </c>
      <c r="E245" s="221" t="s">
        <v>19</v>
      </c>
      <c r="F245" s="222" t="s">
        <v>1147</v>
      </c>
      <c r="G245" s="219"/>
      <c r="H245" s="223">
        <v>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153</v>
      </c>
      <c r="AU245" s="229" t="s">
        <v>82</v>
      </c>
      <c r="AV245" s="13" t="s">
        <v>82</v>
      </c>
      <c r="AW245" s="13" t="s">
        <v>33</v>
      </c>
      <c r="AX245" s="13" t="s">
        <v>80</v>
      </c>
      <c r="AY245" s="229" t="s">
        <v>137</v>
      </c>
    </row>
    <row r="246" s="2" customFormat="1" ht="16.5" customHeight="1">
      <c r="A246" s="39"/>
      <c r="B246" s="40"/>
      <c r="C246" s="251" t="s">
        <v>463</v>
      </c>
      <c r="D246" s="251" t="s">
        <v>278</v>
      </c>
      <c r="E246" s="252" t="s">
        <v>1148</v>
      </c>
      <c r="F246" s="253" t="s">
        <v>1149</v>
      </c>
      <c r="G246" s="254" t="s">
        <v>142</v>
      </c>
      <c r="H246" s="255">
        <v>1</v>
      </c>
      <c r="I246" s="256"/>
      <c r="J246" s="257">
        <f>ROUND(I246*H246,2)</f>
        <v>0</v>
      </c>
      <c r="K246" s="253" t="s">
        <v>143</v>
      </c>
      <c r="L246" s="258"/>
      <c r="M246" s="259" t="s">
        <v>19</v>
      </c>
      <c r="N246" s="260" t="s">
        <v>43</v>
      </c>
      <c r="O246" s="85"/>
      <c r="P246" s="214">
        <f>O246*H246</f>
        <v>0</v>
      </c>
      <c r="Q246" s="214">
        <v>0.16500000000000001</v>
      </c>
      <c r="R246" s="214">
        <f>Q246*H246</f>
        <v>0.16500000000000001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178</v>
      </c>
      <c r="AT246" s="216" t="s">
        <v>278</v>
      </c>
      <c r="AU246" s="216" t="s">
        <v>82</v>
      </c>
      <c r="AY246" s="18" t="s">
        <v>137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144</v>
      </c>
      <c r="BM246" s="216" t="s">
        <v>1150</v>
      </c>
    </row>
    <row r="247" s="13" customFormat="1">
      <c r="A247" s="13"/>
      <c r="B247" s="218"/>
      <c r="C247" s="219"/>
      <c r="D247" s="220" t="s">
        <v>153</v>
      </c>
      <c r="E247" s="221" t="s">
        <v>19</v>
      </c>
      <c r="F247" s="222" t="s">
        <v>1111</v>
      </c>
      <c r="G247" s="219"/>
      <c r="H247" s="223">
        <v>1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153</v>
      </c>
      <c r="AU247" s="229" t="s">
        <v>82</v>
      </c>
      <c r="AV247" s="13" t="s">
        <v>82</v>
      </c>
      <c r="AW247" s="13" t="s">
        <v>33</v>
      </c>
      <c r="AX247" s="13" t="s">
        <v>80</v>
      </c>
      <c r="AY247" s="229" t="s">
        <v>137</v>
      </c>
    </row>
    <row r="248" s="2" customFormat="1" ht="16.5" customHeight="1">
      <c r="A248" s="39"/>
      <c r="B248" s="40"/>
      <c r="C248" s="251" t="s">
        <v>468</v>
      </c>
      <c r="D248" s="251" t="s">
        <v>278</v>
      </c>
      <c r="E248" s="252" t="s">
        <v>1151</v>
      </c>
      <c r="F248" s="253" t="s">
        <v>1152</v>
      </c>
      <c r="G248" s="254" t="s">
        <v>142</v>
      </c>
      <c r="H248" s="255">
        <v>1</v>
      </c>
      <c r="I248" s="256"/>
      <c r="J248" s="257">
        <f>ROUND(I248*H248,2)</f>
        <v>0</v>
      </c>
      <c r="K248" s="253" t="s">
        <v>143</v>
      </c>
      <c r="L248" s="258"/>
      <c r="M248" s="259" t="s">
        <v>19</v>
      </c>
      <c r="N248" s="260" t="s">
        <v>43</v>
      </c>
      <c r="O248" s="85"/>
      <c r="P248" s="214">
        <f>O248*H248</f>
        <v>0</v>
      </c>
      <c r="Q248" s="214">
        <v>0.16200000000000001</v>
      </c>
      <c r="R248" s="214">
        <f>Q248*H248</f>
        <v>0.16200000000000001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178</v>
      </c>
      <c r="AT248" s="216" t="s">
        <v>278</v>
      </c>
      <c r="AU248" s="216" t="s">
        <v>82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144</v>
      </c>
      <c r="BM248" s="216" t="s">
        <v>1153</v>
      </c>
    </row>
    <row r="249" s="2" customFormat="1" ht="16.5" customHeight="1">
      <c r="A249" s="39"/>
      <c r="B249" s="40"/>
      <c r="C249" s="205" t="s">
        <v>473</v>
      </c>
      <c r="D249" s="205" t="s">
        <v>139</v>
      </c>
      <c r="E249" s="206" t="s">
        <v>1154</v>
      </c>
      <c r="F249" s="207" t="s">
        <v>1155</v>
      </c>
      <c r="G249" s="208" t="s">
        <v>175</v>
      </c>
      <c r="H249" s="209">
        <v>2.8210000000000002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144</v>
      </c>
      <c r="AT249" s="216" t="s">
        <v>139</v>
      </c>
      <c r="AU249" s="216" t="s">
        <v>82</v>
      </c>
      <c r="AY249" s="18" t="s">
        <v>137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144</v>
      </c>
      <c r="BM249" s="216" t="s">
        <v>1156</v>
      </c>
    </row>
    <row r="250" s="15" customFormat="1">
      <c r="A250" s="15"/>
      <c r="B250" s="241"/>
      <c r="C250" s="242"/>
      <c r="D250" s="220" t="s">
        <v>153</v>
      </c>
      <c r="E250" s="243" t="s">
        <v>19</v>
      </c>
      <c r="F250" s="244" t="s">
        <v>1157</v>
      </c>
      <c r="G250" s="242"/>
      <c r="H250" s="243" t="s">
        <v>19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0" t="s">
        <v>153</v>
      </c>
      <c r="AU250" s="250" t="s">
        <v>82</v>
      </c>
      <c r="AV250" s="15" t="s">
        <v>80</v>
      </c>
      <c r="AW250" s="15" t="s">
        <v>33</v>
      </c>
      <c r="AX250" s="15" t="s">
        <v>72</v>
      </c>
      <c r="AY250" s="250" t="s">
        <v>137</v>
      </c>
    </row>
    <row r="251" s="13" customFormat="1">
      <c r="A251" s="13"/>
      <c r="B251" s="218"/>
      <c r="C251" s="219"/>
      <c r="D251" s="220" t="s">
        <v>153</v>
      </c>
      <c r="E251" s="221" t="s">
        <v>19</v>
      </c>
      <c r="F251" s="222" t="s">
        <v>1158</v>
      </c>
      <c r="G251" s="219"/>
      <c r="H251" s="223">
        <v>2.8210000000000002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153</v>
      </c>
      <c r="AU251" s="229" t="s">
        <v>82</v>
      </c>
      <c r="AV251" s="13" t="s">
        <v>82</v>
      </c>
      <c r="AW251" s="13" t="s">
        <v>33</v>
      </c>
      <c r="AX251" s="13" t="s">
        <v>80</v>
      </c>
      <c r="AY251" s="229" t="s">
        <v>137</v>
      </c>
    </row>
    <row r="252" s="2" customFormat="1" ht="16.5" customHeight="1">
      <c r="A252" s="39"/>
      <c r="B252" s="40"/>
      <c r="C252" s="205" t="s">
        <v>477</v>
      </c>
      <c r="D252" s="205" t="s">
        <v>139</v>
      </c>
      <c r="E252" s="206" t="s">
        <v>1159</v>
      </c>
      <c r="F252" s="207" t="s">
        <v>1160</v>
      </c>
      <c r="G252" s="208" t="s">
        <v>158</v>
      </c>
      <c r="H252" s="209">
        <v>10.26</v>
      </c>
      <c r="I252" s="210"/>
      <c r="J252" s="211">
        <f>ROUND(I252*H252,2)</f>
        <v>0</v>
      </c>
      <c r="K252" s="207" t="s">
        <v>143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0.0040200000000000001</v>
      </c>
      <c r="R252" s="214">
        <f>Q252*H252</f>
        <v>0.041245200000000003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144</v>
      </c>
      <c r="AT252" s="216" t="s">
        <v>139</v>
      </c>
      <c r="AU252" s="216" t="s">
        <v>82</v>
      </c>
      <c r="AY252" s="18" t="s">
        <v>137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144</v>
      </c>
      <c r="BM252" s="216" t="s">
        <v>1161</v>
      </c>
    </row>
    <row r="253" s="13" customFormat="1">
      <c r="A253" s="13"/>
      <c r="B253" s="218"/>
      <c r="C253" s="219"/>
      <c r="D253" s="220" t="s">
        <v>153</v>
      </c>
      <c r="E253" s="221" t="s">
        <v>19</v>
      </c>
      <c r="F253" s="222" t="s">
        <v>1162</v>
      </c>
      <c r="G253" s="219"/>
      <c r="H253" s="223">
        <v>10.26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153</v>
      </c>
      <c r="AU253" s="229" t="s">
        <v>82</v>
      </c>
      <c r="AV253" s="13" t="s">
        <v>82</v>
      </c>
      <c r="AW253" s="13" t="s">
        <v>33</v>
      </c>
      <c r="AX253" s="13" t="s">
        <v>80</v>
      </c>
      <c r="AY253" s="229" t="s">
        <v>137</v>
      </c>
    </row>
    <row r="254" s="2" customFormat="1" ht="16.5" customHeight="1">
      <c r="A254" s="39"/>
      <c r="B254" s="40"/>
      <c r="C254" s="205" t="s">
        <v>482</v>
      </c>
      <c r="D254" s="205" t="s">
        <v>139</v>
      </c>
      <c r="E254" s="206" t="s">
        <v>1163</v>
      </c>
      <c r="F254" s="207" t="s">
        <v>1164</v>
      </c>
      <c r="G254" s="208" t="s">
        <v>142</v>
      </c>
      <c r="H254" s="209">
        <v>2</v>
      </c>
      <c r="I254" s="210"/>
      <c r="J254" s="211">
        <f>ROUND(I254*H254,2)</f>
        <v>0</v>
      </c>
      <c r="K254" s="207" t="s">
        <v>143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0.00066</v>
      </c>
      <c r="R254" s="214">
        <f>Q254*H254</f>
        <v>0.00132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144</v>
      </c>
      <c r="AT254" s="216" t="s">
        <v>139</v>
      </c>
      <c r="AU254" s="216" t="s">
        <v>82</v>
      </c>
      <c r="AY254" s="18" t="s">
        <v>137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144</v>
      </c>
      <c r="BM254" s="216" t="s">
        <v>1165</v>
      </c>
    </row>
    <row r="255" s="2" customFormat="1" ht="16.5" customHeight="1">
      <c r="A255" s="39"/>
      <c r="B255" s="40"/>
      <c r="C255" s="205" t="s">
        <v>486</v>
      </c>
      <c r="D255" s="205" t="s">
        <v>139</v>
      </c>
      <c r="E255" s="206" t="s">
        <v>1166</v>
      </c>
      <c r="F255" s="207" t="s">
        <v>1167</v>
      </c>
      <c r="G255" s="208" t="s">
        <v>352</v>
      </c>
      <c r="H255" s="209">
        <v>3</v>
      </c>
      <c r="I255" s="210"/>
      <c r="J255" s="211">
        <f>ROUND(I255*H255,2)</f>
        <v>0</v>
      </c>
      <c r="K255" s="207" t="s">
        <v>143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0.00051999999999999995</v>
      </c>
      <c r="R255" s="214">
        <f>Q255*H255</f>
        <v>0.0015599999999999998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144</v>
      </c>
      <c r="AT255" s="216" t="s">
        <v>139</v>
      </c>
      <c r="AU255" s="216" t="s">
        <v>82</v>
      </c>
      <c r="AY255" s="18" t="s">
        <v>137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144</v>
      </c>
      <c r="BM255" s="216" t="s">
        <v>1168</v>
      </c>
    </row>
    <row r="256" s="13" customFormat="1">
      <c r="A256" s="13"/>
      <c r="B256" s="218"/>
      <c r="C256" s="219"/>
      <c r="D256" s="220" t="s">
        <v>153</v>
      </c>
      <c r="E256" s="221" t="s">
        <v>19</v>
      </c>
      <c r="F256" s="222" t="s">
        <v>1169</v>
      </c>
      <c r="G256" s="219"/>
      <c r="H256" s="223">
        <v>3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153</v>
      </c>
      <c r="AU256" s="229" t="s">
        <v>82</v>
      </c>
      <c r="AV256" s="13" t="s">
        <v>82</v>
      </c>
      <c r="AW256" s="13" t="s">
        <v>33</v>
      </c>
      <c r="AX256" s="13" t="s">
        <v>80</v>
      </c>
      <c r="AY256" s="229" t="s">
        <v>137</v>
      </c>
    </row>
    <row r="257" s="2" customFormat="1" ht="16.5" customHeight="1">
      <c r="A257" s="39"/>
      <c r="B257" s="40"/>
      <c r="C257" s="251" t="s">
        <v>491</v>
      </c>
      <c r="D257" s="251" t="s">
        <v>278</v>
      </c>
      <c r="E257" s="252" t="s">
        <v>1170</v>
      </c>
      <c r="F257" s="253" t="s">
        <v>1171</v>
      </c>
      <c r="G257" s="254" t="s">
        <v>352</v>
      </c>
      <c r="H257" s="255">
        <v>3</v>
      </c>
      <c r="I257" s="256"/>
      <c r="J257" s="257">
        <f>ROUND(I257*H257,2)</f>
        <v>0</v>
      </c>
      <c r="K257" s="253" t="s">
        <v>143</v>
      </c>
      <c r="L257" s="258"/>
      <c r="M257" s="259" t="s">
        <v>19</v>
      </c>
      <c r="N257" s="260" t="s">
        <v>43</v>
      </c>
      <c r="O257" s="85"/>
      <c r="P257" s="214">
        <f>O257*H257</f>
        <v>0</v>
      </c>
      <c r="Q257" s="214">
        <v>0.033050000000000003</v>
      </c>
      <c r="R257" s="214">
        <f>Q257*H257</f>
        <v>0.099150000000000016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178</v>
      </c>
      <c r="AT257" s="216" t="s">
        <v>278</v>
      </c>
      <c r="AU257" s="216" t="s">
        <v>82</v>
      </c>
      <c r="AY257" s="18" t="s">
        <v>137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144</v>
      </c>
      <c r="BM257" s="216" t="s">
        <v>1172</v>
      </c>
    </row>
    <row r="258" s="12" customFormat="1" ht="22.8" customHeight="1">
      <c r="A258" s="12"/>
      <c r="B258" s="189"/>
      <c r="C258" s="190"/>
      <c r="D258" s="191" t="s">
        <v>71</v>
      </c>
      <c r="E258" s="203" t="s">
        <v>186</v>
      </c>
      <c r="F258" s="203" t="s">
        <v>558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SUM(P259:P279)</f>
        <v>0</v>
      </c>
      <c r="Q258" s="197"/>
      <c r="R258" s="198">
        <f>SUM(R259:R279)</f>
        <v>0.57100684999999995</v>
      </c>
      <c r="S258" s="197"/>
      <c r="T258" s="199">
        <f>SUM(T259:T279)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80</v>
      </c>
      <c r="AT258" s="201" t="s">
        <v>71</v>
      </c>
      <c r="AU258" s="201" t="s">
        <v>80</v>
      </c>
      <c r="AY258" s="200" t="s">
        <v>137</v>
      </c>
      <c r="BK258" s="202">
        <f>SUM(BK259:BK279)</f>
        <v>0</v>
      </c>
    </row>
    <row r="259" s="2" customFormat="1" ht="24.15" customHeight="1">
      <c r="A259" s="39"/>
      <c r="B259" s="40"/>
      <c r="C259" s="205" t="s">
        <v>495</v>
      </c>
      <c r="D259" s="205" t="s">
        <v>139</v>
      </c>
      <c r="E259" s="206" t="s">
        <v>831</v>
      </c>
      <c r="F259" s="207" t="s">
        <v>378</v>
      </c>
      <c r="G259" s="208" t="s">
        <v>158</v>
      </c>
      <c r="H259" s="209">
        <v>2.6400000000000001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0.053240000000000003</v>
      </c>
      <c r="R259" s="214">
        <f>Q259*H259</f>
        <v>0.1405536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144</v>
      </c>
      <c r="AT259" s="216" t="s">
        <v>139</v>
      </c>
      <c r="AU259" s="216" t="s">
        <v>82</v>
      </c>
      <c r="AY259" s="18" t="s">
        <v>137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144</v>
      </c>
      <c r="BM259" s="216" t="s">
        <v>1173</v>
      </c>
    </row>
    <row r="260" s="13" customFormat="1">
      <c r="A260" s="13"/>
      <c r="B260" s="218"/>
      <c r="C260" s="219"/>
      <c r="D260" s="220" t="s">
        <v>153</v>
      </c>
      <c r="E260" s="221" t="s">
        <v>19</v>
      </c>
      <c r="F260" s="222" t="s">
        <v>1174</v>
      </c>
      <c r="G260" s="219"/>
      <c r="H260" s="223">
        <v>2.6400000000000001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153</v>
      </c>
      <c r="AU260" s="229" t="s">
        <v>82</v>
      </c>
      <c r="AV260" s="13" t="s">
        <v>82</v>
      </c>
      <c r="AW260" s="13" t="s">
        <v>33</v>
      </c>
      <c r="AX260" s="13" t="s">
        <v>80</v>
      </c>
      <c r="AY260" s="229" t="s">
        <v>137</v>
      </c>
    </row>
    <row r="261" s="2" customFormat="1" ht="16.5" customHeight="1">
      <c r="A261" s="39"/>
      <c r="B261" s="40"/>
      <c r="C261" s="205" t="s">
        <v>500</v>
      </c>
      <c r="D261" s="205" t="s">
        <v>139</v>
      </c>
      <c r="E261" s="206" t="s">
        <v>560</v>
      </c>
      <c r="F261" s="207" t="s">
        <v>561</v>
      </c>
      <c r="G261" s="208" t="s">
        <v>352</v>
      </c>
      <c r="H261" s="209">
        <v>73.799999999999997</v>
      </c>
      <c r="I261" s="210"/>
      <c r="J261" s="211">
        <f>ROUND(I261*H261,2)</f>
        <v>0</v>
      </c>
      <c r="K261" s="207" t="s">
        <v>143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0.00084000000000000003</v>
      </c>
      <c r="R261" s="214">
        <f>Q261*H261</f>
        <v>0.061991999999999998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144</v>
      </c>
      <c r="AT261" s="216" t="s">
        <v>139</v>
      </c>
      <c r="AU261" s="216" t="s">
        <v>82</v>
      </c>
      <c r="AY261" s="18" t="s">
        <v>137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144</v>
      </c>
      <c r="BM261" s="216" t="s">
        <v>1175</v>
      </c>
    </row>
    <row r="262" s="13" customFormat="1">
      <c r="A262" s="13"/>
      <c r="B262" s="218"/>
      <c r="C262" s="219"/>
      <c r="D262" s="220" t="s">
        <v>153</v>
      </c>
      <c r="E262" s="221" t="s">
        <v>19</v>
      </c>
      <c r="F262" s="222" t="s">
        <v>1176</v>
      </c>
      <c r="G262" s="219"/>
      <c r="H262" s="223">
        <v>73.799999999999997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153</v>
      </c>
      <c r="AU262" s="229" t="s">
        <v>82</v>
      </c>
      <c r="AV262" s="13" t="s">
        <v>82</v>
      </c>
      <c r="AW262" s="13" t="s">
        <v>33</v>
      </c>
      <c r="AX262" s="13" t="s">
        <v>80</v>
      </c>
      <c r="AY262" s="229" t="s">
        <v>137</v>
      </c>
    </row>
    <row r="263" s="2" customFormat="1" ht="16.5" customHeight="1">
      <c r="A263" s="39"/>
      <c r="B263" s="40"/>
      <c r="C263" s="251" t="s">
        <v>505</v>
      </c>
      <c r="D263" s="251" t="s">
        <v>278</v>
      </c>
      <c r="E263" s="252" t="s">
        <v>564</v>
      </c>
      <c r="F263" s="253" t="s">
        <v>565</v>
      </c>
      <c r="G263" s="254" t="s">
        <v>352</v>
      </c>
      <c r="H263" s="255">
        <v>73.799999999999997</v>
      </c>
      <c r="I263" s="256"/>
      <c r="J263" s="257">
        <f>ROUND(I263*H263,2)</f>
        <v>0</v>
      </c>
      <c r="K263" s="253" t="s">
        <v>19</v>
      </c>
      <c r="L263" s="258"/>
      <c r="M263" s="259" t="s">
        <v>19</v>
      </c>
      <c r="N263" s="260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178</v>
      </c>
      <c r="AT263" s="216" t="s">
        <v>278</v>
      </c>
      <c r="AU263" s="216" t="s">
        <v>82</v>
      </c>
      <c r="AY263" s="18" t="s">
        <v>137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144</v>
      </c>
      <c r="BM263" s="216" t="s">
        <v>1177</v>
      </c>
    </row>
    <row r="264" s="15" customFormat="1">
      <c r="A264" s="15"/>
      <c r="B264" s="241"/>
      <c r="C264" s="242"/>
      <c r="D264" s="220" t="s">
        <v>153</v>
      </c>
      <c r="E264" s="243" t="s">
        <v>19</v>
      </c>
      <c r="F264" s="244" t="s">
        <v>567</v>
      </c>
      <c r="G264" s="242"/>
      <c r="H264" s="243" t="s">
        <v>19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0" t="s">
        <v>153</v>
      </c>
      <c r="AU264" s="250" t="s">
        <v>82</v>
      </c>
      <c r="AV264" s="15" t="s">
        <v>80</v>
      </c>
      <c r="AW264" s="15" t="s">
        <v>33</v>
      </c>
      <c r="AX264" s="15" t="s">
        <v>72</v>
      </c>
      <c r="AY264" s="250" t="s">
        <v>137</v>
      </c>
    </row>
    <row r="265" s="15" customFormat="1">
      <c r="A265" s="15"/>
      <c r="B265" s="241"/>
      <c r="C265" s="242"/>
      <c r="D265" s="220" t="s">
        <v>153</v>
      </c>
      <c r="E265" s="243" t="s">
        <v>19</v>
      </c>
      <c r="F265" s="244" t="s">
        <v>962</v>
      </c>
      <c r="G265" s="242"/>
      <c r="H265" s="243" t="s">
        <v>19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0" t="s">
        <v>153</v>
      </c>
      <c r="AU265" s="250" t="s">
        <v>82</v>
      </c>
      <c r="AV265" s="15" t="s">
        <v>80</v>
      </c>
      <c r="AW265" s="15" t="s">
        <v>33</v>
      </c>
      <c r="AX265" s="15" t="s">
        <v>72</v>
      </c>
      <c r="AY265" s="250" t="s">
        <v>137</v>
      </c>
    </row>
    <row r="266" s="13" customFormat="1">
      <c r="A266" s="13"/>
      <c r="B266" s="218"/>
      <c r="C266" s="219"/>
      <c r="D266" s="220" t="s">
        <v>153</v>
      </c>
      <c r="E266" s="221" t="s">
        <v>19</v>
      </c>
      <c r="F266" s="222" t="s">
        <v>1178</v>
      </c>
      <c r="G266" s="219"/>
      <c r="H266" s="223">
        <v>73.799999999999997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153</v>
      </c>
      <c r="AU266" s="229" t="s">
        <v>82</v>
      </c>
      <c r="AV266" s="13" t="s">
        <v>82</v>
      </c>
      <c r="AW266" s="13" t="s">
        <v>33</v>
      </c>
      <c r="AX266" s="13" t="s">
        <v>80</v>
      </c>
      <c r="AY266" s="229" t="s">
        <v>137</v>
      </c>
    </row>
    <row r="267" s="2" customFormat="1" ht="16.5" customHeight="1">
      <c r="A267" s="39"/>
      <c r="B267" s="40"/>
      <c r="C267" s="251" t="s">
        <v>509</v>
      </c>
      <c r="D267" s="251" t="s">
        <v>278</v>
      </c>
      <c r="E267" s="252" t="s">
        <v>571</v>
      </c>
      <c r="F267" s="253" t="s">
        <v>572</v>
      </c>
      <c r="G267" s="254" t="s">
        <v>281</v>
      </c>
      <c r="H267" s="255">
        <v>0.221</v>
      </c>
      <c r="I267" s="256"/>
      <c r="J267" s="257">
        <f>ROUND(I267*H267,2)</f>
        <v>0</v>
      </c>
      <c r="K267" s="253" t="s">
        <v>143</v>
      </c>
      <c r="L267" s="258"/>
      <c r="M267" s="259" t="s">
        <v>19</v>
      </c>
      <c r="N267" s="260" t="s">
        <v>43</v>
      </c>
      <c r="O267" s="85"/>
      <c r="P267" s="214">
        <f>O267*H267</f>
        <v>0</v>
      </c>
      <c r="Q267" s="214">
        <v>1</v>
      </c>
      <c r="R267" s="214">
        <f>Q267*H267</f>
        <v>0.221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178</v>
      </c>
      <c r="AT267" s="216" t="s">
        <v>278</v>
      </c>
      <c r="AU267" s="216" t="s">
        <v>82</v>
      </c>
      <c r="AY267" s="18" t="s">
        <v>137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144</v>
      </c>
      <c r="BM267" s="216" t="s">
        <v>1179</v>
      </c>
    </row>
    <row r="268" s="2" customFormat="1">
      <c r="A268" s="39"/>
      <c r="B268" s="40"/>
      <c r="C268" s="41"/>
      <c r="D268" s="220" t="s">
        <v>283</v>
      </c>
      <c r="E268" s="41"/>
      <c r="F268" s="261" t="s">
        <v>574</v>
      </c>
      <c r="G268" s="41"/>
      <c r="H268" s="41"/>
      <c r="I268" s="262"/>
      <c r="J268" s="41"/>
      <c r="K268" s="41"/>
      <c r="L268" s="45"/>
      <c r="M268" s="263"/>
      <c r="N268" s="26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283</v>
      </c>
      <c r="AU268" s="18" t="s">
        <v>82</v>
      </c>
    </row>
    <row r="269" s="13" customFormat="1">
      <c r="A269" s="13"/>
      <c r="B269" s="218"/>
      <c r="C269" s="219"/>
      <c r="D269" s="220" t="s">
        <v>153</v>
      </c>
      <c r="E269" s="221" t="s">
        <v>19</v>
      </c>
      <c r="F269" s="222" t="s">
        <v>1180</v>
      </c>
      <c r="G269" s="219"/>
      <c r="H269" s="223">
        <v>0.221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153</v>
      </c>
      <c r="AU269" s="229" t="s">
        <v>82</v>
      </c>
      <c r="AV269" s="13" t="s">
        <v>82</v>
      </c>
      <c r="AW269" s="13" t="s">
        <v>33</v>
      </c>
      <c r="AX269" s="13" t="s">
        <v>80</v>
      </c>
      <c r="AY269" s="229" t="s">
        <v>137</v>
      </c>
    </row>
    <row r="270" s="2" customFormat="1" ht="16.5" customHeight="1">
      <c r="A270" s="39"/>
      <c r="B270" s="40"/>
      <c r="C270" s="205" t="s">
        <v>513</v>
      </c>
      <c r="D270" s="205" t="s">
        <v>139</v>
      </c>
      <c r="E270" s="206" t="s">
        <v>1181</v>
      </c>
      <c r="F270" s="207" t="s">
        <v>1182</v>
      </c>
      <c r="G270" s="208" t="s">
        <v>158</v>
      </c>
      <c r="H270" s="209">
        <v>46.802999999999997</v>
      </c>
      <c r="I270" s="210"/>
      <c r="J270" s="211">
        <f>ROUND(I270*H270,2)</f>
        <v>0</v>
      </c>
      <c r="K270" s="207" t="s">
        <v>143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0.00095</v>
      </c>
      <c r="R270" s="214">
        <f>Q270*H270</f>
        <v>0.044462849999999998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144</v>
      </c>
      <c r="AT270" s="216" t="s">
        <v>139</v>
      </c>
      <c r="AU270" s="216" t="s">
        <v>82</v>
      </c>
      <c r="AY270" s="18" t="s">
        <v>137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144</v>
      </c>
      <c r="BM270" s="216" t="s">
        <v>1183</v>
      </c>
    </row>
    <row r="271" s="13" customFormat="1">
      <c r="A271" s="13"/>
      <c r="B271" s="218"/>
      <c r="C271" s="219"/>
      <c r="D271" s="220" t="s">
        <v>153</v>
      </c>
      <c r="E271" s="221" t="s">
        <v>19</v>
      </c>
      <c r="F271" s="222" t="s">
        <v>1184</v>
      </c>
      <c r="G271" s="219"/>
      <c r="H271" s="223">
        <v>46.802999999999997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153</v>
      </c>
      <c r="AU271" s="229" t="s">
        <v>82</v>
      </c>
      <c r="AV271" s="13" t="s">
        <v>82</v>
      </c>
      <c r="AW271" s="13" t="s">
        <v>33</v>
      </c>
      <c r="AX271" s="13" t="s">
        <v>80</v>
      </c>
      <c r="AY271" s="229" t="s">
        <v>137</v>
      </c>
    </row>
    <row r="272" s="2" customFormat="1" ht="21.75" customHeight="1">
      <c r="A272" s="39"/>
      <c r="B272" s="40"/>
      <c r="C272" s="205" t="s">
        <v>517</v>
      </c>
      <c r="D272" s="205" t="s">
        <v>139</v>
      </c>
      <c r="E272" s="206" t="s">
        <v>846</v>
      </c>
      <c r="F272" s="207" t="s">
        <v>847</v>
      </c>
      <c r="G272" s="208" t="s">
        <v>352</v>
      </c>
      <c r="H272" s="209">
        <v>146.88</v>
      </c>
      <c r="I272" s="210"/>
      <c r="J272" s="211">
        <f>ROUND(I272*H272,2)</f>
        <v>0</v>
      </c>
      <c r="K272" s="207" t="s">
        <v>143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0.00017000000000000001</v>
      </c>
      <c r="R272" s="214">
        <f>Q272*H272</f>
        <v>0.024969600000000002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144</v>
      </c>
      <c r="AT272" s="216" t="s">
        <v>139</v>
      </c>
      <c r="AU272" s="216" t="s">
        <v>82</v>
      </c>
      <c r="AY272" s="18" t="s">
        <v>137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144</v>
      </c>
      <c r="BM272" s="216" t="s">
        <v>1185</v>
      </c>
    </row>
    <row r="273" s="13" customFormat="1">
      <c r="A273" s="13"/>
      <c r="B273" s="218"/>
      <c r="C273" s="219"/>
      <c r="D273" s="220" t="s">
        <v>153</v>
      </c>
      <c r="E273" s="221" t="s">
        <v>19</v>
      </c>
      <c r="F273" s="222" t="s">
        <v>1186</v>
      </c>
      <c r="G273" s="219"/>
      <c r="H273" s="223">
        <v>146.88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153</v>
      </c>
      <c r="AU273" s="229" t="s">
        <v>82</v>
      </c>
      <c r="AV273" s="13" t="s">
        <v>82</v>
      </c>
      <c r="AW273" s="13" t="s">
        <v>33</v>
      </c>
      <c r="AX273" s="13" t="s">
        <v>80</v>
      </c>
      <c r="AY273" s="229" t="s">
        <v>137</v>
      </c>
    </row>
    <row r="274" s="2" customFormat="1" ht="16.5" customHeight="1">
      <c r="A274" s="39"/>
      <c r="B274" s="40"/>
      <c r="C274" s="205" t="s">
        <v>521</v>
      </c>
      <c r="D274" s="205" t="s">
        <v>139</v>
      </c>
      <c r="E274" s="206" t="s">
        <v>1187</v>
      </c>
      <c r="F274" s="207" t="s">
        <v>1188</v>
      </c>
      <c r="G274" s="208" t="s">
        <v>352</v>
      </c>
      <c r="H274" s="209">
        <v>146.88</v>
      </c>
      <c r="I274" s="210"/>
      <c r="J274" s="211">
        <f>ROUND(I274*H274,2)</f>
        <v>0</v>
      </c>
      <c r="K274" s="207" t="s">
        <v>143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1.0000000000000001E-05</v>
      </c>
      <c r="R274" s="214">
        <f>Q274*H274</f>
        <v>0.0014688000000000001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144</v>
      </c>
      <c r="AT274" s="216" t="s">
        <v>139</v>
      </c>
      <c r="AU274" s="216" t="s">
        <v>82</v>
      </c>
      <c r="AY274" s="18" t="s">
        <v>137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144</v>
      </c>
      <c r="BM274" s="216" t="s">
        <v>1189</v>
      </c>
    </row>
    <row r="275" s="13" customFormat="1">
      <c r="A275" s="13"/>
      <c r="B275" s="218"/>
      <c r="C275" s="219"/>
      <c r="D275" s="220" t="s">
        <v>153</v>
      </c>
      <c r="E275" s="221" t="s">
        <v>19</v>
      </c>
      <c r="F275" s="222" t="s">
        <v>1186</v>
      </c>
      <c r="G275" s="219"/>
      <c r="H275" s="223">
        <v>146.88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153</v>
      </c>
      <c r="AU275" s="229" t="s">
        <v>82</v>
      </c>
      <c r="AV275" s="13" t="s">
        <v>82</v>
      </c>
      <c r="AW275" s="13" t="s">
        <v>33</v>
      </c>
      <c r="AX275" s="13" t="s">
        <v>80</v>
      </c>
      <c r="AY275" s="229" t="s">
        <v>137</v>
      </c>
    </row>
    <row r="276" s="2" customFormat="1" ht="24.15" customHeight="1">
      <c r="A276" s="39"/>
      <c r="B276" s="40"/>
      <c r="C276" s="205" t="s">
        <v>525</v>
      </c>
      <c r="D276" s="205" t="s">
        <v>139</v>
      </c>
      <c r="E276" s="206" t="s">
        <v>607</v>
      </c>
      <c r="F276" s="207" t="s">
        <v>608</v>
      </c>
      <c r="G276" s="208" t="s">
        <v>142</v>
      </c>
      <c r="H276" s="209">
        <v>264</v>
      </c>
      <c r="I276" s="210"/>
      <c r="J276" s="211">
        <f>ROUND(I276*H276,2)</f>
        <v>0</v>
      </c>
      <c r="K276" s="207" t="s">
        <v>143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2.0000000000000002E-05</v>
      </c>
      <c r="R276" s="214">
        <f>Q276*H276</f>
        <v>0.0052800000000000008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144</v>
      </c>
      <c r="AT276" s="216" t="s">
        <v>139</v>
      </c>
      <c r="AU276" s="216" t="s">
        <v>82</v>
      </c>
      <c r="AY276" s="18" t="s">
        <v>137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144</v>
      </c>
      <c r="BM276" s="216" t="s">
        <v>1190</v>
      </c>
    </row>
    <row r="277" s="13" customFormat="1">
      <c r="A277" s="13"/>
      <c r="B277" s="218"/>
      <c r="C277" s="219"/>
      <c r="D277" s="220" t="s">
        <v>153</v>
      </c>
      <c r="E277" s="221" t="s">
        <v>19</v>
      </c>
      <c r="F277" s="222" t="s">
        <v>1191</v>
      </c>
      <c r="G277" s="219"/>
      <c r="H277" s="223">
        <v>264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153</v>
      </c>
      <c r="AU277" s="229" t="s">
        <v>82</v>
      </c>
      <c r="AV277" s="13" t="s">
        <v>82</v>
      </c>
      <c r="AW277" s="13" t="s">
        <v>33</v>
      </c>
      <c r="AX277" s="13" t="s">
        <v>80</v>
      </c>
      <c r="AY277" s="229" t="s">
        <v>137</v>
      </c>
    </row>
    <row r="278" s="2" customFormat="1" ht="21.75" customHeight="1">
      <c r="A278" s="39"/>
      <c r="B278" s="40"/>
      <c r="C278" s="205" t="s">
        <v>529</v>
      </c>
      <c r="D278" s="205" t="s">
        <v>139</v>
      </c>
      <c r="E278" s="206" t="s">
        <v>612</v>
      </c>
      <c r="F278" s="207" t="s">
        <v>613</v>
      </c>
      <c r="G278" s="208" t="s">
        <v>142</v>
      </c>
      <c r="H278" s="209">
        <v>264</v>
      </c>
      <c r="I278" s="210"/>
      <c r="J278" s="211">
        <f>ROUND(I278*H278,2)</f>
        <v>0</v>
      </c>
      <c r="K278" s="207" t="s">
        <v>143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0.00027</v>
      </c>
      <c r="R278" s="214">
        <f>Q278*H278</f>
        <v>0.071279999999999996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144</v>
      </c>
      <c r="AT278" s="216" t="s">
        <v>139</v>
      </c>
      <c r="AU278" s="216" t="s">
        <v>82</v>
      </c>
      <c r="AY278" s="18" t="s">
        <v>137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144</v>
      </c>
      <c r="BM278" s="216" t="s">
        <v>1192</v>
      </c>
    </row>
    <row r="279" s="13" customFormat="1">
      <c r="A279" s="13"/>
      <c r="B279" s="218"/>
      <c r="C279" s="219"/>
      <c r="D279" s="220" t="s">
        <v>153</v>
      </c>
      <c r="E279" s="221" t="s">
        <v>19</v>
      </c>
      <c r="F279" s="222" t="s">
        <v>1193</v>
      </c>
      <c r="G279" s="219"/>
      <c r="H279" s="223">
        <v>264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153</v>
      </c>
      <c r="AU279" s="229" t="s">
        <v>82</v>
      </c>
      <c r="AV279" s="13" t="s">
        <v>82</v>
      </c>
      <c r="AW279" s="13" t="s">
        <v>33</v>
      </c>
      <c r="AX279" s="13" t="s">
        <v>80</v>
      </c>
      <c r="AY279" s="229" t="s">
        <v>137</v>
      </c>
    </row>
    <row r="280" s="12" customFormat="1" ht="22.8" customHeight="1">
      <c r="A280" s="12"/>
      <c r="B280" s="189"/>
      <c r="C280" s="190"/>
      <c r="D280" s="191" t="s">
        <v>71</v>
      </c>
      <c r="E280" s="203" t="s">
        <v>655</v>
      </c>
      <c r="F280" s="203" t="s">
        <v>656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P281</f>
        <v>0</v>
      </c>
      <c r="Q280" s="197"/>
      <c r="R280" s="198">
        <f>R281</f>
        <v>0</v>
      </c>
      <c r="S280" s="197"/>
      <c r="T280" s="199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0" t="s">
        <v>80</v>
      </c>
      <c r="AT280" s="201" t="s">
        <v>71</v>
      </c>
      <c r="AU280" s="201" t="s">
        <v>80</v>
      </c>
      <c r="AY280" s="200" t="s">
        <v>137</v>
      </c>
      <c r="BK280" s="202">
        <f>BK281</f>
        <v>0</v>
      </c>
    </row>
    <row r="281" s="2" customFormat="1" ht="33" customHeight="1">
      <c r="A281" s="39"/>
      <c r="B281" s="40"/>
      <c r="C281" s="205" t="s">
        <v>533</v>
      </c>
      <c r="D281" s="205" t="s">
        <v>139</v>
      </c>
      <c r="E281" s="206" t="s">
        <v>1194</v>
      </c>
      <c r="F281" s="207" t="s">
        <v>1195</v>
      </c>
      <c r="G281" s="208" t="s">
        <v>281</v>
      </c>
      <c r="H281" s="209">
        <v>1012.822</v>
      </c>
      <c r="I281" s="210"/>
      <c r="J281" s="211">
        <f>ROUND(I281*H281,2)</f>
        <v>0</v>
      </c>
      <c r="K281" s="207" t="s">
        <v>143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144</v>
      </c>
      <c r="AT281" s="216" t="s">
        <v>139</v>
      </c>
      <c r="AU281" s="216" t="s">
        <v>82</v>
      </c>
      <c r="AY281" s="18" t="s">
        <v>137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144</v>
      </c>
      <c r="BM281" s="216" t="s">
        <v>1196</v>
      </c>
    </row>
    <row r="282" s="12" customFormat="1" ht="25.92" customHeight="1">
      <c r="A282" s="12"/>
      <c r="B282" s="189"/>
      <c r="C282" s="190"/>
      <c r="D282" s="191" t="s">
        <v>71</v>
      </c>
      <c r="E282" s="192" t="s">
        <v>661</v>
      </c>
      <c r="F282" s="192" t="s">
        <v>662</v>
      </c>
      <c r="G282" s="190"/>
      <c r="H282" s="190"/>
      <c r="I282" s="193"/>
      <c r="J282" s="194">
        <f>BK282</f>
        <v>0</v>
      </c>
      <c r="K282" s="190"/>
      <c r="L282" s="195"/>
      <c r="M282" s="196"/>
      <c r="N282" s="197"/>
      <c r="O282" s="197"/>
      <c r="P282" s="198">
        <f>P283+P297</f>
        <v>0</v>
      </c>
      <c r="Q282" s="197"/>
      <c r="R282" s="198">
        <f>R283+R297</f>
        <v>0.41457697999999998</v>
      </c>
      <c r="S282" s="197"/>
      <c r="T282" s="199">
        <f>T283+T297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0" t="s">
        <v>82</v>
      </c>
      <c r="AT282" s="201" t="s">
        <v>71</v>
      </c>
      <c r="AU282" s="201" t="s">
        <v>72</v>
      </c>
      <c r="AY282" s="200" t="s">
        <v>137</v>
      </c>
      <c r="BK282" s="202">
        <f>BK283+BK297</f>
        <v>0</v>
      </c>
    </row>
    <row r="283" s="12" customFormat="1" ht="22.8" customHeight="1">
      <c r="A283" s="12"/>
      <c r="B283" s="189"/>
      <c r="C283" s="190"/>
      <c r="D283" s="191" t="s">
        <v>71</v>
      </c>
      <c r="E283" s="203" t="s">
        <v>663</v>
      </c>
      <c r="F283" s="203" t="s">
        <v>664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SUM(P284:P296)</f>
        <v>0</v>
      </c>
      <c r="Q283" s="197"/>
      <c r="R283" s="198">
        <f>SUM(R284:R296)</f>
        <v>0.39999999999999997</v>
      </c>
      <c r="S283" s="197"/>
      <c r="T283" s="199">
        <f>SUM(T284:T296)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82</v>
      </c>
      <c r="AT283" s="201" t="s">
        <v>71</v>
      </c>
      <c r="AU283" s="201" t="s">
        <v>80</v>
      </c>
      <c r="AY283" s="200" t="s">
        <v>137</v>
      </c>
      <c r="BK283" s="202">
        <f>SUM(BK284:BK296)</f>
        <v>0</v>
      </c>
    </row>
    <row r="284" s="2" customFormat="1" ht="21.75" customHeight="1">
      <c r="A284" s="39"/>
      <c r="B284" s="40"/>
      <c r="C284" s="205" t="s">
        <v>537</v>
      </c>
      <c r="D284" s="205" t="s">
        <v>139</v>
      </c>
      <c r="E284" s="206" t="s">
        <v>871</v>
      </c>
      <c r="F284" s="207" t="s">
        <v>872</v>
      </c>
      <c r="G284" s="208" t="s">
        <v>158</v>
      </c>
      <c r="H284" s="209">
        <v>320.32999999999998</v>
      </c>
      <c r="I284" s="210"/>
      <c r="J284" s="211">
        <f>ROUND(I284*H284,2)</f>
        <v>0</v>
      </c>
      <c r="K284" s="207" t="s">
        <v>143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228</v>
      </c>
      <c r="AT284" s="216" t="s">
        <v>139</v>
      </c>
      <c r="AU284" s="216" t="s">
        <v>82</v>
      </c>
      <c r="AY284" s="18" t="s">
        <v>137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228</v>
      </c>
      <c r="BM284" s="216" t="s">
        <v>1197</v>
      </c>
    </row>
    <row r="285" s="13" customFormat="1">
      <c r="A285" s="13"/>
      <c r="B285" s="218"/>
      <c r="C285" s="219"/>
      <c r="D285" s="220" t="s">
        <v>153</v>
      </c>
      <c r="E285" s="221" t="s">
        <v>19</v>
      </c>
      <c r="F285" s="222" t="s">
        <v>1198</v>
      </c>
      <c r="G285" s="219"/>
      <c r="H285" s="223">
        <v>320.32999999999998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153</v>
      </c>
      <c r="AU285" s="229" t="s">
        <v>82</v>
      </c>
      <c r="AV285" s="13" t="s">
        <v>82</v>
      </c>
      <c r="AW285" s="13" t="s">
        <v>33</v>
      </c>
      <c r="AX285" s="13" t="s">
        <v>80</v>
      </c>
      <c r="AY285" s="229" t="s">
        <v>137</v>
      </c>
    </row>
    <row r="286" s="2" customFormat="1" ht="16.5" customHeight="1">
      <c r="A286" s="39"/>
      <c r="B286" s="40"/>
      <c r="C286" s="251" t="s">
        <v>541</v>
      </c>
      <c r="D286" s="251" t="s">
        <v>278</v>
      </c>
      <c r="E286" s="252" t="s">
        <v>875</v>
      </c>
      <c r="F286" s="253" t="s">
        <v>876</v>
      </c>
      <c r="G286" s="254" t="s">
        <v>281</v>
      </c>
      <c r="H286" s="255">
        <v>0.112</v>
      </c>
      <c r="I286" s="256"/>
      <c r="J286" s="257">
        <f>ROUND(I286*H286,2)</f>
        <v>0</v>
      </c>
      <c r="K286" s="253" t="s">
        <v>143</v>
      </c>
      <c r="L286" s="258"/>
      <c r="M286" s="259" t="s">
        <v>19</v>
      </c>
      <c r="N286" s="260" t="s">
        <v>43</v>
      </c>
      <c r="O286" s="85"/>
      <c r="P286" s="214">
        <f>O286*H286</f>
        <v>0</v>
      </c>
      <c r="Q286" s="214">
        <v>1</v>
      </c>
      <c r="R286" s="214">
        <f>Q286*H286</f>
        <v>0.112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324</v>
      </c>
      <c r="AT286" s="216" t="s">
        <v>278</v>
      </c>
      <c r="AU286" s="216" t="s">
        <v>82</v>
      </c>
      <c r="AY286" s="18" t="s">
        <v>137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228</v>
      </c>
      <c r="BM286" s="216" t="s">
        <v>1199</v>
      </c>
    </row>
    <row r="287" s="2" customFormat="1">
      <c r="A287" s="39"/>
      <c r="B287" s="40"/>
      <c r="C287" s="41"/>
      <c r="D287" s="220" t="s">
        <v>283</v>
      </c>
      <c r="E287" s="41"/>
      <c r="F287" s="261" t="s">
        <v>878</v>
      </c>
      <c r="G287" s="41"/>
      <c r="H287" s="41"/>
      <c r="I287" s="262"/>
      <c r="J287" s="41"/>
      <c r="K287" s="41"/>
      <c r="L287" s="45"/>
      <c r="M287" s="263"/>
      <c r="N287" s="264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283</v>
      </c>
      <c r="AU287" s="18" t="s">
        <v>82</v>
      </c>
    </row>
    <row r="288" s="13" customFormat="1">
      <c r="A288" s="13"/>
      <c r="B288" s="218"/>
      <c r="C288" s="219"/>
      <c r="D288" s="220" t="s">
        <v>153</v>
      </c>
      <c r="E288" s="221" t="s">
        <v>19</v>
      </c>
      <c r="F288" s="222" t="s">
        <v>1200</v>
      </c>
      <c r="G288" s="219"/>
      <c r="H288" s="223">
        <v>320.32999999999998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153</v>
      </c>
      <c r="AU288" s="229" t="s">
        <v>82</v>
      </c>
      <c r="AV288" s="13" t="s">
        <v>82</v>
      </c>
      <c r="AW288" s="13" t="s">
        <v>33</v>
      </c>
      <c r="AX288" s="13" t="s">
        <v>80</v>
      </c>
      <c r="AY288" s="229" t="s">
        <v>137</v>
      </c>
    </row>
    <row r="289" s="13" customFormat="1">
      <c r="A289" s="13"/>
      <c r="B289" s="218"/>
      <c r="C289" s="219"/>
      <c r="D289" s="220" t="s">
        <v>153</v>
      </c>
      <c r="E289" s="219"/>
      <c r="F289" s="222" t="s">
        <v>1201</v>
      </c>
      <c r="G289" s="219"/>
      <c r="H289" s="223">
        <v>0.112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153</v>
      </c>
      <c r="AU289" s="229" t="s">
        <v>82</v>
      </c>
      <c r="AV289" s="13" t="s">
        <v>82</v>
      </c>
      <c r="AW289" s="13" t="s">
        <v>4</v>
      </c>
      <c r="AX289" s="13" t="s">
        <v>80</v>
      </c>
      <c r="AY289" s="229" t="s">
        <v>137</v>
      </c>
    </row>
    <row r="290" s="2" customFormat="1" ht="21.75" customHeight="1">
      <c r="A290" s="39"/>
      <c r="B290" s="40"/>
      <c r="C290" s="205" t="s">
        <v>545</v>
      </c>
      <c r="D290" s="205" t="s">
        <v>139</v>
      </c>
      <c r="E290" s="206" t="s">
        <v>881</v>
      </c>
      <c r="F290" s="207" t="s">
        <v>882</v>
      </c>
      <c r="G290" s="208" t="s">
        <v>158</v>
      </c>
      <c r="H290" s="209">
        <v>640.65999999999997</v>
      </c>
      <c r="I290" s="210"/>
      <c r="J290" s="211">
        <f>ROUND(I290*H290,2)</f>
        <v>0</v>
      </c>
      <c r="K290" s="207" t="s">
        <v>143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228</v>
      </c>
      <c r="AT290" s="216" t="s">
        <v>139</v>
      </c>
      <c r="AU290" s="216" t="s">
        <v>82</v>
      </c>
      <c r="AY290" s="18" t="s">
        <v>137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228</v>
      </c>
      <c r="BM290" s="216" t="s">
        <v>1202</v>
      </c>
    </row>
    <row r="291" s="13" customFormat="1">
      <c r="A291" s="13"/>
      <c r="B291" s="218"/>
      <c r="C291" s="219"/>
      <c r="D291" s="220" t="s">
        <v>153</v>
      </c>
      <c r="E291" s="221" t="s">
        <v>19</v>
      </c>
      <c r="F291" s="222" t="s">
        <v>1203</v>
      </c>
      <c r="G291" s="219"/>
      <c r="H291" s="223">
        <v>640.65999999999997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153</v>
      </c>
      <c r="AU291" s="229" t="s">
        <v>82</v>
      </c>
      <c r="AV291" s="13" t="s">
        <v>82</v>
      </c>
      <c r="AW291" s="13" t="s">
        <v>33</v>
      </c>
      <c r="AX291" s="13" t="s">
        <v>80</v>
      </c>
      <c r="AY291" s="229" t="s">
        <v>137</v>
      </c>
    </row>
    <row r="292" s="2" customFormat="1" ht="16.5" customHeight="1">
      <c r="A292" s="39"/>
      <c r="B292" s="40"/>
      <c r="C292" s="251" t="s">
        <v>549</v>
      </c>
      <c r="D292" s="251" t="s">
        <v>278</v>
      </c>
      <c r="E292" s="252" t="s">
        <v>885</v>
      </c>
      <c r="F292" s="253" t="s">
        <v>886</v>
      </c>
      <c r="G292" s="254" t="s">
        <v>281</v>
      </c>
      <c r="H292" s="255">
        <v>0.28799999999999998</v>
      </c>
      <c r="I292" s="256"/>
      <c r="J292" s="257">
        <f>ROUND(I292*H292,2)</f>
        <v>0</v>
      </c>
      <c r="K292" s="253" t="s">
        <v>143</v>
      </c>
      <c r="L292" s="258"/>
      <c r="M292" s="259" t="s">
        <v>19</v>
      </c>
      <c r="N292" s="260" t="s">
        <v>43</v>
      </c>
      <c r="O292" s="85"/>
      <c r="P292" s="214">
        <f>O292*H292</f>
        <v>0</v>
      </c>
      <c r="Q292" s="214">
        <v>1</v>
      </c>
      <c r="R292" s="214">
        <f>Q292*H292</f>
        <v>0.28799999999999998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324</v>
      </c>
      <c r="AT292" s="216" t="s">
        <v>278</v>
      </c>
      <c r="AU292" s="216" t="s">
        <v>82</v>
      </c>
      <c r="AY292" s="18" t="s">
        <v>137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228</v>
      </c>
      <c r="BM292" s="216" t="s">
        <v>1204</v>
      </c>
    </row>
    <row r="293" s="2" customFormat="1">
      <c r="A293" s="39"/>
      <c r="B293" s="40"/>
      <c r="C293" s="41"/>
      <c r="D293" s="220" t="s">
        <v>283</v>
      </c>
      <c r="E293" s="41"/>
      <c r="F293" s="261" t="s">
        <v>888</v>
      </c>
      <c r="G293" s="41"/>
      <c r="H293" s="41"/>
      <c r="I293" s="262"/>
      <c r="J293" s="41"/>
      <c r="K293" s="41"/>
      <c r="L293" s="45"/>
      <c r="M293" s="263"/>
      <c r="N293" s="264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283</v>
      </c>
      <c r="AU293" s="18" t="s">
        <v>82</v>
      </c>
    </row>
    <row r="294" s="13" customFormat="1">
      <c r="A294" s="13"/>
      <c r="B294" s="218"/>
      <c r="C294" s="219"/>
      <c r="D294" s="220" t="s">
        <v>153</v>
      </c>
      <c r="E294" s="221" t="s">
        <v>19</v>
      </c>
      <c r="F294" s="222" t="s">
        <v>1205</v>
      </c>
      <c r="G294" s="219"/>
      <c r="H294" s="223">
        <v>640.65999999999997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153</v>
      </c>
      <c r="AU294" s="229" t="s">
        <v>82</v>
      </c>
      <c r="AV294" s="13" t="s">
        <v>82</v>
      </c>
      <c r="AW294" s="13" t="s">
        <v>33</v>
      </c>
      <c r="AX294" s="13" t="s">
        <v>80</v>
      </c>
      <c r="AY294" s="229" t="s">
        <v>137</v>
      </c>
    </row>
    <row r="295" s="13" customFormat="1">
      <c r="A295" s="13"/>
      <c r="B295" s="218"/>
      <c r="C295" s="219"/>
      <c r="D295" s="220" t="s">
        <v>153</v>
      </c>
      <c r="E295" s="219"/>
      <c r="F295" s="222" t="s">
        <v>1206</v>
      </c>
      <c r="G295" s="219"/>
      <c r="H295" s="223">
        <v>0.28799999999999998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153</v>
      </c>
      <c r="AU295" s="229" t="s">
        <v>82</v>
      </c>
      <c r="AV295" s="13" t="s">
        <v>82</v>
      </c>
      <c r="AW295" s="13" t="s">
        <v>4</v>
      </c>
      <c r="AX295" s="13" t="s">
        <v>80</v>
      </c>
      <c r="AY295" s="229" t="s">
        <v>137</v>
      </c>
    </row>
    <row r="296" s="2" customFormat="1" ht="24.15" customHeight="1">
      <c r="A296" s="39"/>
      <c r="B296" s="40"/>
      <c r="C296" s="205" t="s">
        <v>553</v>
      </c>
      <c r="D296" s="205" t="s">
        <v>139</v>
      </c>
      <c r="E296" s="206" t="s">
        <v>676</v>
      </c>
      <c r="F296" s="207" t="s">
        <v>677</v>
      </c>
      <c r="G296" s="208" t="s">
        <v>281</v>
      </c>
      <c r="H296" s="209">
        <v>0.40000000000000002</v>
      </c>
      <c r="I296" s="210"/>
      <c r="J296" s="211">
        <f>ROUND(I296*H296,2)</f>
        <v>0</v>
      </c>
      <c r="K296" s="207" t="s">
        <v>143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228</v>
      </c>
      <c r="AT296" s="216" t="s">
        <v>139</v>
      </c>
      <c r="AU296" s="216" t="s">
        <v>82</v>
      </c>
      <c r="AY296" s="18" t="s">
        <v>137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228</v>
      </c>
      <c r="BM296" s="216" t="s">
        <v>1207</v>
      </c>
    </row>
    <row r="297" s="12" customFormat="1" ht="22.8" customHeight="1">
      <c r="A297" s="12"/>
      <c r="B297" s="189"/>
      <c r="C297" s="190"/>
      <c r="D297" s="191" t="s">
        <v>71</v>
      </c>
      <c r="E297" s="203" t="s">
        <v>689</v>
      </c>
      <c r="F297" s="203" t="s">
        <v>690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SUM(P298:P305)</f>
        <v>0</v>
      </c>
      <c r="Q297" s="197"/>
      <c r="R297" s="198">
        <f>SUM(R298:R305)</f>
        <v>0.01457698</v>
      </c>
      <c r="S297" s="197"/>
      <c r="T297" s="199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82</v>
      </c>
      <c r="AT297" s="201" t="s">
        <v>71</v>
      </c>
      <c r="AU297" s="201" t="s">
        <v>80</v>
      </c>
      <c r="AY297" s="200" t="s">
        <v>137</v>
      </c>
      <c r="BK297" s="202">
        <f>SUM(BK298:BK305)</f>
        <v>0</v>
      </c>
    </row>
    <row r="298" s="2" customFormat="1" ht="16.5" customHeight="1">
      <c r="A298" s="39"/>
      <c r="B298" s="40"/>
      <c r="C298" s="205" t="s">
        <v>559</v>
      </c>
      <c r="D298" s="205" t="s">
        <v>139</v>
      </c>
      <c r="E298" s="206" t="s">
        <v>692</v>
      </c>
      <c r="F298" s="207" t="s">
        <v>693</v>
      </c>
      <c r="G298" s="208" t="s">
        <v>158</v>
      </c>
      <c r="H298" s="209">
        <v>66.259</v>
      </c>
      <c r="I298" s="210"/>
      <c r="J298" s="211">
        <f>ROUND(I298*H298,2)</f>
        <v>0</v>
      </c>
      <c r="K298" s="207" t="s">
        <v>143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0.00012999999999999999</v>
      </c>
      <c r="R298" s="214">
        <f>Q298*H298</f>
        <v>0.0086136699999999986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228</v>
      </c>
      <c r="AT298" s="216" t="s">
        <v>139</v>
      </c>
      <c r="AU298" s="216" t="s">
        <v>82</v>
      </c>
      <c r="AY298" s="18" t="s">
        <v>137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228</v>
      </c>
      <c r="BM298" s="216" t="s">
        <v>1208</v>
      </c>
    </row>
    <row r="299" s="15" customFormat="1">
      <c r="A299" s="15"/>
      <c r="B299" s="241"/>
      <c r="C299" s="242"/>
      <c r="D299" s="220" t="s">
        <v>153</v>
      </c>
      <c r="E299" s="243" t="s">
        <v>19</v>
      </c>
      <c r="F299" s="244" t="s">
        <v>962</v>
      </c>
      <c r="G299" s="242"/>
      <c r="H299" s="243" t="s">
        <v>19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0" t="s">
        <v>153</v>
      </c>
      <c r="AU299" s="250" t="s">
        <v>82</v>
      </c>
      <c r="AV299" s="15" t="s">
        <v>80</v>
      </c>
      <c r="AW299" s="15" t="s">
        <v>33</v>
      </c>
      <c r="AX299" s="15" t="s">
        <v>72</v>
      </c>
      <c r="AY299" s="250" t="s">
        <v>137</v>
      </c>
    </row>
    <row r="300" s="13" customFormat="1">
      <c r="A300" s="13"/>
      <c r="B300" s="218"/>
      <c r="C300" s="219"/>
      <c r="D300" s="220" t="s">
        <v>153</v>
      </c>
      <c r="E300" s="221" t="s">
        <v>19</v>
      </c>
      <c r="F300" s="222" t="s">
        <v>1209</v>
      </c>
      <c r="G300" s="219"/>
      <c r="H300" s="223">
        <v>13.69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153</v>
      </c>
      <c r="AU300" s="229" t="s">
        <v>82</v>
      </c>
      <c r="AV300" s="13" t="s">
        <v>82</v>
      </c>
      <c r="AW300" s="13" t="s">
        <v>33</v>
      </c>
      <c r="AX300" s="13" t="s">
        <v>72</v>
      </c>
      <c r="AY300" s="229" t="s">
        <v>137</v>
      </c>
    </row>
    <row r="301" s="13" customFormat="1">
      <c r="A301" s="13"/>
      <c r="B301" s="218"/>
      <c r="C301" s="219"/>
      <c r="D301" s="220" t="s">
        <v>153</v>
      </c>
      <c r="E301" s="221" t="s">
        <v>19</v>
      </c>
      <c r="F301" s="222" t="s">
        <v>1210</v>
      </c>
      <c r="G301" s="219"/>
      <c r="H301" s="223">
        <v>13.917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153</v>
      </c>
      <c r="AU301" s="229" t="s">
        <v>82</v>
      </c>
      <c r="AV301" s="13" t="s">
        <v>82</v>
      </c>
      <c r="AW301" s="13" t="s">
        <v>33</v>
      </c>
      <c r="AX301" s="13" t="s">
        <v>72</v>
      </c>
      <c r="AY301" s="229" t="s">
        <v>137</v>
      </c>
    </row>
    <row r="302" s="13" customFormat="1">
      <c r="A302" s="13"/>
      <c r="B302" s="218"/>
      <c r="C302" s="219"/>
      <c r="D302" s="220" t="s">
        <v>153</v>
      </c>
      <c r="E302" s="221" t="s">
        <v>19</v>
      </c>
      <c r="F302" s="222" t="s">
        <v>1211</v>
      </c>
      <c r="G302" s="219"/>
      <c r="H302" s="223">
        <v>38.652000000000001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153</v>
      </c>
      <c r="AU302" s="229" t="s">
        <v>82</v>
      </c>
      <c r="AV302" s="13" t="s">
        <v>82</v>
      </c>
      <c r="AW302" s="13" t="s">
        <v>33</v>
      </c>
      <c r="AX302" s="13" t="s">
        <v>72</v>
      </c>
      <c r="AY302" s="229" t="s">
        <v>137</v>
      </c>
    </row>
    <row r="303" s="14" customFormat="1">
      <c r="A303" s="14"/>
      <c r="B303" s="230"/>
      <c r="C303" s="231"/>
      <c r="D303" s="220" t="s">
        <v>153</v>
      </c>
      <c r="E303" s="232" t="s">
        <v>19</v>
      </c>
      <c r="F303" s="233" t="s">
        <v>185</v>
      </c>
      <c r="G303" s="231"/>
      <c r="H303" s="234">
        <v>66.259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153</v>
      </c>
      <c r="AU303" s="240" t="s">
        <v>82</v>
      </c>
      <c r="AV303" s="14" t="s">
        <v>144</v>
      </c>
      <c r="AW303" s="14" t="s">
        <v>33</v>
      </c>
      <c r="AX303" s="14" t="s">
        <v>80</v>
      </c>
      <c r="AY303" s="240" t="s">
        <v>137</v>
      </c>
    </row>
    <row r="304" s="2" customFormat="1" ht="16.5" customHeight="1">
      <c r="A304" s="39"/>
      <c r="B304" s="40"/>
      <c r="C304" s="205" t="s">
        <v>563</v>
      </c>
      <c r="D304" s="205" t="s">
        <v>139</v>
      </c>
      <c r="E304" s="206" t="s">
        <v>700</v>
      </c>
      <c r="F304" s="207" t="s">
        <v>701</v>
      </c>
      <c r="G304" s="208" t="s">
        <v>158</v>
      </c>
      <c r="H304" s="209">
        <v>66.259</v>
      </c>
      <c r="I304" s="210"/>
      <c r="J304" s="211">
        <f>ROUND(I304*H304,2)</f>
        <v>0</v>
      </c>
      <c r="K304" s="207" t="s">
        <v>143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9.0000000000000006E-05</v>
      </c>
      <c r="R304" s="214">
        <f>Q304*H304</f>
        <v>0.0059633100000000003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228</v>
      </c>
      <c r="AT304" s="216" t="s">
        <v>139</v>
      </c>
      <c r="AU304" s="216" t="s">
        <v>82</v>
      </c>
      <c r="AY304" s="18" t="s">
        <v>137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228</v>
      </c>
      <c r="BM304" s="216" t="s">
        <v>1212</v>
      </c>
    </row>
    <row r="305" s="13" customFormat="1">
      <c r="A305" s="13"/>
      <c r="B305" s="218"/>
      <c r="C305" s="219"/>
      <c r="D305" s="220" t="s">
        <v>153</v>
      </c>
      <c r="E305" s="221" t="s">
        <v>19</v>
      </c>
      <c r="F305" s="222" t="s">
        <v>1213</v>
      </c>
      <c r="G305" s="219"/>
      <c r="H305" s="223">
        <v>66.259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153</v>
      </c>
      <c r="AU305" s="229" t="s">
        <v>82</v>
      </c>
      <c r="AV305" s="13" t="s">
        <v>82</v>
      </c>
      <c r="AW305" s="13" t="s">
        <v>33</v>
      </c>
      <c r="AX305" s="13" t="s">
        <v>80</v>
      </c>
      <c r="AY305" s="229" t="s">
        <v>137</v>
      </c>
    </row>
    <row r="306" s="12" customFormat="1" ht="25.92" customHeight="1">
      <c r="A306" s="12"/>
      <c r="B306" s="189"/>
      <c r="C306" s="190"/>
      <c r="D306" s="191" t="s">
        <v>71</v>
      </c>
      <c r="E306" s="192" t="s">
        <v>278</v>
      </c>
      <c r="F306" s="192" t="s">
        <v>1214</v>
      </c>
      <c r="G306" s="190"/>
      <c r="H306" s="190"/>
      <c r="I306" s="193"/>
      <c r="J306" s="194">
        <f>BK306</f>
        <v>0</v>
      </c>
      <c r="K306" s="190"/>
      <c r="L306" s="195"/>
      <c r="M306" s="196"/>
      <c r="N306" s="197"/>
      <c r="O306" s="197"/>
      <c r="P306" s="198">
        <f>P307+P309</f>
        <v>0</v>
      </c>
      <c r="Q306" s="197"/>
      <c r="R306" s="198">
        <f>R307+R309</f>
        <v>0.014759999999999999</v>
      </c>
      <c r="S306" s="197"/>
      <c r="T306" s="199">
        <f>T307+T309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0" t="s">
        <v>155</v>
      </c>
      <c r="AT306" s="201" t="s">
        <v>71</v>
      </c>
      <c r="AU306" s="201" t="s">
        <v>72</v>
      </c>
      <c r="AY306" s="200" t="s">
        <v>137</v>
      </c>
      <c r="BK306" s="202">
        <f>BK307+BK309</f>
        <v>0</v>
      </c>
    </row>
    <row r="307" s="12" customFormat="1" ht="22.8" customHeight="1">
      <c r="A307" s="12"/>
      <c r="B307" s="189"/>
      <c r="C307" s="190"/>
      <c r="D307" s="191" t="s">
        <v>71</v>
      </c>
      <c r="E307" s="203" t="s">
        <v>1215</v>
      </c>
      <c r="F307" s="203" t="s">
        <v>1216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P308</f>
        <v>0</v>
      </c>
      <c r="Q307" s="197"/>
      <c r="R307" s="198">
        <f>R308</f>
        <v>0</v>
      </c>
      <c r="S307" s="197"/>
      <c r="T307" s="199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0" t="s">
        <v>155</v>
      </c>
      <c r="AT307" s="201" t="s">
        <v>71</v>
      </c>
      <c r="AU307" s="201" t="s">
        <v>80</v>
      </c>
      <c r="AY307" s="200" t="s">
        <v>137</v>
      </c>
      <c r="BK307" s="202">
        <f>BK308</f>
        <v>0</v>
      </c>
    </row>
    <row r="308" s="2" customFormat="1" ht="16.5" customHeight="1">
      <c r="A308" s="39"/>
      <c r="B308" s="40"/>
      <c r="C308" s="205" t="s">
        <v>590</v>
      </c>
      <c r="D308" s="205" t="s">
        <v>139</v>
      </c>
      <c r="E308" s="206" t="s">
        <v>1217</v>
      </c>
      <c r="F308" s="207" t="s">
        <v>1218</v>
      </c>
      <c r="G308" s="208" t="s">
        <v>142</v>
      </c>
      <c r="H308" s="209">
        <v>1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500</v>
      </c>
      <c r="AT308" s="216" t="s">
        <v>139</v>
      </c>
      <c r="AU308" s="216" t="s">
        <v>82</v>
      </c>
      <c r="AY308" s="18" t="s">
        <v>137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500</v>
      </c>
      <c r="BM308" s="216" t="s">
        <v>1219</v>
      </c>
    </row>
    <row r="309" s="12" customFormat="1" ht="22.8" customHeight="1">
      <c r="A309" s="12"/>
      <c r="B309" s="189"/>
      <c r="C309" s="190"/>
      <c r="D309" s="191" t="s">
        <v>71</v>
      </c>
      <c r="E309" s="203" t="s">
        <v>1220</v>
      </c>
      <c r="F309" s="203" t="s">
        <v>1221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P310</f>
        <v>0</v>
      </c>
      <c r="Q309" s="197"/>
      <c r="R309" s="198">
        <f>R310</f>
        <v>0.014759999999999999</v>
      </c>
      <c r="S309" s="197"/>
      <c r="T309" s="199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155</v>
      </c>
      <c r="AT309" s="201" t="s">
        <v>71</v>
      </c>
      <c r="AU309" s="201" t="s">
        <v>80</v>
      </c>
      <c r="AY309" s="200" t="s">
        <v>137</v>
      </c>
      <c r="BK309" s="202">
        <f>BK310</f>
        <v>0</v>
      </c>
    </row>
    <row r="310" s="2" customFormat="1" ht="16.5" customHeight="1">
      <c r="A310" s="39"/>
      <c r="B310" s="40"/>
      <c r="C310" s="205" t="s">
        <v>594</v>
      </c>
      <c r="D310" s="205" t="s">
        <v>139</v>
      </c>
      <c r="E310" s="206" t="s">
        <v>1222</v>
      </c>
      <c r="F310" s="207" t="s">
        <v>1223</v>
      </c>
      <c r="G310" s="208" t="s">
        <v>352</v>
      </c>
      <c r="H310" s="209">
        <v>3</v>
      </c>
      <c r="I310" s="210"/>
      <c r="J310" s="211">
        <f>ROUND(I310*H310,2)</f>
        <v>0</v>
      </c>
      <c r="K310" s="207" t="s">
        <v>143</v>
      </c>
      <c r="L310" s="45"/>
      <c r="M310" s="271" t="s">
        <v>19</v>
      </c>
      <c r="N310" s="272" t="s">
        <v>43</v>
      </c>
      <c r="O310" s="273"/>
      <c r="P310" s="274">
        <f>O310*H310</f>
        <v>0</v>
      </c>
      <c r="Q310" s="274">
        <v>0.0049199999999999999</v>
      </c>
      <c r="R310" s="274">
        <f>Q310*H310</f>
        <v>0.014759999999999999</v>
      </c>
      <c r="S310" s="274">
        <v>0</v>
      </c>
      <c r="T310" s="27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500</v>
      </c>
      <c r="AT310" s="216" t="s">
        <v>139</v>
      </c>
      <c r="AU310" s="216" t="s">
        <v>82</v>
      </c>
      <c r="AY310" s="18" t="s">
        <v>137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500</v>
      </c>
      <c r="BM310" s="216" t="s">
        <v>1224</v>
      </c>
    </row>
    <row r="311" s="2" customFormat="1" ht="6.96" customHeight="1">
      <c r="A311" s="39"/>
      <c r="B311" s="60"/>
      <c r="C311" s="61"/>
      <c r="D311" s="61"/>
      <c r="E311" s="61"/>
      <c r="F311" s="61"/>
      <c r="G311" s="61"/>
      <c r="H311" s="61"/>
      <c r="I311" s="61"/>
      <c r="J311" s="61"/>
      <c r="K311" s="61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S2CjhbSuB74I+vHua3oNvGuPlRsJxEpbJ3lJjZ0BY6pETyp+v/+zpVivfFqBqWkj39if62vLO+jBxY8lF7ntog==" hashValue="AAwZCMPd+7/Sg0a133GAldpOSPfrtwQ7KO782+DCkwQDOpQ8QfZFZgtqVbKlLq3KDZkdNKuC0MEcGyCcjNScHw==" algorithmName="SHA-512" password="CC35"/>
  <autoFilter ref="C92:K31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39"/>
      <c r="B27" s="140"/>
      <c r="C27" s="139"/>
      <c r="D27" s="139"/>
      <c r="E27" s="141" t="s">
        <v>1226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ROUND((SUM(BE84:BE146)),  2)</f>
        <v>0</v>
      </c>
      <c r="G33" s="39"/>
      <c r="H33" s="39"/>
      <c r="I33" s="149">
        <v>0.20999999999999999</v>
      </c>
      <c r="J33" s="148">
        <f>ROUND(((SUM(BE84:BE146))*I33),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ROUND((SUM(BF84:BF146)),  2)</f>
        <v>0</v>
      </c>
      <c r="G34" s="39"/>
      <c r="H34" s="39"/>
      <c r="I34" s="149">
        <v>0.14999999999999999</v>
      </c>
      <c r="J34" s="148">
        <f>ROUND(((SUM(BF84:BF146))*I34),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ROUND((SUM(BH84:BH146)),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954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1227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1228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1229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1230</v>
      </c>
      <c r="E64" s="175"/>
      <c r="F64" s="175"/>
      <c r="G64" s="175"/>
      <c r="H64" s="175"/>
      <c r="I64" s="175"/>
      <c r="J64" s="176">
        <f>J137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122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Jáchymov - Rekonstrukce ulice Palackého - Etapa č.III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401 - Veřejné osvětlení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Jáchymov</v>
      </c>
      <c r="G78" s="41"/>
      <c r="H78" s="41"/>
      <c r="I78" s="33" t="s">
        <v>23</v>
      </c>
      <c r="J78" s="73" t="str">
        <f>IF(J12="","",J12)</f>
        <v>23. 10. 2019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Jáchymov</v>
      </c>
      <c r="G80" s="41"/>
      <c r="H80" s="41"/>
      <c r="I80" s="33" t="s">
        <v>31</v>
      </c>
      <c r="J80" s="37" t="str">
        <f>E21</f>
        <v>AZ Consult spol. s 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Lucie Wojčiková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123</v>
      </c>
      <c r="D83" s="181" t="s">
        <v>57</v>
      </c>
      <c r="E83" s="181" t="s">
        <v>53</v>
      </c>
      <c r="F83" s="181" t="s">
        <v>54</v>
      </c>
      <c r="G83" s="181" t="s">
        <v>124</v>
      </c>
      <c r="H83" s="181" t="s">
        <v>125</v>
      </c>
      <c r="I83" s="181" t="s">
        <v>126</v>
      </c>
      <c r="J83" s="181" t="s">
        <v>107</v>
      </c>
      <c r="K83" s="182" t="s">
        <v>127</v>
      </c>
      <c r="L83" s="183"/>
      <c r="M83" s="93" t="s">
        <v>19</v>
      </c>
      <c r="N83" s="94" t="s">
        <v>42</v>
      </c>
      <c r="O83" s="94" t="s">
        <v>128</v>
      </c>
      <c r="P83" s="94" t="s">
        <v>129</v>
      </c>
      <c r="Q83" s="94" t="s">
        <v>130</v>
      </c>
      <c r="R83" s="94" t="s">
        <v>131</v>
      </c>
      <c r="S83" s="94" t="s">
        <v>132</v>
      </c>
      <c r="T83" s="95" t="s">
        <v>133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134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108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278</v>
      </c>
      <c r="F85" s="192" t="s">
        <v>1214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P86+P109+P126+P137</f>
        <v>0</v>
      </c>
      <c r="Q85" s="197"/>
      <c r="R85" s="198">
        <f>R86+R109+R126+R137</f>
        <v>0</v>
      </c>
      <c r="S85" s="197"/>
      <c r="T85" s="199">
        <f>T86+T109+T126+T137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155</v>
      </c>
      <c r="AT85" s="201" t="s">
        <v>71</v>
      </c>
      <c r="AU85" s="201" t="s">
        <v>72</v>
      </c>
      <c r="AY85" s="200" t="s">
        <v>137</v>
      </c>
      <c r="BK85" s="202">
        <f>BK86+BK109+BK126+BK137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1231</v>
      </c>
      <c r="F86" s="203" t="s">
        <v>1232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SUM(P87:P108)</f>
        <v>0</v>
      </c>
      <c r="Q86" s="197"/>
      <c r="R86" s="198">
        <f>SUM(R87:R108)</f>
        <v>0</v>
      </c>
      <c r="S86" s="197"/>
      <c r="T86" s="199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80</v>
      </c>
      <c r="AY86" s="200" t="s">
        <v>137</v>
      </c>
      <c r="BK86" s="202">
        <f>SUM(BK87:BK108)</f>
        <v>0</v>
      </c>
    </row>
    <row r="87" s="2" customFormat="1" ht="16.5" customHeight="1">
      <c r="A87" s="39"/>
      <c r="B87" s="40"/>
      <c r="C87" s="205" t="s">
        <v>80</v>
      </c>
      <c r="D87" s="205" t="s">
        <v>139</v>
      </c>
      <c r="E87" s="206" t="s">
        <v>675</v>
      </c>
      <c r="F87" s="207" t="s">
        <v>1233</v>
      </c>
      <c r="G87" s="208" t="s">
        <v>1234</v>
      </c>
      <c r="H87" s="209">
        <v>0.13500000000000001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500</v>
      </c>
      <c r="AT87" s="216" t="s">
        <v>139</v>
      </c>
      <c r="AU87" s="216" t="s">
        <v>82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500</v>
      </c>
      <c r="BM87" s="216" t="s">
        <v>82</v>
      </c>
    </row>
    <row r="88" s="2" customFormat="1" ht="16.5" customHeight="1">
      <c r="A88" s="39"/>
      <c r="B88" s="40"/>
      <c r="C88" s="205" t="s">
        <v>82</v>
      </c>
      <c r="D88" s="205" t="s">
        <v>139</v>
      </c>
      <c r="E88" s="206" t="s">
        <v>681</v>
      </c>
      <c r="F88" s="207" t="s">
        <v>1235</v>
      </c>
      <c r="G88" s="208" t="s">
        <v>1234</v>
      </c>
      <c r="H88" s="209">
        <v>0.13500000000000001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500</v>
      </c>
      <c r="AT88" s="216" t="s">
        <v>139</v>
      </c>
      <c r="AU88" s="216" t="s">
        <v>82</v>
      </c>
      <c r="AY88" s="18" t="s">
        <v>137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500</v>
      </c>
      <c r="BM88" s="216" t="s">
        <v>144</v>
      </c>
    </row>
    <row r="89" s="2" customFormat="1" ht="16.5" customHeight="1">
      <c r="A89" s="39"/>
      <c r="B89" s="40"/>
      <c r="C89" s="205" t="s">
        <v>155</v>
      </c>
      <c r="D89" s="205" t="s">
        <v>139</v>
      </c>
      <c r="E89" s="206" t="s">
        <v>685</v>
      </c>
      <c r="F89" s="207" t="s">
        <v>1236</v>
      </c>
      <c r="G89" s="208" t="s">
        <v>1237</v>
      </c>
      <c r="H89" s="209">
        <v>2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500</v>
      </c>
      <c r="AT89" s="216" t="s">
        <v>139</v>
      </c>
      <c r="AU89" s="216" t="s">
        <v>82</v>
      </c>
      <c r="AY89" s="18" t="s">
        <v>137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500</v>
      </c>
      <c r="BM89" s="216" t="s">
        <v>168</v>
      </c>
    </row>
    <row r="90" s="2" customFormat="1" ht="16.5" customHeight="1">
      <c r="A90" s="39"/>
      <c r="B90" s="40"/>
      <c r="C90" s="205" t="s">
        <v>144</v>
      </c>
      <c r="D90" s="205" t="s">
        <v>139</v>
      </c>
      <c r="E90" s="206" t="s">
        <v>691</v>
      </c>
      <c r="F90" s="207" t="s">
        <v>1238</v>
      </c>
      <c r="G90" s="208" t="s">
        <v>1237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500</v>
      </c>
      <c r="AT90" s="216" t="s">
        <v>139</v>
      </c>
      <c r="AU90" s="216" t="s">
        <v>82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500</v>
      </c>
      <c r="BM90" s="216" t="s">
        <v>178</v>
      </c>
    </row>
    <row r="91" s="2" customFormat="1" ht="16.5" customHeight="1">
      <c r="A91" s="39"/>
      <c r="B91" s="40"/>
      <c r="C91" s="205" t="s">
        <v>164</v>
      </c>
      <c r="D91" s="205" t="s">
        <v>139</v>
      </c>
      <c r="E91" s="206" t="s">
        <v>699</v>
      </c>
      <c r="F91" s="207" t="s">
        <v>1239</v>
      </c>
      <c r="G91" s="208" t="s">
        <v>1237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500</v>
      </c>
      <c r="AT91" s="216" t="s">
        <v>139</v>
      </c>
      <c r="AU91" s="216" t="s">
        <v>82</v>
      </c>
      <c r="AY91" s="18" t="s">
        <v>137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500</v>
      </c>
      <c r="BM91" s="216" t="s">
        <v>192</v>
      </c>
    </row>
    <row r="92" s="2" customFormat="1" ht="16.5" customHeight="1">
      <c r="A92" s="39"/>
      <c r="B92" s="40"/>
      <c r="C92" s="205" t="s">
        <v>168</v>
      </c>
      <c r="D92" s="205" t="s">
        <v>139</v>
      </c>
      <c r="E92" s="206" t="s">
        <v>1240</v>
      </c>
      <c r="F92" s="207" t="s">
        <v>1241</v>
      </c>
      <c r="G92" s="208" t="s">
        <v>175</v>
      </c>
      <c r="H92" s="209">
        <v>0.65000000000000002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500</v>
      </c>
      <c r="AT92" s="216" t="s">
        <v>139</v>
      </c>
      <c r="AU92" s="216" t="s">
        <v>82</v>
      </c>
      <c r="AY92" s="18" t="s">
        <v>137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500</v>
      </c>
      <c r="BM92" s="216" t="s">
        <v>203</v>
      </c>
    </row>
    <row r="93" s="2" customFormat="1" ht="16.5" customHeight="1">
      <c r="A93" s="39"/>
      <c r="B93" s="40"/>
      <c r="C93" s="205" t="s">
        <v>437</v>
      </c>
      <c r="D93" s="205" t="s">
        <v>139</v>
      </c>
      <c r="E93" s="206" t="s">
        <v>1242</v>
      </c>
      <c r="F93" s="207" t="s">
        <v>1243</v>
      </c>
      <c r="G93" s="208" t="s">
        <v>352</v>
      </c>
      <c r="H93" s="209">
        <v>134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500</v>
      </c>
      <c r="AT93" s="216" t="s">
        <v>139</v>
      </c>
      <c r="AU93" s="216" t="s">
        <v>82</v>
      </c>
      <c r="AY93" s="18" t="s">
        <v>137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500</v>
      </c>
      <c r="BM93" s="216" t="s">
        <v>1244</v>
      </c>
    </row>
    <row r="94" s="2" customFormat="1">
      <c r="A94" s="39"/>
      <c r="B94" s="40"/>
      <c r="C94" s="41"/>
      <c r="D94" s="220" t="s">
        <v>283</v>
      </c>
      <c r="E94" s="41"/>
      <c r="F94" s="261" t="s">
        <v>1245</v>
      </c>
      <c r="G94" s="41"/>
      <c r="H94" s="41"/>
      <c r="I94" s="262"/>
      <c r="J94" s="41"/>
      <c r="K94" s="41"/>
      <c r="L94" s="45"/>
      <c r="M94" s="263"/>
      <c r="N94" s="26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283</v>
      </c>
      <c r="AU94" s="18" t="s">
        <v>82</v>
      </c>
    </row>
    <row r="95" s="2" customFormat="1" ht="16.5" customHeight="1">
      <c r="A95" s="39"/>
      <c r="B95" s="40"/>
      <c r="C95" s="205" t="s">
        <v>442</v>
      </c>
      <c r="D95" s="205" t="s">
        <v>139</v>
      </c>
      <c r="E95" s="206" t="s">
        <v>1246</v>
      </c>
      <c r="F95" s="207" t="s">
        <v>1247</v>
      </c>
      <c r="G95" s="208" t="s">
        <v>158</v>
      </c>
      <c r="H95" s="209">
        <v>46.899999999999999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500</v>
      </c>
      <c r="AT95" s="216" t="s">
        <v>139</v>
      </c>
      <c r="AU95" s="216" t="s">
        <v>82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500</v>
      </c>
      <c r="BM95" s="216" t="s">
        <v>1248</v>
      </c>
    </row>
    <row r="96" s="13" customFormat="1">
      <c r="A96" s="13"/>
      <c r="B96" s="218"/>
      <c r="C96" s="219"/>
      <c r="D96" s="220" t="s">
        <v>153</v>
      </c>
      <c r="E96" s="221" t="s">
        <v>19</v>
      </c>
      <c r="F96" s="222" t="s">
        <v>1249</v>
      </c>
      <c r="G96" s="219"/>
      <c r="H96" s="223">
        <v>46.899999999999999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153</v>
      </c>
      <c r="AU96" s="229" t="s">
        <v>82</v>
      </c>
      <c r="AV96" s="13" t="s">
        <v>82</v>
      </c>
      <c r="AW96" s="13" t="s">
        <v>33</v>
      </c>
      <c r="AX96" s="13" t="s">
        <v>80</v>
      </c>
      <c r="AY96" s="229" t="s">
        <v>137</v>
      </c>
    </row>
    <row r="97" s="2" customFormat="1" ht="16.5" customHeight="1">
      <c r="A97" s="39"/>
      <c r="B97" s="40"/>
      <c r="C97" s="205" t="s">
        <v>447</v>
      </c>
      <c r="D97" s="205" t="s">
        <v>139</v>
      </c>
      <c r="E97" s="206" t="s">
        <v>1250</v>
      </c>
      <c r="F97" s="207" t="s">
        <v>1251</v>
      </c>
      <c r="G97" s="208" t="s">
        <v>352</v>
      </c>
      <c r="H97" s="209">
        <v>134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500</v>
      </c>
      <c r="AT97" s="216" t="s">
        <v>139</v>
      </c>
      <c r="AU97" s="216" t="s">
        <v>82</v>
      </c>
      <c r="AY97" s="18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500</v>
      </c>
      <c r="BM97" s="216" t="s">
        <v>1252</v>
      </c>
    </row>
    <row r="98" s="2" customFormat="1">
      <c r="A98" s="39"/>
      <c r="B98" s="40"/>
      <c r="C98" s="41"/>
      <c r="D98" s="220" t="s">
        <v>283</v>
      </c>
      <c r="E98" s="41"/>
      <c r="F98" s="261" t="s">
        <v>1253</v>
      </c>
      <c r="G98" s="41"/>
      <c r="H98" s="41"/>
      <c r="I98" s="262"/>
      <c r="J98" s="41"/>
      <c r="K98" s="41"/>
      <c r="L98" s="45"/>
      <c r="M98" s="263"/>
      <c r="N98" s="26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283</v>
      </c>
      <c r="AU98" s="18" t="s">
        <v>82</v>
      </c>
    </row>
    <row r="99" s="2" customFormat="1" ht="16.5" customHeight="1">
      <c r="A99" s="39"/>
      <c r="B99" s="40"/>
      <c r="C99" s="205" t="s">
        <v>453</v>
      </c>
      <c r="D99" s="205" t="s">
        <v>139</v>
      </c>
      <c r="E99" s="206" t="s">
        <v>1254</v>
      </c>
      <c r="F99" s="207" t="s">
        <v>1255</v>
      </c>
      <c r="G99" s="208" t="s">
        <v>352</v>
      </c>
      <c r="H99" s="209">
        <v>134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500</v>
      </c>
      <c r="AT99" s="216" t="s">
        <v>139</v>
      </c>
      <c r="AU99" s="216" t="s">
        <v>82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500</v>
      </c>
      <c r="BM99" s="216" t="s">
        <v>1256</v>
      </c>
    </row>
    <row r="100" s="2" customFormat="1" ht="24.15" customHeight="1">
      <c r="A100" s="39"/>
      <c r="B100" s="40"/>
      <c r="C100" s="205" t="s">
        <v>178</v>
      </c>
      <c r="D100" s="205" t="s">
        <v>139</v>
      </c>
      <c r="E100" s="206" t="s">
        <v>1257</v>
      </c>
      <c r="F100" s="207" t="s">
        <v>1258</v>
      </c>
      <c r="G100" s="208" t="s">
        <v>352</v>
      </c>
      <c r="H100" s="209">
        <v>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500</v>
      </c>
      <c r="AT100" s="216" t="s">
        <v>139</v>
      </c>
      <c r="AU100" s="216" t="s">
        <v>82</v>
      </c>
      <c r="AY100" s="18" t="s">
        <v>137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500</v>
      </c>
      <c r="BM100" s="216" t="s">
        <v>228</v>
      </c>
    </row>
    <row r="101" s="2" customFormat="1" ht="21.75" customHeight="1">
      <c r="A101" s="39"/>
      <c r="B101" s="40"/>
      <c r="C101" s="205" t="s">
        <v>186</v>
      </c>
      <c r="D101" s="205" t="s">
        <v>139</v>
      </c>
      <c r="E101" s="206" t="s">
        <v>1259</v>
      </c>
      <c r="F101" s="207" t="s">
        <v>1260</v>
      </c>
      <c r="G101" s="208" t="s">
        <v>1237</v>
      </c>
      <c r="H101" s="209">
        <v>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500</v>
      </c>
      <c r="AT101" s="216" t="s">
        <v>139</v>
      </c>
      <c r="AU101" s="216" t="s">
        <v>82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500</v>
      </c>
      <c r="BM101" s="216" t="s">
        <v>236</v>
      </c>
    </row>
    <row r="102" s="2" customFormat="1" ht="16.5" customHeight="1">
      <c r="A102" s="39"/>
      <c r="B102" s="40"/>
      <c r="C102" s="205" t="s">
        <v>192</v>
      </c>
      <c r="D102" s="205" t="s">
        <v>139</v>
      </c>
      <c r="E102" s="206" t="s">
        <v>149</v>
      </c>
      <c r="F102" s="207" t="s">
        <v>1261</v>
      </c>
      <c r="G102" s="208" t="s">
        <v>352</v>
      </c>
      <c r="H102" s="209">
        <v>5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500</v>
      </c>
      <c r="AT102" s="216" t="s">
        <v>139</v>
      </c>
      <c r="AU102" s="216" t="s">
        <v>82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500</v>
      </c>
      <c r="BM102" s="216" t="s">
        <v>250</v>
      </c>
    </row>
    <row r="103" s="2" customFormat="1" ht="16.5" customHeight="1">
      <c r="A103" s="39"/>
      <c r="B103" s="40"/>
      <c r="C103" s="205" t="s">
        <v>197</v>
      </c>
      <c r="D103" s="205" t="s">
        <v>139</v>
      </c>
      <c r="E103" s="206" t="s">
        <v>240</v>
      </c>
      <c r="F103" s="207" t="s">
        <v>1262</v>
      </c>
      <c r="G103" s="208" t="s">
        <v>175</v>
      </c>
      <c r="H103" s="209">
        <v>0.5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500</v>
      </c>
      <c r="AT103" s="216" t="s">
        <v>139</v>
      </c>
      <c r="AU103" s="216" t="s">
        <v>82</v>
      </c>
      <c r="AY103" s="18" t="s">
        <v>137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500</v>
      </c>
      <c r="BM103" s="216" t="s">
        <v>267</v>
      </c>
    </row>
    <row r="104" s="2" customFormat="1" ht="16.5" customHeight="1">
      <c r="A104" s="39"/>
      <c r="B104" s="40"/>
      <c r="C104" s="205" t="s">
        <v>203</v>
      </c>
      <c r="D104" s="205" t="s">
        <v>139</v>
      </c>
      <c r="E104" s="206" t="s">
        <v>208</v>
      </c>
      <c r="F104" s="207" t="s">
        <v>1263</v>
      </c>
      <c r="G104" s="208" t="s">
        <v>1237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500</v>
      </c>
      <c r="AT104" s="216" t="s">
        <v>139</v>
      </c>
      <c r="AU104" s="216" t="s">
        <v>82</v>
      </c>
      <c r="AY104" s="18" t="s">
        <v>137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500</v>
      </c>
      <c r="BM104" s="216" t="s">
        <v>277</v>
      </c>
    </row>
    <row r="105" s="2" customFormat="1" ht="16.5" customHeight="1">
      <c r="A105" s="39"/>
      <c r="B105" s="40"/>
      <c r="C105" s="205" t="s">
        <v>213</v>
      </c>
      <c r="D105" s="205" t="s">
        <v>139</v>
      </c>
      <c r="E105" s="206" t="s">
        <v>360</v>
      </c>
      <c r="F105" s="207" t="s">
        <v>1264</v>
      </c>
      <c r="G105" s="208" t="s">
        <v>352</v>
      </c>
      <c r="H105" s="209">
        <v>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500</v>
      </c>
      <c r="AT105" s="216" t="s">
        <v>139</v>
      </c>
      <c r="AU105" s="216" t="s">
        <v>82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500</v>
      </c>
      <c r="BM105" s="216" t="s">
        <v>290</v>
      </c>
    </row>
    <row r="106" s="2" customFormat="1" ht="16.5" customHeight="1">
      <c r="A106" s="39"/>
      <c r="B106" s="40"/>
      <c r="C106" s="205" t="s">
        <v>219</v>
      </c>
      <c r="D106" s="205" t="s">
        <v>139</v>
      </c>
      <c r="E106" s="206" t="s">
        <v>366</v>
      </c>
      <c r="F106" s="207" t="s">
        <v>1265</v>
      </c>
      <c r="G106" s="208" t="s">
        <v>1237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500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500</v>
      </c>
      <c r="BM106" s="216" t="s">
        <v>300</v>
      </c>
    </row>
    <row r="107" s="2" customFormat="1">
      <c r="A107" s="39"/>
      <c r="B107" s="40"/>
      <c r="C107" s="41"/>
      <c r="D107" s="220" t="s">
        <v>283</v>
      </c>
      <c r="E107" s="41"/>
      <c r="F107" s="261" t="s">
        <v>1266</v>
      </c>
      <c r="G107" s="41"/>
      <c r="H107" s="41"/>
      <c r="I107" s="262"/>
      <c r="J107" s="41"/>
      <c r="K107" s="41"/>
      <c r="L107" s="45"/>
      <c r="M107" s="263"/>
      <c r="N107" s="26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283</v>
      </c>
      <c r="AU107" s="18" t="s">
        <v>82</v>
      </c>
    </row>
    <row r="108" s="2" customFormat="1" ht="16.5" customHeight="1">
      <c r="A108" s="39"/>
      <c r="B108" s="40"/>
      <c r="C108" s="205" t="s">
        <v>8</v>
      </c>
      <c r="D108" s="205" t="s">
        <v>139</v>
      </c>
      <c r="E108" s="206" t="s">
        <v>372</v>
      </c>
      <c r="F108" s="207" t="s">
        <v>1267</v>
      </c>
      <c r="G108" s="208" t="s">
        <v>352</v>
      </c>
      <c r="H108" s="209">
        <v>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500</v>
      </c>
      <c r="AT108" s="216" t="s">
        <v>139</v>
      </c>
      <c r="AU108" s="216" t="s">
        <v>82</v>
      </c>
      <c r="AY108" s="18" t="s">
        <v>137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500</v>
      </c>
      <c r="BM108" s="216" t="s">
        <v>312</v>
      </c>
    </row>
    <row r="109" s="12" customFormat="1" ht="22.8" customHeight="1">
      <c r="A109" s="12"/>
      <c r="B109" s="189"/>
      <c r="C109" s="190"/>
      <c r="D109" s="191" t="s">
        <v>71</v>
      </c>
      <c r="E109" s="203" t="s">
        <v>1268</v>
      </c>
      <c r="F109" s="203" t="s">
        <v>1269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SUM(P110:P125)</f>
        <v>0</v>
      </c>
      <c r="Q109" s="197"/>
      <c r="R109" s="198">
        <f>SUM(R110:R125)</f>
        <v>0</v>
      </c>
      <c r="S109" s="197"/>
      <c r="T109" s="199">
        <f>SUM(T110:T125)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80</v>
      </c>
      <c r="AT109" s="201" t="s">
        <v>71</v>
      </c>
      <c r="AU109" s="201" t="s">
        <v>80</v>
      </c>
      <c r="AY109" s="200" t="s">
        <v>137</v>
      </c>
      <c r="BK109" s="202">
        <f>SUM(BK110:BK125)</f>
        <v>0</v>
      </c>
    </row>
    <row r="110" s="2" customFormat="1" ht="16.5" customHeight="1">
      <c r="A110" s="39"/>
      <c r="B110" s="40"/>
      <c r="C110" s="205" t="s">
        <v>228</v>
      </c>
      <c r="D110" s="205" t="s">
        <v>139</v>
      </c>
      <c r="E110" s="206" t="s">
        <v>1270</v>
      </c>
      <c r="F110" s="207" t="s">
        <v>1271</v>
      </c>
      <c r="G110" s="208" t="s">
        <v>1237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500</v>
      </c>
      <c r="AT110" s="216" t="s">
        <v>139</v>
      </c>
      <c r="AU110" s="216" t="s">
        <v>82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500</v>
      </c>
      <c r="BM110" s="216" t="s">
        <v>324</v>
      </c>
    </row>
    <row r="111" s="2" customFormat="1" ht="16.5" customHeight="1">
      <c r="A111" s="39"/>
      <c r="B111" s="40"/>
      <c r="C111" s="205" t="s">
        <v>232</v>
      </c>
      <c r="D111" s="205" t="s">
        <v>139</v>
      </c>
      <c r="E111" s="206" t="s">
        <v>1272</v>
      </c>
      <c r="F111" s="207" t="s">
        <v>1273</v>
      </c>
      <c r="G111" s="208" t="s">
        <v>1237</v>
      </c>
      <c r="H111" s="209">
        <v>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500</v>
      </c>
      <c r="AT111" s="216" t="s">
        <v>139</v>
      </c>
      <c r="AU111" s="216" t="s">
        <v>82</v>
      </c>
      <c r="AY111" s="18" t="s">
        <v>137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500</v>
      </c>
      <c r="BM111" s="216" t="s">
        <v>333</v>
      </c>
    </row>
    <row r="112" s="2" customFormat="1" ht="16.5" customHeight="1">
      <c r="A112" s="39"/>
      <c r="B112" s="40"/>
      <c r="C112" s="205" t="s">
        <v>236</v>
      </c>
      <c r="D112" s="205" t="s">
        <v>139</v>
      </c>
      <c r="E112" s="206" t="s">
        <v>1274</v>
      </c>
      <c r="F112" s="207" t="s">
        <v>1275</v>
      </c>
      <c r="G112" s="208" t="s">
        <v>1237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500</v>
      </c>
      <c r="AT112" s="216" t="s">
        <v>139</v>
      </c>
      <c r="AU112" s="216" t="s">
        <v>82</v>
      </c>
      <c r="AY112" s="18" t="s">
        <v>137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500</v>
      </c>
      <c r="BM112" s="216" t="s">
        <v>344</v>
      </c>
    </row>
    <row r="113" s="2" customFormat="1" ht="16.5" customHeight="1">
      <c r="A113" s="39"/>
      <c r="B113" s="40"/>
      <c r="C113" s="205" t="s">
        <v>244</v>
      </c>
      <c r="D113" s="205" t="s">
        <v>139</v>
      </c>
      <c r="E113" s="206" t="s">
        <v>1276</v>
      </c>
      <c r="F113" s="207" t="s">
        <v>1277</v>
      </c>
      <c r="G113" s="208" t="s">
        <v>1237</v>
      </c>
      <c r="H113" s="209">
        <v>3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500</v>
      </c>
      <c r="AT113" s="216" t="s">
        <v>139</v>
      </c>
      <c r="AU113" s="216" t="s">
        <v>82</v>
      </c>
      <c r="AY113" s="18" t="s">
        <v>137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500</v>
      </c>
      <c r="BM113" s="216" t="s">
        <v>355</v>
      </c>
    </row>
    <row r="114" s="2" customFormat="1" ht="16.5" customHeight="1">
      <c r="A114" s="39"/>
      <c r="B114" s="40"/>
      <c r="C114" s="205" t="s">
        <v>250</v>
      </c>
      <c r="D114" s="205" t="s">
        <v>139</v>
      </c>
      <c r="E114" s="206" t="s">
        <v>1278</v>
      </c>
      <c r="F114" s="207" t="s">
        <v>1279</v>
      </c>
      <c r="G114" s="208" t="s">
        <v>1237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500</v>
      </c>
      <c r="AT114" s="216" t="s">
        <v>139</v>
      </c>
      <c r="AU114" s="216" t="s">
        <v>82</v>
      </c>
      <c r="AY114" s="18" t="s">
        <v>137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500</v>
      </c>
      <c r="BM114" s="216" t="s">
        <v>382</v>
      </c>
    </row>
    <row r="115" s="2" customFormat="1" ht="16.5" customHeight="1">
      <c r="A115" s="39"/>
      <c r="B115" s="40"/>
      <c r="C115" s="205" t="s">
        <v>7</v>
      </c>
      <c r="D115" s="205" t="s">
        <v>139</v>
      </c>
      <c r="E115" s="206" t="s">
        <v>1280</v>
      </c>
      <c r="F115" s="207" t="s">
        <v>1279</v>
      </c>
      <c r="G115" s="208" t="s">
        <v>1237</v>
      </c>
      <c r="H115" s="209">
        <v>2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500</v>
      </c>
      <c r="AT115" s="216" t="s">
        <v>139</v>
      </c>
      <c r="AU115" s="216" t="s">
        <v>82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500</v>
      </c>
      <c r="BM115" s="216" t="s">
        <v>393</v>
      </c>
    </row>
    <row r="116" s="2" customFormat="1" ht="16.5" customHeight="1">
      <c r="A116" s="39"/>
      <c r="B116" s="40"/>
      <c r="C116" s="205" t="s">
        <v>267</v>
      </c>
      <c r="D116" s="205" t="s">
        <v>139</v>
      </c>
      <c r="E116" s="206" t="s">
        <v>1281</v>
      </c>
      <c r="F116" s="207" t="s">
        <v>1282</v>
      </c>
      <c r="G116" s="208" t="s">
        <v>1237</v>
      </c>
      <c r="H116" s="209">
        <v>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500</v>
      </c>
      <c r="AT116" s="216" t="s">
        <v>139</v>
      </c>
      <c r="AU116" s="216" t="s">
        <v>82</v>
      </c>
      <c r="AY116" s="18" t="s">
        <v>137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500</v>
      </c>
      <c r="BM116" s="216" t="s">
        <v>405</v>
      </c>
    </row>
    <row r="117" s="2" customFormat="1" ht="16.5" customHeight="1">
      <c r="A117" s="39"/>
      <c r="B117" s="40"/>
      <c r="C117" s="205" t="s">
        <v>272</v>
      </c>
      <c r="D117" s="205" t="s">
        <v>139</v>
      </c>
      <c r="E117" s="206" t="s">
        <v>1283</v>
      </c>
      <c r="F117" s="207" t="s">
        <v>1284</v>
      </c>
      <c r="G117" s="208" t="s">
        <v>1237</v>
      </c>
      <c r="H117" s="209">
        <v>2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500</v>
      </c>
      <c r="AT117" s="216" t="s">
        <v>139</v>
      </c>
      <c r="AU117" s="216" t="s">
        <v>82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500</v>
      </c>
      <c r="BM117" s="216" t="s">
        <v>415</v>
      </c>
    </row>
    <row r="118" s="2" customFormat="1" ht="21.75" customHeight="1">
      <c r="A118" s="39"/>
      <c r="B118" s="40"/>
      <c r="C118" s="205" t="s">
        <v>277</v>
      </c>
      <c r="D118" s="205" t="s">
        <v>139</v>
      </c>
      <c r="E118" s="206" t="s">
        <v>1285</v>
      </c>
      <c r="F118" s="207" t="s">
        <v>1286</v>
      </c>
      <c r="G118" s="208" t="s">
        <v>1237</v>
      </c>
      <c r="H118" s="209">
        <v>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500</v>
      </c>
      <c r="AT118" s="216" t="s">
        <v>139</v>
      </c>
      <c r="AU118" s="216" t="s">
        <v>82</v>
      </c>
      <c r="AY118" s="18" t="s">
        <v>137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500</v>
      </c>
      <c r="BM118" s="216" t="s">
        <v>424</v>
      </c>
    </row>
    <row r="119" s="2" customFormat="1" ht="16.5" customHeight="1">
      <c r="A119" s="39"/>
      <c r="B119" s="40"/>
      <c r="C119" s="205" t="s">
        <v>286</v>
      </c>
      <c r="D119" s="205" t="s">
        <v>139</v>
      </c>
      <c r="E119" s="206" t="s">
        <v>1287</v>
      </c>
      <c r="F119" s="207" t="s">
        <v>1288</v>
      </c>
      <c r="G119" s="208" t="s">
        <v>1237</v>
      </c>
      <c r="H119" s="209">
        <v>8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500</v>
      </c>
      <c r="AT119" s="216" t="s">
        <v>139</v>
      </c>
      <c r="AU119" s="216" t="s">
        <v>82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500</v>
      </c>
      <c r="BM119" s="216" t="s">
        <v>433</v>
      </c>
    </row>
    <row r="120" s="2" customFormat="1" ht="16.5" customHeight="1">
      <c r="A120" s="39"/>
      <c r="B120" s="40"/>
      <c r="C120" s="205" t="s">
        <v>290</v>
      </c>
      <c r="D120" s="205" t="s">
        <v>139</v>
      </c>
      <c r="E120" s="206" t="s">
        <v>1289</v>
      </c>
      <c r="F120" s="207" t="s">
        <v>1290</v>
      </c>
      <c r="G120" s="208" t="s">
        <v>1237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500</v>
      </c>
      <c r="AT120" s="216" t="s">
        <v>139</v>
      </c>
      <c r="AU120" s="216" t="s">
        <v>82</v>
      </c>
      <c r="AY120" s="18" t="s">
        <v>137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500</v>
      </c>
      <c r="BM120" s="216" t="s">
        <v>442</v>
      </c>
    </row>
    <row r="121" s="2" customFormat="1" ht="16.5" customHeight="1">
      <c r="A121" s="39"/>
      <c r="B121" s="40"/>
      <c r="C121" s="205" t="s">
        <v>295</v>
      </c>
      <c r="D121" s="205" t="s">
        <v>139</v>
      </c>
      <c r="E121" s="206" t="s">
        <v>1291</v>
      </c>
      <c r="F121" s="207" t="s">
        <v>1292</v>
      </c>
      <c r="G121" s="208" t="s">
        <v>1237</v>
      </c>
      <c r="H121" s="209">
        <v>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500</v>
      </c>
      <c r="AT121" s="216" t="s">
        <v>139</v>
      </c>
      <c r="AU121" s="216" t="s">
        <v>82</v>
      </c>
      <c r="AY121" s="18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500</v>
      </c>
      <c r="BM121" s="216" t="s">
        <v>453</v>
      </c>
    </row>
    <row r="122" s="2" customFormat="1" ht="16.5" customHeight="1">
      <c r="A122" s="39"/>
      <c r="B122" s="40"/>
      <c r="C122" s="205" t="s">
        <v>300</v>
      </c>
      <c r="D122" s="205" t="s">
        <v>139</v>
      </c>
      <c r="E122" s="206" t="s">
        <v>1293</v>
      </c>
      <c r="F122" s="207" t="s">
        <v>1294</v>
      </c>
      <c r="G122" s="208" t="s">
        <v>1237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500</v>
      </c>
      <c r="AT122" s="216" t="s">
        <v>139</v>
      </c>
      <c r="AU122" s="216" t="s">
        <v>82</v>
      </c>
      <c r="AY122" s="18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500</v>
      </c>
      <c r="BM122" s="216" t="s">
        <v>463</v>
      </c>
    </row>
    <row r="123" s="2" customFormat="1" ht="16.5" customHeight="1">
      <c r="A123" s="39"/>
      <c r="B123" s="40"/>
      <c r="C123" s="205" t="s">
        <v>307</v>
      </c>
      <c r="D123" s="205" t="s">
        <v>139</v>
      </c>
      <c r="E123" s="206" t="s">
        <v>1295</v>
      </c>
      <c r="F123" s="207" t="s">
        <v>1296</v>
      </c>
      <c r="G123" s="208" t="s">
        <v>1237</v>
      </c>
      <c r="H123" s="209">
        <v>3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500</v>
      </c>
      <c r="AT123" s="216" t="s">
        <v>139</v>
      </c>
      <c r="AU123" s="216" t="s">
        <v>82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500</v>
      </c>
      <c r="BM123" s="216" t="s">
        <v>473</v>
      </c>
    </row>
    <row r="124" s="2" customFormat="1" ht="16.5" customHeight="1">
      <c r="A124" s="39"/>
      <c r="B124" s="40"/>
      <c r="C124" s="205" t="s">
        <v>312</v>
      </c>
      <c r="D124" s="205" t="s">
        <v>139</v>
      </c>
      <c r="E124" s="206" t="s">
        <v>1297</v>
      </c>
      <c r="F124" s="207" t="s">
        <v>1298</v>
      </c>
      <c r="G124" s="208" t="s">
        <v>1237</v>
      </c>
      <c r="H124" s="209">
        <v>3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500</v>
      </c>
      <c r="AT124" s="216" t="s">
        <v>139</v>
      </c>
      <c r="AU124" s="216" t="s">
        <v>82</v>
      </c>
      <c r="AY124" s="18" t="s">
        <v>137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500</v>
      </c>
      <c r="BM124" s="216" t="s">
        <v>482</v>
      </c>
    </row>
    <row r="125" s="2" customFormat="1" ht="16.5" customHeight="1">
      <c r="A125" s="39"/>
      <c r="B125" s="40"/>
      <c r="C125" s="205" t="s">
        <v>319</v>
      </c>
      <c r="D125" s="205" t="s">
        <v>139</v>
      </c>
      <c r="E125" s="206" t="s">
        <v>1299</v>
      </c>
      <c r="F125" s="207" t="s">
        <v>1300</v>
      </c>
      <c r="G125" s="208" t="s">
        <v>1237</v>
      </c>
      <c r="H125" s="209">
        <v>3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500</v>
      </c>
      <c r="AT125" s="216" t="s">
        <v>139</v>
      </c>
      <c r="AU125" s="216" t="s">
        <v>82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500</v>
      </c>
      <c r="BM125" s="216" t="s">
        <v>491</v>
      </c>
    </row>
    <row r="126" s="12" customFormat="1" ht="22.8" customHeight="1">
      <c r="A126" s="12"/>
      <c r="B126" s="189"/>
      <c r="C126" s="190"/>
      <c r="D126" s="191" t="s">
        <v>71</v>
      </c>
      <c r="E126" s="203" t="s">
        <v>1301</v>
      </c>
      <c r="F126" s="203" t="s">
        <v>1302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SUM(P127:P136)</f>
        <v>0</v>
      </c>
      <c r="Q126" s="197"/>
      <c r="R126" s="198">
        <f>SUM(R127:R136)</f>
        <v>0</v>
      </c>
      <c r="S126" s="197"/>
      <c r="T126" s="199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80</v>
      </c>
      <c r="AY126" s="200" t="s">
        <v>137</v>
      </c>
      <c r="BK126" s="202">
        <f>SUM(BK127:BK136)</f>
        <v>0</v>
      </c>
    </row>
    <row r="127" s="2" customFormat="1" ht="16.5" customHeight="1">
      <c r="A127" s="39"/>
      <c r="B127" s="40"/>
      <c r="C127" s="205" t="s">
        <v>324</v>
      </c>
      <c r="D127" s="205" t="s">
        <v>139</v>
      </c>
      <c r="E127" s="206" t="s">
        <v>1303</v>
      </c>
      <c r="F127" s="207" t="s">
        <v>1304</v>
      </c>
      <c r="G127" s="208" t="s">
        <v>1237</v>
      </c>
      <c r="H127" s="209">
        <v>3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500</v>
      </c>
      <c r="AT127" s="216" t="s">
        <v>139</v>
      </c>
      <c r="AU127" s="216" t="s">
        <v>82</v>
      </c>
      <c r="AY127" s="18" t="s">
        <v>137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500</v>
      </c>
      <c r="BM127" s="216" t="s">
        <v>500</v>
      </c>
    </row>
    <row r="128" s="2" customFormat="1" ht="16.5" customHeight="1">
      <c r="A128" s="39"/>
      <c r="B128" s="40"/>
      <c r="C128" s="205" t="s">
        <v>329</v>
      </c>
      <c r="D128" s="205" t="s">
        <v>139</v>
      </c>
      <c r="E128" s="206" t="s">
        <v>1305</v>
      </c>
      <c r="F128" s="207" t="s">
        <v>1306</v>
      </c>
      <c r="G128" s="208" t="s">
        <v>1237</v>
      </c>
      <c r="H128" s="209">
        <v>6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500</v>
      </c>
      <c r="AT128" s="216" t="s">
        <v>139</v>
      </c>
      <c r="AU128" s="216" t="s">
        <v>82</v>
      </c>
      <c r="AY128" s="18" t="s">
        <v>137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500</v>
      </c>
      <c r="BM128" s="216" t="s">
        <v>509</v>
      </c>
    </row>
    <row r="129" s="2" customFormat="1" ht="16.5" customHeight="1">
      <c r="A129" s="39"/>
      <c r="B129" s="40"/>
      <c r="C129" s="205" t="s">
        <v>333</v>
      </c>
      <c r="D129" s="205" t="s">
        <v>139</v>
      </c>
      <c r="E129" s="206" t="s">
        <v>1307</v>
      </c>
      <c r="F129" s="207" t="s">
        <v>1308</v>
      </c>
      <c r="G129" s="208" t="s">
        <v>1237</v>
      </c>
      <c r="H129" s="209">
        <v>6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500</v>
      </c>
      <c r="AT129" s="216" t="s">
        <v>139</v>
      </c>
      <c r="AU129" s="216" t="s">
        <v>82</v>
      </c>
      <c r="AY129" s="18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500</v>
      </c>
      <c r="BM129" s="216" t="s">
        <v>517</v>
      </c>
    </row>
    <row r="130" s="2" customFormat="1" ht="16.5" customHeight="1">
      <c r="A130" s="39"/>
      <c r="B130" s="40"/>
      <c r="C130" s="205" t="s">
        <v>339</v>
      </c>
      <c r="D130" s="205" t="s">
        <v>139</v>
      </c>
      <c r="E130" s="206" t="s">
        <v>1309</v>
      </c>
      <c r="F130" s="207" t="s">
        <v>1310</v>
      </c>
      <c r="G130" s="208" t="s">
        <v>352</v>
      </c>
      <c r="H130" s="209">
        <v>180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500</v>
      </c>
      <c r="AT130" s="216" t="s">
        <v>139</v>
      </c>
      <c r="AU130" s="216" t="s">
        <v>82</v>
      </c>
      <c r="AY130" s="18" t="s">
        <v>137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500</v>
      </c>
      <c r="BM130" s="216" t="s">
        <v>525</v>
      </c>
    </row>
    <row r="131" s="2" customFormat="1" ht="16.5" customHeight="1">
      <c r="A131" s="39"/>
      <c r="B131" s="40"/>
      <c r="C131" s="205" t="s">
        <v>344</v>
      </c>
      <c r="D131" s="205" t="s">
        <v>139</v>
      </c>
      <c r="E131" s="206" t="s">
        <v>1311</v>
      </c>
      <c r="F131" s="207" t="s">
        <v>1312</v>
      </c>
      <c r="G131" s="208" t="s">
        <v>1237</v>
      </c>
      <c r="H131" s="209">
        <v>6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500</v>
      </c>
      <c r="AT131" s="216" t="s">
        <v>139</v>
      </c>
      <c r="AU131" s="216" t="s">
        <v>82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500</v>
      </c>
      <c r="BM131" s="216" t="s">
        <v>533</v>
      </c>
    </row>
    <row r="132" s="2" customFormat="1" ht="16.5" customHeight="1">
      <c r="A132" s="39"/>
      <c r="B132" s="40"/>
      <c r="C132" s="205" t="s">
        <v>349</v>
      </c>
      <c r="D132" s="205" t="s">
        <v>139</v>
      </c>
      <c r="E132" s="206" t="s">
        <v>1313</v>
      </c>
      <c r="F132" s="207" t="s">
        <v>1314</v>
      </c>
      <c r="G132" s="208" t="s">
        <v>352</v>
      </c>
      <c r="H132" s="209">
        <v>180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500</v>
      </c>
      <c r="AT132" s="216" t="s">
        <v>139</v>
      </c>
      <c r="AU132" s="216" t="s">
        <v>82</v>
      </c>
      <c r="AY132" s="18" t="s">
        <v>137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500</v>
      </c>
      <c r="BM132" s="216" t="s">
        <v>541</v>
      </c>
    </row>
    <row r="133" s="2" customFormat="1" ht="16.5" customHeight="1">
      <c r="A133" s="39"/>
      <c r="B133" s="40"/>
      <c r="C133" s="205" t="s">
        <v>355</v>
      </c>
      <c r="D133" s="205" t="s">
        <v>139</v>
      </c>
      <c r="E133" s="206" t="s">
        <v>1315</v>
      </c>
      <c r="F133" s="207" t="s">
        <v>1316</v>
      </c>
      <c r="G133" s="208" t="s">
        <v>352</v>
      </c>
      <c r="H133" s="209">
        <v>180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500</v>
      </c>
      <c r="AT133" s="216" t="s">
        <v>139</v>
      </c>
      <c r="AU133" s="216" t="s">
        <v>82</v>
      </c>
      <c r="AY133" s="18" t="s">
        <v>137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500</v>
      </c>
      <c r="BM133" s="216" t="s">
        <v>549</v>
      </c>
    </row>
    <row r="134" s="2" customFormat="1" ht="16.5" customHeight="1">
      <c r="A134" s="39"/>
      <c r="B134" s="40"/>
      <c r="C134" s="205" t="s">
        <v>376</v>
      </c>
      <c r="D134" s="205" t="s">
        <v>139</v>
      </c>
      <c r="E134" s="206" t="s">
        <v>1317</v>
      </c>
      <c r="F134" s="207" t="s">
        <v>1318</v>
      </c>
      <c r="G134" s="208" t="s">
        <v>1237</v>
      </c>
      <c r="H134" s="209">
        <v>8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500</v>
      </c>
      <c r="AT134" s="216" t="s">
        <v>139</v>
      </c>
      <c r="AU134" s="216" t="s">
        <v>82</v>
      </c>
      <c r="AY134" s="18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500</v>
      </c>
      <c r="BM134" s="216" t="s">
        <v>559</v>
      </c>
    </row>
    <row r="135" s="2" customFormat="1" ht="16.5" customHeight="1">
      <c r="A135" s="39"/>
      <c r="B135" s="40"/>
      <c r="C135" s="205" t="s">
        <v>382</v>
      </c>
      <c r="D135" s="205" t="s">
        <v>139</v>
      </c>
      <c r="E135" s="206" t="s">
        <v>1319</v>
      </c>
      <c r="F135" s="207" t="s">
        <v>1320</v>
      </c>
      <c r="G135" s="208" t="s">
        <v>1237</v>
      </c>
      <c r="H135" s="209">
        <v>6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500</v>
      </c>
      <c r="AT135" s="216" t="s">
        <v>139</v>
      </c>
      <c r="AU135" s="216" t="s">
        <v>82</v>
      </c>
      <c r="AY135" s="18" t="s">
        <v>137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500</v>
      </c>
      <c r="BM135" s="216" t="s">
        <v>570</v>
      </c>
    </row>
    <row r="136" s="2" customFormat="1" ht="16.5" customHeight="1">
      <c r="A136" s="39"/>
      <c r="B136" s="40"/>
      <c r="C136" s="205" t="s">
        <v>388</v>
      </c>
      <c r="D136" s="205" t="s">
        <v>139</v>
      </c>
      <c r="E136" s="206" t="s">
        <v>1321</v>
      </c>
      <c r="F136" s="207" t="s">
        <v>1322</v>
      </c>
      <c r="G136" s="208" t="s">
        <v>1237</v>
      </c>
      <c r="H136" s="209">
        <v>6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500</v>
      </c>
      <c r="AT136" s="216" t="s">
        <v>139</v>
      </c>
      <c r="AU136" s="216" t="s">
        <v>82</v>
      </c>
      <c r="AY136" s="18" t="s">
        <v>137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500</v>
      </c>
      <c r="BM136" s="216" t="s">
        <v>581</v>
      </c>
    </row>
    <row r="137" s="12" customFormat="1" ht="22.8" customHeight="1">
      <c r="A137" s="12"/>
      <c r="B137" s="189"/>
      <c r="C137" s="190"/>
      <c r="D137" s="191" t="s">
        <v>71</v>
      </c>
      <c r="E137" s="203" t="s">
        <v>1323</v>
      </c>
      <c r="F137" s="203" t="s">
        <v>1324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SUM(P138:P146)</f>
        <v>0</v>
      </c>
      <c r="Q137" s="197"/>
      <c r="R137" s="198">
        <f>SUM(R138:R146)</f>
        <v>0</v>
      </c>
      <c r="S137" s="197"/>
      <c r="T137" s="19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80</v>
      </c>
      <c r="AT137" s="201" t="s">
        <v>71</v>
      </c>
      <c r="AU137" s="201" t="s">
        <v>80</v>
      </c>
      <c r="AY137" s="200" t="s">
        <v>137</v>
      </c>
      <c r="BK137" s="202">
        <f>SUM(BK138:BK146)</f>
        <v>0</v>
      </c>
    </row>
    <row r="138" s="2" customFormat="1" ht="16.5" customHeight="1">
      <c r="A138" s="39"/>
      <c r="B138" s="40"/>
      <c r="C138" s="205" t="s">
        <v>393</v>
      </c>
      <c r="D138" s="205" t="s">
        <v>139</v>
      </c>
      <c r="E138" s="206" t="s">
        <v>1325</v>
      </c>
      <c r="F138" s="207" t="s">
        <v>1326</v>
      </c>
      <c r="G138" s="208" t="s">
        <v>793</v>
      </c>
      <c r="H138" s="209">
        <v>4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500</v>
      </c>
      <c r="AT138" s="216" t="s">
        <v>139</v>
      </c>
      <c r="AU138" s="216" t="s">
        <v>82</v>
      </c>
      <c r="AY138" s="18" t="s">
        <v>137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500</v>
      </c>
      <c r="BM138" s="216" t="s">
        <v>590</v>
      </c>
    </row>
    <row r="139" s="2" customFormat="1" ht="16.5" customHeight="1">
      <c r="A139" s="39"/>
      <c r="B139" s="40"/>
      <c r="C139" s="205" t="s">
        <v>399</v>
      </c>
      <c r="D139" s="205" t="s">
        <v>139</v>
      </c>
      <c r="E139" s="206" t="s">
        <v>1327</v>
      </c>
      <c r="F139" s="207" t="s">
        <v>1328</v>
      </c>
      <c r="G139" s="208" t="s">
        <v>1329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500</v>
      </c>
      <c r="AT139" s="216" t="s">
        <v>139</v>
      </c>
      <c r="AU139" s="216" t="s">
        <v>82</v>
      </c>
      <c r="AY139" s="18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500</v>
      </c>
      <c r="BM139" s="216" t="s">
        <v>598</v>
      </c>
    </row>
    <row r="140" s="2" customFormat="1" ht="16.5" customHeight="1">
      <c r="A140" s="39"/>
      <c r="B140" s="40"/>
      <c r="C140" s="205" t="s">
        <v>405</v>
      </c>
      <c r="D140" s="205" t="s">
        <v>139</v>
      </c>
      <c r="E140" s="206" t="s">
        <v>1330</v>
      </c>
      <c r="F140" s="207" t="s">
        <v>1331</v>
      </c>
      <c r="G140" s="208" t="s">
        <v>1329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500</v>
      </c>
      <c r="AT140" s="216" t="s">
        <v>139</v>
      </c>
      <c r="AU140" s="216" t="s">
        <v>82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500</v>
      </c>
      <c r="BM140" s="216" t="s">
        <v>606</v>
      </c>
    </row>
    <row r="141" s="2" customFormat="1" ht="16.5" customHeight="1">
      <c r="A141" s="39"/>
      <c r="B141" s="40"/>
      <c r="C141" s="205" t="s">
        <v>411</v>
      </c>
      <c r="D141" s="205" t="s">
        <v>139</v>
      </c>
      <c r="E141" s="206" t="s">
        <v>1332</v>
      </c>
      <c r="F141" s="207" t="s">
        <v>1333</v>
      </c>
      <c r="G141" s="208" t="s">
        <v>1329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500</v>
      </c>
      <c r="AT141" s="216" t="s">
        <v>139</v>
      </c>
      <c r="AU141" s="216" t="s">
        <v>82</v>
      </c>
      <c r="AY141" s="18" t="s">
        <v>137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500</v>
      </c>
      <c r="BM141" s="216" t="s">
        <v>615</v>
      </c>
    </row>
    <row r="142" s="2" customFormat="1" ht="16.5" customHeight="1">
      <c r="A142" s="39"/>
      <c r="B142" s="40"/>
      <c r="C142" s="205" t="s">
        <v>415</v>
      </c>
      <c r="D142" s="205" t="s">
        <v>139</v>
      </c>
      <c r="E142" s="206" t="s">
        <v>1334</v>
      </c>
      <c r="F142" s="207" t="s">
        <v>1335</v>
      </c>
      <c r="G142" s="208" t="s">
        <v>1234</v>
      </c>
      <c r="H142" s="209">
        <v>0.14000000000000001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500</v>
      </c>
      <c r="AT142" s="216" t="s">
        <v>139</v>
      </c>
      <c r="AU142" s="216" t="s">
        <v>82</v>
      </c>
      <c r="AY142" s="18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500</v>
      </c>
      <c r="BM142" s="216" t="s">
        <v>628</v>
      </c>
    </row>
    <row r="143" s="2" customFormat="1" ht="16.5" customHeight="1">
      <c r="A143" s="39"/>
      <c r="B143" s="40"/>
      <c r="C143" s="205" t="s">
        <v>419</v>
      </c>
      <c r="D143" s="205" t="s">
        <v>139</v>
      </c>
      <c r="E143" s="206" t="s">
        <v>1336</v>
      </c>
      <c r="F143" s="207" t="s">
        <v>1337</v>
      </c>
      <c r="G143" s="208" t="s">
        <v>793</v>
      </c>
      <c r="H143" s="209">
        <v>6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500</v>
      </c>
      <c r="AT143" s="216" t="s">
        <v>139</v>
      </c>
      <c r="AU143" s="216" t="s">
        <v>82</v>
      </c>
      <c r="AY143" s="18" t="s">
        <v>137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500</v>
      </c>
      <c r="BM143" s="216" t="s">
        <v>640</v>
      </c>
    </row>
    <row r="144" s="2" customFormat="1" ht="16.5" customHeight="1">
      <c r="A144" s="39"/>
      <c r="B144" s="40"/>
      <c r="C144" s="205" t="s">
        <v>424</v>
      </c>
      <c r="D144" s="205" t="s">
        <v>139</v>
      </c>
      <c r="E144" s="206" t="s">
        <v>1338</v>
      </c>
      <c r="F144" s="207" t="s">
        <v>1339</v>
      </c>
      <c r="G144" s="208" t="s">
        <v>793</v>
      </c>
      <c r="H144" s="209">
        <v>6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500</v>
      </c>
      <c r="AT144" s="216" t="s">
        <v>139</v>
      </c>
      <c r="AU144" s="216" t="s">
        <v>82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500</v>
      </c>
      <c r="BM144" s="216" t="s">
        <v>648</v>
      </c>
    </row>
    <row r="145" s="2" customFormat="1" ht="16.5" customHeight="1">
      <c r="A145" s="39"/>
      <c r="B145" s="40"/>
      <c r="C145" s="205" t="s">
        <v>428</v>
      </c>
      <c r="D145" s="205" t="s">
        <v>139</v>
      </c>
      <c r="E145" s="206" t="s">
        <v>1340</v>
      </c>
      <c r="F145" s="207" t="s">
        <v>1341</v>
      </c>
      <c r="G145" s="208" t="s">
        <v>793</v>
      </c>
      <c r="H145" s="209">
        <v>4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500</v>
      </c>
      <c r="AT145" s="216" t="s">
        <v>139</v>
      </c>
      <c r="AU145" s="216" t="s">
        <v>82</v>
      </c>
      <c r="AY145" s="18" t="s">
        <v>137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500</v>
      </c>
      <c r="BM145" s="216" t="s">
        <v>657</v>
      </c>
    </row>
    <row r="146" s="2" customFormat="1" ht="16.5" customHeight="1">
      <c r="A146" s="39"/>
      <c r="B146" s="40"/>
      <c r="C146" s="205" t="s">
        <v>433</v>
      </c>
      <c r="D146" s="205" t="s">
        <v>139</v>
      </c>
      <c r="E146" s="206" t="s">
        <v>1342</v>
      </c>
      <c r="F146" s="207" t="s">
        <v>1343</v>
      </c>
      <c r="G146" s="208" t="s">
        <v>1329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71" t="s">
        <v>19</v>
      </c>
      <c r="N146" s="272" t="s">
        <v>43</v>
      </c>
      <c r="O146" s="273"/>
      <c r="P146" s="274">
        <f>O146*H146</f>
        <v>0</v>
      </c>
      <c r="Q146" s="274">
        <v>0</v>
      </c>
      <c r="R146" s="274">
        <f>Q146*H146</f>
        <v>0</v>
      </c>
      <c r="S146" s="274">
        <v>0</v>
      </c>
      <c r="T146" s="27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500</v>
      </c>
      <c r="AT146" s="216" t="s">
        <v>139</v>
      </c>
      <c r="AU146" s="216" t="s">
        <v>82</v>
      </c>
      <c r="AY146" s="18" t="s">
        <v>137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500</v>
      </c>
      <c r="BM146" s="216" t="s">
        <v>670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4iRp2ikdo2FFpNwPwzMbSGrbUuf2ddcknbUORpvhF6o2s/23dQ5V8hO1UtLELurL9fN3PbqMgAEF5S/seIZ8tw==" hashValue="HeYBMm8/5XJWrvJ4Rb7QIhR4OemGpKVzxiQckHxhyYCf9E1xs86lbunyyzDFAZ78Hazc5pRdJ/GoX7hUbTPiuw==" algorithmName="SHA-512" password="CC35"/>
  <autoFilter ref="C83:K14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ROUND((SUM(BE82:BE224)),  2)</f>
        <v>0</v>
      </c>
      <c r="G33" s="39"/>
      <c r="H33" s="39"/>
      <c r="I33" s="149">
        <v>0.20999999999999999</v>
      </c>
      <c r="J33" s="148">
        <f>ROUND(((SUM(BE82:BE224))*I33),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ROUND((SUM(BF82:BF224)),  2)</f>
        <v>0</v>
      </c>
      <c r="G34" s="39"/>
      <c r="H34" s="39"/>
      <c r="I34" s="149">
        <v>0.14999999999999999</v>
      </c>
      <c r="J34" s="148">
        <f>ROUND(((SUM(BF82:BF224))*I34),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ROUND((SUM(BG82:BG224)),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ROUND((SUM(BH82:BH224)),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ROUND((SUM(BI82:BI224)),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501 - Přeložky STL plynovodu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1345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1346</v>
      </c>
      <c r="E61" s="169"/>
      <c r="F61" s="169"/>
      <c r="G61" s="169"/>
      <c r="H61" s="169"/>
      <c r="I61" s="169"/>
      <c r="J61" s="170">
        <f>J147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1347</v>
      </c>
      <c r="E62" s="169"/>
      <c r="F62" s="169"/>
      <c r="G62" s="169"/>
      <c r="H62" s="169"/>
      <c r="I62" s="169"/>
      <c r="J62" s="170">
        <f>J207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Jáchymov - Rekonstrukce ulice Palackého - Etapa č.III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501 - Přeložky STL plynovodu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Jáchymov</v>
      </c>
      <c r="G76" s="41"/>
      <c r="H76" s="41"/>
      <c r="I76" s="33" t="s">
        <v>23</v>
      </c>
      <c r="J76" s="73" t="str">
        <f>IF(J12="","",J12)</f>
        <v>23. 10. 2019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Město Jáchymov</v>
      </c>
      <c r="G78" s="41"/>
      <c r="H78" s="41"/>
      <c r="I78" s="33" t="s">
        <v>31</v>
      </c>
      <c r="J78" s="37" t="str">
        <f>E21</f>
        <v>AZ Consult spol. s 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Lucie Wojčiková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123</v>
      </c>
      <c r="D81" s="181" t="s">
        <v>57</v>
      </c>
      <c r="E81" s="181" t="s">
        <v>53</v>
      </c>
      <c r="F81" s="181" t="s">
        <v>54</v>
      </c>
      <c r="G81" s="181" t="s">
        <v>124</v>
      </c>
      <c r="H81" s="181" t="s">
        <v>125</v>
      </c>
      <c r="I81" s="181" t="s">
        <v>126</v>
      </c>
      <c r="J81" s="181" t="s">
        <v>107</v>
      </c>
      <c r="K81" s="182" t="s">
        <v>127</v>
      </c>
      <c r="L81" s="183"/>
      <c r="M81" s="93" t="s">
        <v>19</v>
      </c>
      <c r="N81" s="94" t="s">
        <v>42</v>
      </c>
      <c r="O81" s="94" t="s">
        <v>128</v>
      </c>
      <c r="P81" s="94" t="s">
        <v>129</v>
      </c>
      <c r="Q81" s="94" t="s">
        <v>130</v>
      </c>
      <c r="R81" s="94" t="s">
        <v>131</v>
      </c>
      <c r="S81" s="94" t="s">
        <v>132</v>
      </c>
      <c r="T81" s="95" t="s">
        <v>133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P83+P147+P207</f>
        <v>0</v>
      </c>
      <c r="Q82" s="97"/>
      <c r="R82" s="186">
        <f>R83+R147+R207</f>
        <v>0.97831500000000005</v>
      </c>
      <c r="S82" s="97"/>
      <c r="T82" s="187">
        <f>T83+T147+T207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108</v>
      </c>
      <c r="BK82" s="188">
        <f>BK83+BK147+BK207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1348</v>
      </c>
      <c r="F83" s="192" t="s">
        <v>138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SUM(P84:P146)</f>
        <v>0</v>
      </c>
      <c r="Q83" s="197"/>
      <c r="R83" s="198">
        <f>SUM(R84:R146)</f>
        <v>0.92340500000000003</v>
      </c>
      <c r="S83" s="197"/>
      <c r="T83" s="199">
        <f>SUM(T84:T146)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71</v>
      </c>
      <c r="AU83" s="201" t="s">
        <v>72</v>
      </c>
      <c r="AY83" s="200" t="s">
        <v>137</v>
      </c>
      <c r="BK83" s="202">
        <f>SUM(BK84:BK146)</f>
        <v>0</v>
      </c>
    </row>
    <row r="84" s="2" customFormat="1" ht="49.05" customHeight="1">
      <c r="A84" s="39"/>
      <c r="B84" s="40"/>
      <c r="C84" s="205" t="s">
        <v>80</v>
      </c>
      <c r="D84" s="205" t="s">
        <v>139</v>
      </c>
      <c r="E84" s="206" t="s">
        <v>1349</v>
      </c>
      <c r="F84" s="207" t="s">
        <v>1350</v>
      </c>
      <c r="G84" s="208" t="s">
        <v>352</v>
      </c>
      <c r="H84" s="209">
        <v>24</v>
      </c>
      <c r="I84" s="210"/>
      <c r="J84" s="211">
        <f>ROUND(I84*H84,2)</f>
        <v>0</v>
      </c>
      <c r="K84" s="207" t="s">
        <v>143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0.0086800000000000002</v>
      </c>
      <c r="R84" s="214">
        <f>Q84*H84</f>
        <v>0.20832000000000001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144</v>
      </c>
      <c r="AT84" s="216" t="s">
        <v>139</v>
      </c>
      <c r="AU84" s="216" t="s">
        <v>80</v>
      </c>
      <c r="AY84" s="18" t="s">
        <v>137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144</v>
      </c>
      <c r="BM84" s="216" t="s">
        <v>82</v>
      </c>
    </row>
    <row r="85" s="2" customFormat="1" ht="49.05" customHeight="1">
      <c r="A85" s="39"/>
      <c r="B85" s="40"/>
      <c r="C85" s="205" t="s">
        <v>82</v>
      </c>
      <c r="D85" s="205" t="s">
        <v>139</v>
      </c>
      <c r="E85" s="206" t="s">
        <v>1351</v>
      </c>
      <c r="F85" s="207" t="s">
        <v>1352</v>
      </c>
      <c r="G85" s="208" t="s">
        <v>352</v>
      </c>
      <c r="H85" s="209">
        <v>16</v>
      </c>
      <c r="I85" s="210"/>
      <c r="J85" s="211">
        <f>ROUND(I85*H85,2)</f>
        <v>0</v>
      </c>
      <c r="K85" s="207" t="s">
        <v>143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0.036900000000000002</v>
      </c>
      <c r="R85" s="214">
        <f>Q85*H85</f>
        <v>0.59040000000000004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144</v>
      </c>
      <c r="AT85" s="216" t="s">
        <v>139</v>
      </c>
      <c r="AU85" s="216" t="s">
        <v>80</v>
      </c>
      <c r="AY85" s="18" t="s">
        <v>137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144</v>
      </c>
      <c r="BM85" s="216" t="s">
        <v>144</v>
      </c>
    </row>
    <row r="86" s="2" customFormat="1" ht="24.15" customHeight="1">
      <c r="A86" s="39"/>
      <c r="B86" s="40"/>
      <c r="C86" s="205" t="s">
        <v>155</v>
      </c>
      <c r="D86" s="205" t="s">
        <v>139</v>
      </c>
      <c r="E86" s="206" t="s">
        <v>1353</v>
      </c>
      <c r="F86" s="207" t="s">
        <v>1354</v>
      </c>
      <c r="G86" s="208" t="s">
        <v>175</v>
      </c>
      <c r="H86" s="209">
        <v>69.599999999999994</v>
      </c>
      <c r="I86" s="210"/>
      <c r="J86" s="211">
        <f>ROUND(I86*H86,2)</f>
        <v>0</v>
      </c>
      <c r="K86" s="207" t="s">
        <v>143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144</v>
      </c>
      <c r="AT86" s="216" t="s">
        <v>139</v>
      </c>
      <c r="AU86" s="216" t="s">
        <v>80</v>
      </c>
      <c r="AY86" s="18" t="s">
        <v>137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144</v>
      </c>
      <c r="BM86" s="216" t="s">
        <v>168</v>
      </c>
    </row>
    <row r="87" s="13" customFormat="1">
      <c r="A87" s="13"/>
      <c r="B87" s="218"/>
      <c r="C87" s="219"/>
      <c r="D87" s="220" t="s">
        <v>153</v>
      </c>
      <c r="E87" s="221" t="s">
        <v>19</v>
      </c>
      <c r="F87" s="222" t="s">
        <v>1355</v>
      </c>
      <c r="G87" s="219"/>
      <c r="H87" s="223">
        <v>69.599999999999994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153</v>
      </c>
      <c r="AU87" s="229" t="s">
        <v>80</v>
      </c>
      <c r="AV87" s="13" t="s">
        <v>82</v>
      </c>
      <c r="AW87" s="13" t="s">
        <v>33</v>
      </c>
      <c r="AX87" s="13" t="s">
        <v>72</v>
      </c>
      <c r="AY87" s="229" t="s">
        <v>137</v>
      </c>
    </row>
    <row r="88" s="14" customFormat="1">
      <c r="A88" s="14"/>
      <c r="B88" s="230"/>
      <c r="C88" s="231"/>
      <c r="D88" s="220" t="s">
        <v>153</v>
      </c>
      <c r="E88" s="232" t="s">
        <v>19</v>
      </c>
      <c r="F88" s="233" t="s">
        <v>185</v>
      </c>
      <c r="G88" s="231"/>
      <c r="H88" s="234">
        <v>69.599999999999994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153</v>
      </c>
      <c r="AU88" s="240" t="s">
        <v>80</v>
      </c>
      <c r="AV88" s="14" t="s">
        <v>144</v>
      </c>
      <c r="AW88" s="14" t="s">
        <v>33</v>
      </c>
      <c r="AX88" s="14" t="s">
        <v>80</v>
      </c>
      <c r="AY88" s="240" t="s">
        <v>137</v>
      </c>
    </row>
    <row r="89" s="2" customFormat="1" ht="24.15" customHeight="1">
      <c r="A89" s="39"/>
      <c r="B89" s="40"/>
      <c r="C89" s="205" t="s">
        <v>144</v>
      </c>
      <c r="D89" s="205" t="s">
        <v>139</v>
      </c>
      <c r="E89" s="206" t="s">
        <v>1356</v>
      </c>
      <c r="F89" s="207" t="s">
        <v>1357</v>
      </c>
      <c r="G89" s="208" t="s">
        <v>175</v>
      </c>
      <c r="H89" s="209">
        <v>67.680000000000007</v>
      </c>
      <c r="I89" s="210"/>
      <c r="J89" s="211">
        <f>ROUND(I89*H89,2)</f>
        <v>0</v>
      </c>
      <c r="K89" s="207" t="s">
        <v>143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144</v>
      </c>
      <c r="AT89" s="216" t="s">
        <v>139</v>
      </c>
      <c r="AU89" s="216" t="s">
        <v>80</v>
      </c>
      <c r="AY89" s="18" t="s">
        <v>137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144</v>
      </c>
      <c r="BM89" s="216" t="s">
        <v>178</v>
      </c>
    </row>
    <row r="90" s="15" customFormat="1">
      <c r="A90" s="15"/>
      <c r="B90" s="241"/>
      <c r="C90" s="242"/>
      <c r="D90" s="220" t="s">
        <v>153</v>
      </c>
      <c r="E90" s="243" t="s">
        <v>19</v>
      </c>
      <c r="F90" s="244" t="s">
        <v>1358</v>
      </c>
      <c r="G90" s="242"/>
      <c r="H90" s="243" t="s">
        <v>19</v>
      </c>
      <c r="I90" s="245"/>
      <c r="J90" s="242"/>
      <c r="K90" s="242"/>
      <c r="L90" s="246"/>
      <c r="M90" s="247"/>
      <c r="N90" s="248"/>
      <c r="O90" s="248"/>
      <c r="P90" s="248"/>
      <c r="Q90" s="248"/>
      <c r="R90" s="248"/>
      <c r="S90" s="248"/>
      <c r="T90" s="249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0" t="s">
        <v>153</v>
      </c>
      <c r="AU90" s="250" t="s">
        <v>80</v>
      </c>
      <c r="AV90" s="15" t="s">
        <v>80</v>
      </c>
      <c r="AW90" s="15" t="s">
        <v>33</v>
      </c>
      <c r="AX90" s="15" t="s">
        <v>72</v>
      </c>
      <c r="AY90" s="250" t="s">
        <v>137</v>
      </c>
    </row>
    <row r="91" s="15" customFormat="1">
      <c r="A91" s="15"/>
      <c r="B91" s="241"/>
      <c r="C91" s="242"/>
      <c r="D91" s="220" t="s">
        <v>153</v>
      </c>
      <c r="E91" s="243" t="s">
        <v>19</v>
      </c>
      <c r="F91" s="244" t="s">
        <v>1359</v>
      </c>
      <c r="G91" s="242"/>
      <c r="H91" s="243" t="s">
        <v>19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0" t="s">
        <v>153</v>
      </c>
      <c r="AU91" s="250" t="s">
        <v>80</v>
      </c>
      <c r="AV91" s="15" t="s">
        <v>80</v>
      </c>
      <c r="AW91" s="15" t="s">
        <v>33</v>
      </c>
      <c r="AX91" s="15" t="s">
        <v>72</v>
      </c>
      <c r="AY91" s="250" t="s">
        <v>137</v>
      </c>
    </row>
    <row r="92" s="13" customFormat="1">
      <c r="A92" s="13"/>
      <c r="B92" s="218"/>
      <c r="C92" s="219"/>
      <c r="D92" s="220" t="s">
        <v>153</v>
      </c>
      <c r="E92" s="221" t="s">
        <v>19</v>
      </c>
      <c r="F92" s="222" t="s">
        <v>1360</v>
      </c>
      <c r="G92" s="219"/>
      <c r="H92" s="223">
        <v>38.880000000000003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153</v>
      </c>
      <c r="AU92" s="229" t="s">
        <v>80</v>
      </c>
      <c r="AV92" s="13" t="s">
        <v>82</v>
      </c>
      <c r="AW92" s="13" t="s">
        <v>33</v>
      </c>
      <c r="AX92" s="13" t="s">
        <v>72</v>
      </c>
      <c r="AY92" s="229" t="s">
        <v>137</v>
      </c>
    </row>
    <row r="93" s="15" customFormat="1">
      <c r="A93" s="15"/>
      <c r="B93" s="241"/>
      <c r="C93" s="242"/>
      <c r="D93" s="220" t="s">
        <v>153</v>
      </c>
      <c r="E93" s="243" t="s">
        <v>19</v>
      </c>
      <c r="F93" s="244" t="s">
        <v>1361</v>
      </c>
      <c r="G93" s="242"/>
      <c r="H93" s="243" t="s">
        <v>19</v>
      </c>
      <c r="I93" s="245"/>
      <c r="J93" s="242"/>
      <c r="K93" s="242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153</v>
      </c>
      <c r="AU93" s="250" t="s">
        <v>80</v>
      </c>
      <c r="AV93" s="15" t="s">
        <v>80</v>
      </c>
      <c r="AW93" s="15" t="s">
        <v>33</v>
      </c>
      <c r="AX93" s="15" t="s">
        <v>72</v>
      </c>
      <c r="AY93" s="250" t="s">
        <v>137</v>
      </c>
    </row>
    <row r="94" s="13" customFormat="1">
      <c r="A94" s="13"/>
      <c r="B94" s="218"/>
      <c r="C94" s="219"/>
      <c r="D94" s="220" t="s">
        <v>153</v>
      </c>
      <c r="E94" s="221" t="s">
        <v>19</v>
      </c>
      <c r="F94" s="222" t="s">
        <v>1362</v>
      </c>
      <c r="G94" s="219"/>
      <c r="H94" s="223">
        <v>28.800000000000001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153</v>
      </c>
      <c r="AU94" s="229" t="s">
        <v>80</v>
      </c>
      <c r="AV94" s="13" t="s">
        <v>82</v>
      </c>
      <c r="AW94" s="13" t="s">
        <v>33</v>
      </c>
      <c r="AX94" s="13" t="s">
        <v>72</v>
      </c>
      <c r="AY94" s="229" t="s">
        <v>137</v>
      </c>
    </row>
    <row r="95" s="14" customFormat="1">
      <c r="A95" s="14"/>
      <c r="B95" s="230"/>
      <c r="C95" s="231"/>
      <c r="D95" s="220" t="s">
        <v>153</v>
      </c>
      <c r="E95" s="232" t="s">
        <v>19</v>
      </c>
      <c r="F95" s="233" t="s">
        <v>185</v>
      </c>
      <c r="G95" s="231"/>
      <c r="H95" s="234">
        <v>67.680000000000007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153</v>
      </c>
      <c r="AU95" s="240" t="s">
        <v>80</v>
      </c>
      <c r="AV95" s="14" t="s">
        <v>144</v>
      </c>
      <c r="AW95" s="14" t="s">
        <v>33</v>
      </c>
      <c r="AX95" s="14" t="s">
        <v>80</v>
      </c>
      <c r="AY95" s="240" t="s">
        <v>137</v>
      </c>
    </row>
    <row r="96" s="2" customFormat="1" ht="24.15" customHeight="1">
      <c r="A96" s="39"/>
      <c r="B96" s="40"/>
      <c r="C96" s="205" t="s">
        <v>164</v>
      </c>
      <c r="D96" s="205" t="s">
        <v>139</v>
      </c>
      <c r="E96" s="206" t="s">
        <v>1363</v>
      </c>
      <c r="F96" s="207" t="s">
        <v>1364</v>
      </c>
      <c r="G96" s="208" t="s">
        <v>175</v>
      </c>
      <c r="H96" s="209">
        <v>33.840000000000003</v>
      </c>
      <c r="I96" s="210"/>
      <c r="J96" s="211">
        <f>ROUND(I96*H96,2)</f>
        <v>0</v>
      </c>
      <c r="K96" s="207" t="s">
        <v>143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144</v>
      </c>
      <c r="AT96" s="216" t="s">
        <v>139</v>
      </c>
      <c r="AU96" s="216" t="s">
        <v>80</v>
      </c>
      <c r="AY96" s="18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144</v>
      </c>
      <c r="BM96" s="216" t="s">
        <v>192</v>
      </c>
    </row>
    <row r="97" s="13" customFormat="1">
      <c r="A97" s="13"/>
      <c r="B97" s="218"/>
      <c r="C97" s="219"/>
      <c r="D97" s="220" t="s">
        <v>153</v>
      </c>
      <c r="E97" s="221" t="s">
        <v>19</v>
      </c>
      <c r="F97" s="222" t="s">
        <v>1365</v>
      </c>
      <c r="G97" s="219"/>
      <c r="H97" s="223">
        <v>33.840000000000003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153</v>
      </c>
      <c r="AU97" s="229" t="s">
        <v>80</v>
      </c>
      <c r="AV97" s="13" t="s">
        <v>82</v>
      </c>
      <c r="AW97" s="13" t="s">
        <v>33</v>
      </c>
      <c r="AX97" s="13" t="s">
        <v>80</v>
      </c>
      <c r="AY97" s="229" t="s">
        <v>137</v>
      </c>
    </row>
    <row r="98" s="2" customFormat="1" ht="24.15" customHeight="1">
      <c r="A98" s="39"/>
      <c r="B98" s="40"/>
      <c r="C98" s="205" t="s">
        <v>168</v>
      </c>
      <c r="D98" s="205" t="s">
        <v>139</v>
      </c>
      <c r="E98" s="206" t="s">
        <v>187</v>
      </c>
      <c r="F98" s="207" t="s">
        <v>188</v>
      </c>
      <c r="G98" s="208" t="s">
        <v>175</v>
      </c>
      <c r="H98" s="209">
        <v>12.48</v>
      </c>
      <c r="I98" s="210"/>
      <c r="J98" s="211">
        <f>ROUND(I98*H98,2)</f>
        <v>0</v>
      </c>
      <c r="K98" s="207" t="s">
        <v>143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144</v>
      </c>
      <c r="AT98" s="216" t="s">
        <v>139</v>
      </c>
      <c r="AU98" s="216" t="s">
        <v>80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144</v>
      </c>
      <c r="BM98" s="216" t="s">
        <v>203</v>
      </c>
    </row>
    <row r="99" s="13" customFormat="1">
      <c r="A99" s="13"/>
      <c r="B99" s="218"/>
      <c r="C99" s="219"/>
      <c r="D99" s="220" t="s">
        <v>153</v>
      </c>
      <c r="E99" s="221" t="s">
        <v>19</v>
      </c>
      <c r="F99" s="222" t="s">
        <v>1366</v>
      </c>
      <c r="G99" s="219"/>
      <c r="H99" s="223">
        <v>12.48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153</v>
      </c>
      <c r="AU99" s="229" t="s">
        <v>80</v>
      </c>
      <c r="AV99" s="13" t="s">
        <v>82</v>
      </c>
      <c r="AW99" s="13" t="s">
        <v>33</v>
      </c>
      <c r="AX99" s="13" t="s">
        <v>72</v>
      </c>
      <c r="AY99" s="229" t="s">
        <v>137</v>
      </c>
    </row>
    <row r="100" s="14" customFormat="1">
      <c r="A100" s="14"/>
      <c r="B100" s="230"/>
      <c r="C100" s="231"/>
      <c r="D100" s="220" t="s">
        <v>153</v>
      </c>
      <c r="E100" s="232" t="s">
        <v>19</v>
      </c>
      <c r="F100" s="233" t="s">
        <v>185</v>
      </c>
      <c r="G100" s="231"/>
      <c r="H100" s="234">
        <v>12.48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153</v>
      </c>
      <c r="AU100" s="240" t="s">
        <v>80</v>
      </c>
      <c r="AV100" s="14" t="s">
        <v>144</v>
      </c>
      <c r="AW100" s="14" t="s">
        <v>33</v>
      </c>
      <c r="AX100" s="14" t="s">
        <v>80</v>
      </c>
      <c r="AY100" s="240" t="s">
        <v>137</v>
      </c>
    </row>
    <row r="101" s="2" customFormat="1" ht="24.15" customHeight="1">
      <c r="A101" s="39"/>
      <c r="B101" s="40"/>
      <c r="C101" s="205" t="s">
        <v>172</v>
      </c>
      <c r="D101" s="205" t="s">
        <v>139</v>
      </c>
      <c r="E101" s="206" t="s">
        <v>193</v>
      </c>
      <c r="F101" s="207" t="s">
        <v>194</v>
      </c>
      <c r="G101" s="208" t="s">
        <v>175</v>
      </c>
      <c r="H101" s="209">
        <v>6.2400000000000002</v>
      </c>
      <c r="I101" s="210"/>
      <c r="J101" s="211">
        <f>ROUND(I101*H101,2)</f>
        <v>0</v>
      </c>
      <c r="K101" s="207" t="s">
        <v>143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144</v>
      </c>
      <c r="AT101" s="216" t="s">
        <v>139</v>
      </c>
      <c r="AU101" s="216" t="s">
        <v>80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144</v>
      </c>
      <c r="BM101" s="216" t="s">
        <v>219</v>
      </c>
    </row>
    <row r="102" s="2" customFormat="1" ht="24.15" customHeight="1">
      <c r="A102" s="39"/>
      <c r="B102" s="40"/>
      <c r="C102" s="205" t="s">
        <v>178</v>
      </c>
      <c r="D102" s="205" t="s">
        <v>139</v>
      </c>
      <c r="E102" s="206" t="s">
        <v>198</v>
      </c>
      <c r="F102" s="207" t="s">
        <v>199</v>
      </c>
      <c r="G102" s="208" t="s">
        <v>175</v>
      </c>
      <c r="H102" s="209">
        <v>85.120000000000005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80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144</v>
      </c>
      <c r="BM102" s="216" t="s">
        <v>228</v>
      </c>
    </row>
    <row r="103" s="13" customFormat="1">
      <c r="A103" s="13"/>
      <c r="B103" s="218"/>
      <c r="C103" s="219"/>
      <c r="D103" s="220" t="s">
        <v>153</v>
      </c>
      <c r="E103" s="221" t="s">
        <v>19</v>
      </c>
      <c r="F103" s="222" t="s">
        <v>1367</v>
      </c>
      <c r="G103" s="219"/>
      <c r="H103" s="223">
        <v>85.120000000000005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153</v>
      </c>
      <c r="AU103" s="229" t="s">
        <v>80</v>
      </c>
      <c r="AV103" s="13" t="s">
        <v>82</v>
      </c>
      <c r="AW103" s="13" t="s">
        <v>33</v>
      </c>
      <c r="AX103" s="13" t="s">
        <v>72</v>
      </c>
      <c r="AY103" s="229" t="s">
        <v>137</v>
      </c>
    </row>
    <row r="104" s="14" customFormat="1">
      <c r="A104" s="14"/>
      <c r="B104" s="230"/>
      <c r="C104" s="231"/>
      <c r="D104" s="220" t="s">
        <v>153</v>
      </c>
      <c r="E104" s="232" t="s">
        <v>19</v>
      </c>
      <c r="F104" s="233" t="s">
        <v>185</v>
      </c>
      <c r="G104" s="231"/>
      <c r="H104" s="234">
        <v>85.120000000000005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153</v>
      </c>
      <c r="AU104" s="240" t="s">
        <v>80</v>
      </c>
      <c r="AV104" s="14" t="s">
        <v>144</v>
      </c>
      <c r="AW104" s="14" t="s">
        <v>33</v>
      </c>
      <c r="AX104" s="14" t="s">
        <v>80</v>
      </c>
      <c r="AY104" s="240" t="s">
        <v>137</v>
      </c>
    </row>
    <row r="105" s="2" customFormat="1" ht="24.15" customHeight="1">
      <c r="A105" s="39"/>
      <c r="B105" s="40"/>
      <c r="C105" s="205" t="s">
        <v>186</v>
      </c>
      <c r="D105" s="205" t="s">
        <v>139</v>
      </c>
      <c r="E105" s="206" t="s">
        <v>204</v>
      </c>
      <c r="F105" s="207" t="s">
        <v>205</v>
      </c>
      <c r="G105" s="208" t="s">
        <v>175</v>
      </c>
      <c r="H105" s="209">
        <v>42.560000000000002</v>
      </c>
      <c r="I105" s="210"/>
      <c r="J105" s="211">
        <f>ROUND(I105*H105,2)</f>
        <v>0</v>
      </c>
      <c r="K105" s="207" t="s">
        <v>143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144</v>
      </c>
      <c r="AT105" s="216" t="s">
        <v>139</v>
      </c>
      <c r="AU105" s="216" t="s">
        <v>80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144</v>
      </c>
      <c r="BM105" s="216" t="s">
        <v>236</v>
      </c>
    </row>
    <row r="106" s="2" customFormat="1" ht="24.15" customHeight="1">
      <c r="A106" s="39"/>
      <c r="B106" s="40"/>
      <c r="C106" s="205" t="s">
        <v>192</v>
      </c>
      <c r="D106" s="205" t="s">
        <v>139</v>
      </c>
      <c r="E106" s="206" t="s">
        <v>214</v>
      </c>
      <c r="F106" s="207" t="s">
        <v>215</v>
      </c>
      <c r="G106" s="208" t="s">
        <v>158</v>
      </c>
      <c r="H106" s="209">
        <v>126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0.00084000000000000003</v>
      </c>
      <c r="R106" s="214">
        <f>Q106*H106</f>
        <v>0.10584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144</v>
      </c>
      <c r="AT106" s="216" t="s">
        <v>139</v>
      </c>
      <c r="AU106" s="216" t="s">
        <v>80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144</v>
      </c>
      <c r="BM106" s="216" t="s">
        <v>250</v>
      </c>
    </row>
    <row r="107" s="13" customFormat="1">
      <c r="A107" s="13"/>
      <c r="B107" s="218"/>
      <c r="C107" s="219"/>
      <c r="D107" s="220" t="s">
        <v>153</v>
      </c>
      <c r="E107" s="221" t="s">
        <v>19</v>
      </c>
      <c r="F107" s="222" t="s">
        <v>1368</v>
      </c>
      <c r="G107" s="219"/>
      <c r="H107" s="223">
        <v>126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153</v>
      </c>
      <c r="AU107" s="229" t="s">
        <v>80</v>
      </c>
      <c r="AV107" s="13" t="s">
        <v>82</v>
      </c>
      <c r="AW107" s="13" t="s">
        <v>33</v>
      </c>
      <c r="AX107" s="13" t="s">
        <v>72</v>
      </c>
      <c r="AY107" s="229" t="s">
        <v>137</v>
      </c>
    </row>
    <row r="108" s="14" customFormat="1">
      <c r="A108" s="14"/>
      <c r="B108" s="230"/>
      <c r="C108" s="231"/>
      <c r="D108" s="220" t="s">
        <v>153</v>
      </c>
      <c r="E108" s="232" t="s">
        <v>19</v>
      </c>
      <c r="F108" s="233" t="s">
        <v>185</v>
      </c>
      <c r="G108" s="231"/>
      <c r="H108" s="234">
        <v>126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153</v>
      </c>
      <c r="AU108" s="240" t="s">
        <v>80</v>
      </c>
      <c r="AV108" s="14" t="s">
        <v>144</v>
      </c>
      <c r="AW108" s="14" t="s">
        <v>33</v>
      </c>
      <c r="AX108" s="14" t="s">
        <v>80</v>
      </c>
      <c r="AY108" s="240" t="s">
        <v>137</v>
      </c>
    </row>
    <row r="109" s="2" customFormat="1" ht="24.15" customHeight="1">
      <c r="A109" s="39"/>
      <c r="B109" s="40"/>
      <c r="C109" s="205" t="s">
        <v>197</v>
      </c>
      <c r="D109" s="205" t="s">
        <v>139</v>
      </c>
      <c r="E109" s="206" t="s">
        <v>220</v>
      </c>
      <c r="F109" s="207" t="s">
        <v>221</v>
      </c>
      <c r="G109" s="208" t="s">
        <v>158</v>
      </c>
      <c r="H109" s="209">
        <v>126</v>
      </c>
      <c r="I109" s="210"/>
      <c r="J109" s="211">
        <f>ROUND(I109*H109,2)</f>
        <v>0</v>
      </c>
      <c r="K109" s="207" t="s">
        <v>143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144</v>
      </c>
      <c r="AT109" s="216" t="s">
        <v>139</v>
      </c>
      <c r="AU109" s="216" t="s">
        <v>80</v>
      </c>
      <c r="AY109" s="18" t="s">
        <v>137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144</v>
      </c>
      <c r="BM109" s="216" t="s">
        <v>267</v>
      </c>
    </row>
    <row r="110" s="2" customFormat="1" ht="33" customHeight="1">
      <c r="A110" s="39"/>
      <c r="B110" s="40"/>
      <c r="C110" s="205" t="s">
        <v>203</v>
      </c>
      <c r="D110" s="205" t="s">
        <v>139</v>
      </c>
      <c r="E110" s="206" t="s">
        <v>223</v>
      </c>
      <c r="F110" s="207" t="s">
        <v>224</v>
      </c>
      <c r="G110" s="208" t="s">
        <v>175</v>
      </c>
      <c r="H110" s="209">
        <v>165.28</v>
      </c>
      <c r="I110" s="210"/>
      <c r="J110" s="211">
        <f>ROUND(I110*H110,2)</f>
        <v>0</v>
      </c>
      <c r="K110" s="207" t="s">
        <v>143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144</v>
      </c>
      <c r="AT110" s="216" t="s">
        <v>139</v>
      </c>
      <c r="AU110" s="216" t="s">
        <v>80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144</v>
      </c>
      <c r="BM110" s="216" t="s">
        <v>277</v>
      </c>
    </row>
    <row r="111" s="13" customFormat="1">
      <c r="A111" s="13"/>
      <c r="B111" s="218"/>
      <c r="C111" s="219"/>
      <c r="D111" s="220" t="s">
        <v>153</v>
      </c>
      <c r="E111" s="221" t="s">
        <v>19</v>
      </c>
      <c r="F111" s="222" t="s">
        <v>1369</v>
      </c>
      <c r="G111" s="219"/>
      <c r="H111" s="223">
        <v>165.28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153</v>
      </c>
      <c r="AU111" s="229" t="s">
        <v>80</v>
      </c>
      <c r="AV111" s="13" t="s">
        <v>82</v>
      </c>
      <c r="AW111" s="13" t="s">
        <v>33</v>
      </c>
      <c r="AX111" s="13" t="s">
        <v>72</v>
      </c>
      <c r="AY111" s="229" t="s">
        <v>137</v>
      </c>
    </row>
    <row r="112" s="14" customFormat="1">
      <c r="A112" s="14"/>
      <c r="B112" s="230"/>
      <c r="C112" s="231"/>
      <c r="D112" s="220" t="s">
        <v>153</v>
      </c>
      <c r="E112" s="232" t="s">
        <v>19</v>
      </c>
      <c r="F112" s="233" t="s">
        <v>185</v>
      </c>
      <c r="G112" s="231"/>
      <c r="H112" s="234">
        <v>165.28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153</v>
      </c>
      <c r="AU112" s="240" t="s">
        <v>80</v>
      </c>
      <c r="AV112" s="14" t="s">
        <v>144</v>
      </c>
      <c r="AW112" s="14" t="s">
        <v>33</v>
      </c>
      <c r="AX112" s="14" t="s">
        <v>80</v>
      </c>
      <c r="AY112" s="240" t="s">
        <v>137</v>
      </c>
    </row>
    <row r="113" s="2" customFormat="1" ht="33" customHeight="1">
      <c r="A113" s="39"/>
      <c r="B113" s="40"/>
      <c r="C113" s="205" t="s">
        <v>213</v>
      </c>
      <c r="D113" s="205" t="s">
        <v>139</v>
      </c>
      <c r="E113" s="206" t="s">
        <v>256</v>
      </c>
      <c r="F113" s="207" t="s">
        <v>257</v>
      </c>
      <c r="G113" s="208" t="s">
        <v>175</v>
      </c>
      <c r="H113" s="209">
        <v>132.28</v>
      </c>
      <c r="I113" s="210"/>
      <c r="J113" s="211">
        <f>ROUND(I113*H113,2)</f>
        <v>0</v>
      </c>
      <c r="K113" s="207" t="s">
        <v>143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144</v>
      </c>
      <c r="AT113" s="216" t="s">
        <v>139</v>
      </c>
      <c r="AU113" s="216" t="s">
        <v>80</v>
      </c>
      <c r="AY113" s="18" t="s">
        <v>137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144</v>
      </c>
      <c r="BM113" s="216" t="s">
        <v>290</v>
      </c>
    </row>
    <row r="114" s="13" customFormat="1">
      <c r="A114" s="13"/>
      <c r="B114" s="218"/>
      <c r="C114" s="219"/>
      <c r="D114" s="220" t="s">
        <v>153</v>
      </c>
      <c r="E114" s="221" t="s">
        <v>19</v>
      </c>
      <c r="F114" s="222" t="s">
        <v>1370</v>
      </c>
      <c r="G114" s="219"/>
      <c r="H114" s="223">
        <v>132.28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153</v>
      </c>
      <c r="AU114" s="229" t="s">
        <v>80</v>
      </c>
      <c r="AV114" s="13" t="s">
        <v>82</v>
      </c>
      <c r="AW114" s="13" t="s">
        <v>33</v>
      </c>
      <c r="AX114" s="13" t="s">
        <v>80</v>
      </c>
      <c r="AY114" s="229" t="s">
        <v>137</v>
      </c>
    </row>
    <row r="115" s="2" customFormat="1" ht="37.8" customHeight="1">
      <c r="A115" s="39"/>
      <c r="B115" s="40"/>
      <c r="C115" s="205" t="s">
        <v>219</v>
      </c>
      <c r="D115" s="205" t="s">
        <v>139</v>
      </c>
      <c r="E115" s="206" t="s">
        <v>268</v>
      </c>
      <c r="F115" s="207" t="s">
        <v>269</v>
      </c>
      <c r="G115" s="208" t="s">
        <v>175</v>
      </c>
      <c r="H115" s="209">
        <v>132.28</v>
      </c>
      <c r="I115" s="210"/>
      <c r="J115" s="211">
        <f>ROUND(I115*H115,2)</f>
        <v>0</v>
      </c>
      <c r="K115" s="207" t="s">
        <v>143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80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144</v>
      </c>
      <c r="BM115" s="216" t="s">
        <v>300</v>
      </c>
    </row>
    <row r="116" s="2" customFormat="1" ht="24.15" customHeight="1">
      <c r="A116" s="39"/>
      <c r="B116" s="40"/>
      <c r="C116" s="205" t="s">
        <v>8</v>
      </c>
      <c r="D116" s="205" t="s">
        <v>139</v>
      </c>
      <c r="E116" s="206" t="s">
        <v>251</v>
      </c>
      <c r="F116" s="207" t="s">
        <v>252</v>
      </c>
      <c r="G116" s="208" t="s">
        <v>175</v>
      </c>
      <c r="H116" s="209">
        <v>132.28</v>
      </c>
      <c r="I116" s="210"/>
      <c r="J116" s="211">
        <f>ROUND(I116*H116,2)</f>
        <v>0</v>
      </c>
      <c r="K116" s="207" t="s">
        <v>143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144</v>
      </c>
      <c r="AT116" s="216" t="s">
        <v>139</v>
      </c>
      <c r="AU116" s="216" t="s">
        <v>80</v>
      </c>
      <c r="AY116" s="18" t="s">
        <v>137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144</v>
      </c>
      <c r="BM116" s="216" t="s">
        <v>312</v>
      </c>
    </row>
    <row r="117" s="2" customFormat="1" ht="16.5" customHeight="1">
      <c r="A117" s="39"/>
      <c r="B117" s="40"/>
      <c r="C117" s="205" t="s">
        <v>228</v>
      </c>
      <c r="D117" s="205" t="s">
        <v>139</v>
      </c>
      <c r="E117" s="206" t="s">
        <v>291</v>
      </c>
      <c r="F117" s="207" t="s">
        <v>292</v>
      </c>
      <c r="G117" s="208" t="s">
        <v>175</v>
      </c>
      <c r="H117" s="209">
        <v>132.28</v>
      </c>
      <c r="I117" s="210"/>
      <c r="J117" s="211">
        <f>ROUND(I117*H117,2)</f>
        <v>0</v>
      </c>
      <c r="K117" s="207" t="s">
        <v>143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80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144</v>
      </c>
      <c r="BM117" s="216" t="s">
        <v>324</v>
      </c>
    </row>
    <row r="118" s="2" customFormat="1" ht="24.15" customHeight="1">
      <c r="A118" s="39"/>
      <c r="B118" s="40"/>
      <c r="C118" s="205" t="s">
        <v>232</v>
      </c>
      <c r="D118" s="205" t="s">
        <v>139</v>
      </c>
      <c r="E118" s="206" t="s">
        <v>705</v>
      </c>
      <c r="F118" s="207" t="s">
        <v>706</v>
      </c>
      <c r="G118" s="208" t="s">
        <v>175</v>
      </c>
      <c r="H118" s="209">
        <v>6.9000000000000004</v>
      </c>
      <c r="I118" s="210"/>
      <c r="J118" s="211">
        <f>ROUND(I118*H118,2)</f>
        <v>0</v>
      </c>
      <c r="K118" s="207" t="s">
        <v>143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144</v>
      </c>
      <c r="AT118" s="216" t="s">
        <v>139</v>
      </c>
      <c r="AU118" s="216" t="s">
        <v>80</v>
      </c>
      <c r="AY118" s="18" t="s">
        <v>137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144</v>
      </c>
      <c r="BM118" s="216" t="s">
        <v>333</v>
      </c>
    </row>
    <row r="119" s="13" customFormat="1">
      <c r="A119" s="13"/>
      <c r="B119" s="218"/>
      <c r="C119" s="219"/>
      <c r="D119" s="220" t="s">
        <v>153</v>
      </c>
      <c r="E119" s="221" t="s">
        <v>19</v>
      </c>
      <c r="F119" s="222" t="s">
        <v>1371</v>
      </c>
      <c r="G119" s="219"/>
      <c r="H119" s="223">
        <v>6.9000000000000004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153</v>
      </c>
      <c r="AU119" s="229" t="s">
        <v>80</v>
      </c>
      <c r="AV119" s="13" t="s">
        <v>82</v>
      </c>
      <c r="AW119" s="13" t="s">
        <v>33</v>
      </c>
      <c r="AX119" s="13" t="s">
        <v>80</v>
      </c>
      <c r="AY119" s="229" t="s">
        <v>137</v>
      </c>
    </row>
    <row r="120" s="2" customFormat="1" ht="24.15" customHeight="1">
      <c r="A120" s="39"/>
      <c r="B120" s="40"/>
      <c r="C120" s="205" t="s">
        <v>236</v>
      </c>
      <c r="D120" s="205" t="s">
        <v>139</v>
      </c>
      <c r="E120" s="206" t="s">
        <v>325</v>
      </c>
      <c r="F120" s="207" t="s">
        <v>326</v>
      </c>
      <c r="G120" s="208" t="s">
        <v>158</v>
      </c>
      <c r="H120" s="209">
        <v>69</v>
      </c>
      <c r="I120" s="210"/>
      <c r="J120" s="211">
        <f>ROUND(I120*H120,2)</f>
        <v>0</v>
      </c>
      <c r="K120" s="207" t="s">
        <v>143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144</v>
      </c>
      <c r="AT120" s="216" t="s">
        <v>139</v>
      </c>
      <c r="AU120" s="216" t="s">
        <v>80</v>
      </c>
      <c r="AY120" s="18" t="s">
        <v>137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144</v>
      </c>
      <c r="BM120" s="216" t="s">
        <v>344</v>
      </c>
    </row>
    <row r="121" s="13" customFormat="1">
      <c r="A121" s="13"/>
      <c r="B121" s="218"/>
      <c r="C121" s="219"/>
      <c r="D121" s="220" t="s">
        <v>153</v>
      </c>
      <c r="E121" s="221" t="s">
        <v>19</v>
      </c>
      <c r="F121" s="222" t="s">
        <v>1372</v>
      </c>
      <c r="G121" s="219"/>
      <c r="H121" s="223">
        <v>69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153</v>
      </c>
      <c r="AU121" s="229" t="s">
        <v>80</v>
      </c>
      <c r="AV121" s="13" t="s">
        <v>82</v>
      </c>
      <c r="AW121" s="13" t="s">
        <v>33</v>
      </c>
      <c r="AX121" s="13" t="s">
        <v>80</v>
      </c>
      <c r="AY121" s="229" t="s">
        <v>137</v>
      </c>
    </row>
    <row r="122" s="2" customFormat="1" ht="24.15" customHeight="1">
      <c r="A122" s="39"/>
      <c r="B122" s="40"/>
      <c r="C122" s="205" t="s">
        <v>244</v>
      </c>
      <c r="D122" s="205" t="s">
        <v>139</v>
      </c>
      <c r="E122" s="206" t="s">
        <v>1373</v>
      </c>
      <c r="F122" s="207" t="s">
        <v>1374</v>
      </c>
      <c r="G122" s="208" t="s">
        <v>158</v>
      </c>
      <c r="H122" s="209">
        <v>69</v>
      </c>
      <c r="I122" s="210"/>
      <c r="J122" s="211">
        <f>ROUND(I122*H122,2)</f>
        <v>0</v>
      </c>
      <c r="K122" s="207" t="s">
        <v>143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144</v>
      </c>
      <c r="AT122" s="216" t="s">
        <v>139</v>
      </c>
      <c r="AU122" s="216" t="s">
        <v>80</v>
      </c>
      <c r="AY122" s="18" t="s">
        <v>137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144</v>
      </c>
      <c r="BM122" s="216" t="s">
        <v>355</v>
      </c>
    </row>
    <row r="123" s="2" customFormat="1" ht="16.5" customHeight="1">
      <c r="A123" s="39"/>
      <c r="B123" s="40"/>
      <c r="C123" s="251" t="s">
        <v>250</v>
      </c>
      <c r="D123" s="251" t="s">
        <v>278</v>
      </c>
      <c r="E123" s="252" t="s">
        <v>1375</v>
      </c>
      <c r="F123" s="253" t="s">
        <v>1376</v>
      </c>
      <c r="G123" s="254" t="s">
        <v>336</v>
      </c>
      <c r="H123" s="255">
        <v>1.7250000000000001</v>
      </c>
      <c r="I123" s="256"/>
      <c r="J123" s="257">
        <f>ROUND(I123*H123,2)</f>
        <v>0</v>
      </c>
      <c r="K123" s="253" t="s">
        <v>143</v>
      </c>
      <c r="L123" s="258"/>
      <c r="M123" s="259" t="s">
        <v>19</v>
      </c>
      <c r="N123" s="260" t="s">
        <v>43</v>
      </c>
      <c r="O123" s="85"/>
      <c r="P123" s="214">
        <f>O123*H123</f>
        <v>0</v>
      </c>
      <c r="Q123" s="214">
        <v>0.001</v>
      </c>
      <c r="R123" s="214">
        <f>Q123*H123</f>
        <v>0.0017250000000000002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178</v>
      </c>
      <c r="AT123" s="216" t="s">
        <v>278</v>
      </c>
      <c r="AU123" s="216" t="s">
        <v>80</v>
      </c>
      <c r="AY123" s="18" t="s">
        <v>137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144</v>
      </c>
      <c r="BM123" s="216" t="s">
        <v>382</v>
      </c>
    </row>
    <row r="124" s="13" customFormat="1">
      <c r="A124" s="13"/>
      <c r="B124" s="218"/>
      <c r="C124" s="219"/>
      <c r="D124" s="220" t="s">
        <v>153</v>
      </c>
      <c r="E124" s="219"/>
      <c r="F124" s="222" t="s">
        <v>1377</v>
      </c>
      <c r="G124" s="219"/>
      <c r="H124" s="223">
        <v>1.7250000000000001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153</v>
      </c>
      <c r="AU124" s="229" t="s">
        <v>80</v>
      </c>
      <c r="AV124" s="13" t="s">
        <v>82</v>
      </c>
      <c r="AW124" s="13" t="s">
        <v>4</v>
      </c>
      <c r="AX124" s="13" t="s">
        <v>80</v>
      </c>
      <c r="AY124" s="229" t="s">
        <v>137</v>
      </c>
    </row>
    <row r="125" s="2" customFormat="1" ht="24.15" customHeight="1">
      <c r="A125" s="39"/>
      <c r="B125" s="40"/>
      <c r="C125" s="205" t="s">
        <v>7</v>
      </c>
      <c r="D125" s="205" t="s">
        <v>139</v>
      </c>
      <c r="E125" s="206" t="s">
        <v>301</v>
      </c>
      <c r="F125" s="207" t="s">
        <v>302</v>
      </c>
      <c r="G125" s="208" t="s">
        <v>175</v>
      </c>
      <c r="H125" s="209">
        <v>102.64</v>
      </c>
      <c r="I125" s="210"/>
      <c r="J125" s="211">
        <f>ROUND(I125*H125,2)</f>
        <v>0</v>
      </c>
      <c r="K125" s="207" t="s">
        <v>143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144</v>
      </c>
      <c r="AT125" s="216" t="s">
        <v>139</v>
      </c>
      <c r="AU125" s="216" t="s">
        <v>80</v>
      </c>
      <c r="AY125" s="18" t="s">
        <v>137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144</v>
      </c>
      <c r="BM125" s="216" t="s">
        <v>393</v>
      </c>
    </row>
    <row r="126" s="15" customFormat="1">
      <c r="A126" s="15"/>
      <c r="B126" s="241"/>
      <c r="C126" s="242"/>
      <c r="D126" s="220" t="s">
        <v>153</v>
      </c>
      <c r="E126" s="243" t="s">
        <v>19</v>
      </c>
      <c r="F126" s="244" t="s">
        <v>1378</v>
      </c>
      <c r="G126" s="242"/>
      <c r="H126" s="243" t="s">
        <v>19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153</v>
      </c>
      <c r="AU126" s="250" t="s">
        <v>80</v>
      </c>
      <c r="AV126" s="15" t="s">
        <v>80</v>
      </c>
      <c r="AW126" s="15" t="s">
        <v>33</v>
      </c>
      <c r="AX126" s="15" t="s">
        <v>72</v>
      </c>
      <c r="AY126" s="250" t="s">
        <v>137</v>
      </c>
    </row>
    <row r="127" s="13" customFormat="1">
      <c r="A127" s="13"/>
      <c r="B127" s="218"/>
      <c r="C127" s="219"/>
      <c r="D127" s="220" t="s">
        <v>153</v>
      </c>
      <c r="E127" s="221" t="s">
        <v>19</v>
      </c>
      <c r="F127" s="222" t="s">
        <v>1379</v>
      </c>
      <c r="G127" s="219"/>
      <c r="H127" s="223">
        <v>69.640000000000001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153</v>
      </c>
      <c r="AU127" s="229" t="s">
        <v>80</v>
      </c>
      <c r="AV127" s="13" t="s">
        <v>82</v>
      </c>
      <c r="AW127" s="13" t="s">
        <v>33</v>
      </c>
      <c r="AX127" s="13" t="s">
        <v>72</v>
      </c>
      <c r="AY127" s="229" t="s">
        <v>137</v>
      </c>
    </row>
    <row r="128" s="15" customFormat="1">
      <c r="A128" s="15"/>
      <c r="B128" s="241"/>
      <c r="C128" s="242"/>
      <c r="D128" s="220" t="s">
        <v>153</v>
      </c>
      <c r="E128" s="243" t="s">
        <v>19</v>
      </c>
      <c r="F128" s="244" t="s">
        <v>1380</v>
      </c>
      <c r="G128" s="242"/>
      <c r="H128" s="243" t="s">
        <v>19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153</v>
      </c>
      <c r="AU128" s="250" t="s">
        <v>80</v>
      </c>
      <c r="AV128" s="15" t="s">
        <v>80</v>
      </c>
      <c r="AW128" s="15" t="s">
        <v>33</v>
      </c>
      <c r="AX128" s="15" t="s">
        <v>72</v>
      </c>
      <c r="AY128" s="250" t="s">
        <v>137</v>
      </c>
    </row>
    <row r="129" s="13" customFormat="1">
      <c r="A129" s="13"/>
      <c r="B129" s="218"/>
      <c r="C129" s="219"/>
      <c r="D129" s="220" t="s">
        <v>153</v>
      </c>
      <c r="E129" s="221" t="s">
        <v>19</v>
      </c>
      <c r="F129" s="222" t="s">
        <v>1381</v>
      </c>
      <c r="G129" s="219"/>
      <c r="H129" s="223">
        <v>33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153</v>
      </c>
      <c r="AU129" s="229" t="s">
        <v>80</v>
      </c>
      <c r="AV129" s="13" t="s">
        <v>82</v>
      </c>
      <c r="AW129" s="13" t="s">
        <v>33</v>
      </c>
      <c r="AX129" s="13" t="s">
        <v>72</v>
      </c>
      <c r="AY129" s="229" t="s">
        <v>137</v>
      </c>
    </row>
    <row r="130" s="14" customFormat="1">
      <c r="A130" s="14"/>
      <c r="B130" s="230"/>
      <c r="C130" s="231"/>
      <c r="D130" s="220" t="s">
        <v>153</v>
      </c>
      <c r="E130" s="232" t="s">
        <v>19</v>
      </c>
      <c r="F130" s="233" t="s">
        <v>185</v>
      </c>
      <c r="G130" s="231"/>
      <c r="H130" s="234">
        <v>102.64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153</v>
      </c>
      <c r="AU130" s="240" t="s">
        <v>80</v>
      </c>
      <c r="AV130" s="14" t="s">
        <v>144</v>
      </c>
      <c r="AW130" s="14" t="s">
        <v>33</v>
      </c>
      <c r="AX130" s="14" t="s">
        <v>80</v>
      </c>
      <c r="AY130" s="240" t="s">
        <v>137</v>
      </c>
    </row>
    <row r="131" s="2" customFormat="1" ht="16.5" customHeight="1">
      <c r="A131" s="39"/>
      <c r="B131" s="40"/>
      <c r="C131" s="251" t="s">
        <v>267</v>
      </c>
      <c r="D131" s="251" t="s">
        <v>278</v>
      </c>
      <c r="E131" s="252" t="s">
        <v>1382</v>
      </c>
      <c r="F131" s="253" t="s">
        <v>1383</v>
      </c>
      <c r="G131" s="254" t="s">
        <v>281</v>
      </c>
      <c r="H131" s="255">
        <v>137.887</v>
      </c>
      <c r="I131" s="256"/>
      <c r="J131" s="257">
        <f>ROUND(I131*H131,2)</f>
        <v>0</v>
      </c>
      <c r="K131" s="253" t="s">
        <v>19</v>
      </c>
      <c r="L131" s="258"/>
      <c r="M131" s="259" t="s">
        <v>19</v>
      </c>
      <c r="N131" s="260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178</v>
      </c>
      <c r="AT131" s="216" t="s">
        <v>278</v>
      </c>
      <c r="AU131" s="216" t="s">
        <v>80</v>
      </c>
      <c r="AY131" s="18" t="s">
        <v>137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144</v>
      </c>
      <c r="BM131" s="216" t="s">
        <v>433</v>
      </c>
    </row>
    <row r="132" s="13" customFormat="1">
      <c r="A132" s="13"/>
      <c r="B132" s="218"/>
      <c r="C132" s="219"/>
      <c r="D132" s="220" t="s">
        <v>153</v>
      </c>
      <c r="E132" s="221" t="s">
        <v>19</v>
      </c>
      <c r="F132" s="222" t="s">
        <v>1384</v>
      </c>
      <c r="G132" s="219"/>
      <c r="H132" s="223">
        <v>137.887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153</v>
      </c>
      <c r="AU132" s="229" t="s">
        <v>80</v>
      </c>
      <c r="AV132" s="13" t="s">
        <v>82</v>
      </c>
      <c r="AW132" s="13" t="s">
        <v>33</v>
      </c>
      <c r="AX132" s="13" t="s">
        <v>72</v>
      </c>
      <c r="AY132" s="229" t="s">
        <v>137</v>
      </c>
    </row>
    <row r="133" s="14" customFormat="1">
      <c r="A133" s="14"/>
      <c r="B133" s="230"/>
      <c r="C133" s="231"/>
      <c r="D133" s="220" t="s">
        <v>153</v>
      </c>
      <c r="E133" s="232" t="s">
        <v>19</v>
      </c>
      <c r="F133" s="233" t="s">
        <v>185</v>
      </c>
      <c r="G133" s="231"/>
      <c r="H133" s="234">
        <v>137.887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153</v>
      </c>
      <c r="AU133" s="240" t="s">
        <v>80</v>
      </c>
      <c r="AV133" s="14" t="s">
        <v>144</v>
      </c>
      <c r="AW133" s="14" t="s">
        <v>33</v>
      </c>
      <c r="AX133" s="14" t="s">
        <v>80</v>
      </c>
      <c r="AY133" s="240" t="s">
        <v>137</v>
      </c>
    </row>
    <row r="134" s="2" customFormat="1" ht="33" customHeight="1">
      <c r="A134" s="39"/>
      <c r="B134" s="40"/>
      <c r="C134" s="205" t="s">
        <v>272</v>
      </c>
      <c r="D134" s="205" t="s">
        <v>139</v>
      </c>
      <c r="E134" s="206" t="s">
        <v>313</v>
      </c>
      <c r="F134" s="207" t="s">
        <v>314</v>
      </c>
      <c r="G134" s="208" t="s">
        <v>175</v>
      </c>
      <c r="H134" s="209">
        <v>41.759999999999998</v>
      </c>
      <c r="I134" s="210"/>
      <c r="J134" s="211">
        <f>ROUND(I134*H134,2)</f>
        <v>0</v>
      </c>
      <c r="K134" s="207" t="s">
        <v>143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144</v>
      </c>
      <c r="AT134" s="216" t="s">
        <v>139</v>
      </c>
      <c r="AU134" s="216" t="s">
        <v>80</v>
      </c>
      <c r="AY134" s="18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144</v>
      </c>
      <c r="BM134" s="216" t="s">
        <v>415</v>
      </c>
    </row>
    <row r="135" s="13" customFormat="1">
      <c r="A135" s="13"/>
      <c r="B135" s="218"/>
      <c r="C135" s="219"/>
      <c r="D135" s="220" t="s">
        <v>153</v>
      </c>
      <c r="E135" s="221" t="s">
        <v>19</v>
      </c>
      <c r="F135" s="222" t="s">
        <v>1385</v>
      </c>
      <c r="G135" s="219"/>
      <c r="H135" s="223">
        <v>41.759999999999998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153</v>
      </c>
      <c r="AU135" s="229" t="s">
        <v>80</v>
      </c>
      <c r="AV135" s="13" t="s">
        <v>82</v>
      </c>
      <c r="AW135" s="13" t="s">
        <v>33</v>
      </c>
      <c r="AX135" s="13" t="s">
        <v>72</v>
      </c>
      <c r="AY135" s="229" t="s">
        <v>137</v>
      </c>
    </row>
    <row r="136" s="14" customFormat="1">
      <c r="A136" s="14"/>
      <c r="B136" s="230"/>
      <c r="C136" s="231"/>
      <c r="D136" s="220" t="s">
        <v>153</v>
      </c>
      <c r="E136" s="232" t="s">
        <v>19</v>
      </c>
      <c r="F136" s="233" t="s">
        <v>185</v>
      </c>
      <c r="G136" s="231"/>
      <c r="H136" s="234">
        <v>41.759999999999998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153</v>
      </c>
      <c r="AU136" s="240" t="s">
        <v>80</v>
      </c>
      <c r="AV136" s="14" t="s">
        <v>144</v>
      </c>
      <c r="AW136" s="14" t="s">
        <v>33</v>
      </c>
      <c r="AX136" s="14" t="s">
        <v>80</v>
      </c>
      <c r="AY136" s="240" t="s">
        <v>137</v>
      </c>
    </row>
    <row r="137" s="2" customFormat="1" ht="16.5" customHeight="1">
      <c r="A137" s="39"/>
      <c r="B137" s="40"/>
      <c r="C137" s="251" t="s">
        <v>277</v>
      </c>
      <c r="D137" s="251" t="s">
        <v>278</v>
      </c>
      <c r="E137" s="252" t="s">
        <v>1008</v>
      </c>
      <c r="F137" s="253" t="s">
        <v>1386</v>
      </c>
      <c r="G137" s="254" t="s">
        <v>281</v>
      </c>
      <c r="H137" s="255">
        <v>95.212999999999994</v>
      </c>
      <c r="I137" s="256"/>
      <c r="J137" s="257">
        <f>ROUND(I137*H137,2)</f>
        <v>0</v>
      </c>
      <c r="K137" s="253" t="s">
        <v>19</v>
      </c>
      <c r="L137" s="258"/>
      <c r="M137" s="259" t="s">
        <v>19</v>
      </c>
      <c r="N137" s="260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178</v>
      </c>
      <c r="AT137" s="216" t="s">
        <v>278</v>
      </c>
      <c r="AU137" s="216" t="s">
        <v>80</v>
      </c>
      <c r="AY137" s="18" t="s">
        <v>137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144</v>
      </c>
      <c r="BM137" s="216" t="s">
        <v>424</v>
      </c>
    </row>
    <row r="138" s="13" customFormat="1">
      <c r="A138" s="13"/>
      <c r="B138" s="218"/>
      <c r="C138" s="219"/>
      <c r="D138" s="220" t="s">
        <v>153</v>
      </c>
      <c r="E138" s="221" t="s">
        <v>19</v>
      </c>
      <c r="F138" s="222" t="s">
        <v>1387</v>
      </c>
      <c r="G138" s="219"/>
      <c r="H138" s="223">
        <v>95.212999999999994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153</v>
      </c>
      <c r="AU138" s="229" t="s">
        <v>80</v>
      </c>
      <c r="AV138" s="13" t="s">
        <v>82</v>
      </c>
      <c r="AW138" s="13" t="s">
        <v>33</v>
      </c>
      <c r="AX138" s="13" t="s">
        <v>72</v>
      </c>
      <c r="AY138" s="229" t="s">
        <v>137</v>
      </c>
    </row>
    <row r="139" s="14" customFormat="1">
      <c r="A139" s="14"/>
      <c r="B139" s="230"/>
      <c r="C139" s="231"/>
      <c r="D139" s="220" t="s">
        <v>153</v>
      </c>
      <c r="E139" s="232" t="s">
        <v>19</v>
      </c>
      <c r="F139" s="233" t="s">
        <v>185</v>
      </c>
      <c r="G139" s="231"/>
      <c r="H139" s="234">
        <v>95.212999999999994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153</v>
      </c>
      <c r="AU139" s="240" t="s">
        <v>80</v>
      </c>
      <c r="AV139" s="14" t="s">
        <v>144</v>
      </c>
      <c r="AW139" s="14" t="s">
        <v>33</v>
      </c>
      <c r="AX139" s="14" t="s">
        <v>80</v>
      </c>
      <c r="AY139" s="240" t="s">
        <v>137</v>
      </c>
    </row>
    <row r="140" s="2" customFormat="1" ht="24.15" customHeight="1">
      <c r="A140" s="39"/>
      <c r="B140" s="40"/>
      <c r="C140" s="205" t="s">
        <v>286</v>
      </c>
      <c r="D140" s="205" t="s">
        <v>139</v>
      </c>
      <c r="E140" s="206" t="s">
        <v>296</v>
      </c>
      <c r="F140" s="207" t="s">
        <v>297</v>
      </c>
      <c r="G140" s="208" t="s">
        <v>281</v>
      </c>
      <c r="H140" s="209">
        <v>251.33199999999999</v>
      </c>
      <c r="I140" s="210"/>
      <c r="J140" s="211">
        <f>ROUND(I140*H140,2)</f>
        <v>0</v>
      </c>
      <c r="K140" s="207" t="s">
        <v>143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144</v>
      </c>
      <c r="AT140" s="216" t="s">
        <v>139</v>
      </c>
      <c r="AU140" s="216" t="s">
        <v>80</v>
      </c>
      <c r="AY140" s="18" t="s">
        <v>137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144</v>
      </c>
      <c r="BM140" s="216" t="s">
        <v>442</v>
      </c>
    </row>
    <row r="141" s="13" customFormat="1">
      <c r="A141" s="13"/>
      <c r="B141" s="218"/>
      <c r="C141" s="219"/>
      <c r="D141" s="220" t="s">
        <v>153</v>
      </c>
      <c r="E141" s="221" t="s">
        <v>19</v>
      </c>
      <c r="F141" s="222" t="s">
        <v>1388</v>
      </c>
      <c r="G141" s="219"/>
      <c r="H141" s="223">
        <v>251.33199999999999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153</v>
      </c>
      <c r="AU141" s="229" t="s">
        <v>80</v>
      </c>
      <c r="AV141" s="13" t="s">
        <v>82</v>
      </c>
      <c r="AW141" s="13" t="s">
        <v>33</v>
      </c>
      <c r="AX141" s="13" t="s">
        <v>80</v>
      </c>
      <c r="AY141" s="229" t="s">
        <v>137</v>
      </c>
    </row>
    <row r="142" s="2" customFormat="1" ht="21.75" customHeight="1">
      <c r="A142" s="39"/>
      <c r="B142" s="40"/>
      <c r="C142" s="205" t="s">
        <v>290</v>
      </c>
      <c r="D142" s="205" t="s">
        <v>139</v>
      </c>
      <c r="E142" s="206" t="s">
        <v>1389</v>
      </c>
      <c r="F142" s="207" t="s">
        <v>1390</v>
      </c>
      <c r="G142" s="208" t="s">
        <v>175</v>
      </c>
      <c r="H142" s="209">
        <v>20.879999999999999</v>
      </c>
      <c r="I142" s="210"/>
      <c r="J142" s="211">
        <f>ROUND(I142*H142,2)</f>
        <v>0</v>
      </c>
      <c r="K142" s="207" t="s">
        <v>143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144</v>
      </c>
      <c r="AT142" s="216" t="s">
        <v>139</v>
      </c>
      <c r="AU142" s="216" t="s">
        <v>80</v>
      </c>
      <c r="AY142" s="18" t="s">
        <v>137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144</v>
      </c>
      <c r="BM142" s="216" t="s">
        <v>453</v>
      </c>
    </row>
    <row r="143" s="13" customFormat="1">
      <c r="A143" s="13"/>
      <c r="B143" s="218"/>
      <c r="C143" s="219"/>
      <c r="D143" s="220" t="s">
        <v>153</v>
      </c>
      <c r="E143" s="221" t="s">
        <v>19</v>
      </c>
      <c r="F143" s="222" t="s">
        <v>1391</v>
      </c>
      <c r="G143" s="219"/>
      <c r="H143" s="223">
        <v>20.879999999999999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153</v>
      </c>
      <c r="AU143" s="229" t="s">
        <v>80</v>
      </c>
      <c r="AV143" s="13" t="s">
        <v>82</v>
      </c>
      <c r="AW143" s="13" t="s">
        <v>33</v>
      </c>
      <c r="AX143" s="13" t="s">
        <v>72</v>
      </c>
      <c r="AY143" s="229" t="s">
        <v>137</v>
      </c>
    </row>
    <row r="144" s="14" customFormat="1">
      <c r="A144" s="14"/>
      <c r="B144" s="230"/>
      <c r="C144" s="231"/>
      <c r="D144" s="220" t="s">
        <v>153</v>
      </c>
      <c r="E144" s="232" t="s">
        <v>19</v>
      </c>
      <c r="F144" s="233" t="s">
        <v>185</v>
      </c>
      <c r="G144" s="231"/>
      <c r="H144" s="234">
        <v>20.879999999999999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153</v>
      </c>
      <c r="AU144" s="240" t="s">
        <v>80</v>
      </c>
      <c r="AV144" s="14" t="s">
        <v>144</v>
      </c>
      <c r="AW144" s="14" t="s">
        <v>33</v>
      </c>
      <c r="AX144" s="14" t="s">
        <v>80</v>
      </c>
      <c r="AY144" s="240" t="s">
        <v>137</v>
      </c>
    </row>
    <row r="145" s="2" customFormat="1" ht="16.5" customHeight="1">
      <c r="A145" s="39"/>
      <c r="B145" s="40"/>
      <c r="C145" s="205" t="s">
        <v>295</v>
      </c>
      <c r="D145" s="205" t="s">
        <v>139</v>
      </c>
      <c r="E145" s="206" t="s">
        <v>1392</v>
      </c>
      <c r="F145" s="207" t="s">
        <v>1393</v>
      </c>
      <c r="G145" s="208" t="s">
        <v>352</v>
      </c>
      <c r="H145" s="209">
        <v>180</v>
      </c>
      <c r="I145" s="210"/>
      <c r="J145" s="211">
        <f>ROUND(I145*H145,2)</f>
        <v>0</v>
      </c>
      <c r="K145" s="207" t="s">
        <v>143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9.0000000000000006E-05</v>
      </c>
      <c r="R145" s="214">
        <f>Q145*H145</f>
        <v>0.016200000000000003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144</v>
      </c>
      <c r="AT145" s="216" t="s">
        <v>139</v>
      </c>
      <c r="AU145" s="216" t="s">
        <v>80</v>
      </c>
      <c r="AY145" s="18" t="s">
        <v>137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144</v>
      </c>
      <c r="BM145" s="216" t="s">
        <v>463</v>
      </c>
    </row>
    <row r="146" s="2" customFormat="1" ht="16.5" customHeight="1">
      <c r="A146" s="39"/>
      <c r="B146" s="40"/>
      <c r="C146" s="205" t="s">
        <v>300</v>
      </c>
      <c r="D146" s="205" t="s">
        <v>139</v>
      </c>
      <c r="E146" s="206" t="s">
        <v>1394</v>
      </c>
      <c r="F146" s="207" t="s">
        <v>1395</v>
      </c>
      <c r="G146" s="208" t="s">
        <v>142</v>
      </c>
      <c r="H146" s="209">
        <v>2</v>
      </c>
      <c r="I146" s="210"/>
      <c r="J146" s="211">
        <f>ROUND(I146*H146,2)</f>
        <v>0</v>
      </c>
      <c r="K146" s="207" t="s">
        <v>143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0.00046000000000000001</v>
      </c>
      <c r="R146" s="214">
        <f>Q146*H146</f>
        <v>0.00092000000000000003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144</v>
      </c>
      <c r="AT146" s="216" t="s">
        <v>139</v>
      </c>
      <c r="AU146" s="216" t="s">
        <v>80</v>
      </c>
      <c r="AY146" s="18" t="s">
        <v>137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144</v>
      </c>
      <c r="BM146" s="216" t="s">
        <v>1396</v>
      </c>
    </row>
    <row r="147" s="12" customFormat="1" ht="25.92" customHeight="1">
      <c r="A147" s="12"/>
      <c r="B147" s="189"/>
      <c r="C147" s="190"/>
      <c r="D147" s="191" t="s">
        <v>71</v>
      </c>
      <c r="E147" s="192" t="s">
        <v>1397</v>
      </c>
      <c r="F147" s="192" t="s">
        <v>1398</v>
      </c>
      <c r="G147" s="190"/>
      <c r="H147" s="190"/>
      <c r="I147" s="193"/>
      <c r="J147" s="194">
        <f>BK147</f>
        <v>0</v>
      </c>
      <c r="K147" s="190"/>
      <c r="L147" s="195"/>
      <c r="M147" s="196"/>
      <c r="N147" s="197"/>
      <c r="O147" s="197"/>
      <c r="P147" s="198">
        <f>SUM(P148:P206)</f>
        <v>0</v>
      </c>
      <c r="Q147" s="197"/>
      <c r="R147" s="198">
        <f>SUM(R148:R206)</f>
        <v>0.05491</v>
      </c>
      <c r="S147" s="197"/>
      <c r="T147" s="199">
        <f>SUM(T148:T206)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82</v>
      </c>
      <c r="AT147" s="201" t="s">
        <v>71</v>
      </c>
      <c r="AU147" s="201" t="s">
        <v>72</v>
      </c>
      <c r="AY147" s="200" t="s">
        <v>137</v>
      </c>
      <c r="BK147" s="202">
        <f>SUM(BK148:BK206)</f>
        <v>0</v>
      </c>
    </row>
    <row r="148" s="2" customFormat="1" ht="24.15" customHeight="1">
      <c r="A148" s="39"/>
      <c r="B148" s="40"/>
      <c r="C148" s="205" t="s">
        <v>307</v>
      </c>
      <c r="D148" s="205" t="s">
        <v>139</v>
      </c>
      <c r="E148" s="206" t="s">
        <v>1399</v>
      </c>
      <c r="F148" s="207" t="s">
        <v>1400</v>
      </c>
      <c r="G148" s="208" t="s">
        <v>352</v>
      </c>
      <c r="H148" s="209">
        <v>32</v>
      </c>
      <c r="I148" s="210"/>
      <c r="J148" s="211">
        <f>ROUND(I148*H148,2)</f>
        <v>0</v>
      </c>
      <c r="K148" s="207" t="s">
        <v>143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500</v>
      </c>
      <c r="AT148" s="216" t="s">
        <v>139</v>
      </c>
      <c r="AU148" s="216" t="s">
        <v>80</v>
      </c>
      <c r="AY148" s="18" t="s">
        <v>137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500</v>
      </c>
      <c r="BM148" s="216" t="s">
        <v>473</v>
      </c>
    </row>
    <row r="149" s="2" customFormat="1" ht="24.15" customHeight="1">
      <c r="A149" s="39"/>
      <c r="B149" s="40"/>
      <c r="C149" s="205" t="s">
        <v>312</v>
      </c>
      <c r="D149" s="205" t="s">
        <v>139</v>
      </c>
      <c r="E149" s="206" t="s">
        <v>1401</v>
      </c>
      <c r="F149" s="207" t="s">
        <v>1402</v>
      </c>
      <c r="G149" s="208" t="s">
        <v>352</v>
      </c>
      <c r="H149" s="209">
        <v>103</v>
      </c>
      <c r="I149" s="210"/>
      <c r="J149" s="211">
        <f>ROUND(I149*H149,2)</f>
        <v>0</v>
      </c>
      <c r="K149" s="207" t="s">
        <v>143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500</v>
      </c>
      <c r="AT149" s="216" t="s">
        <v>139</v>
      </c>
      <c r="AU149" s="216" t="s">
        <v>80</v>
      </c>
      <c r="AY149" s="18" t="s">
        <v>137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500</v>
      </c>
      <c r="BM149" s="216" t="s">
        <v>482</v>
      </c>
    </row>
    <row r="150" s="2" customFormat="1" ht="24.15" customHeight="1">
      <c r="A150" s="39"/>
      <c r="B150" s="40"/>
      <c r="C150" s="205" t="s">
        <v>319</v>
      </c>
      <c r="D150" s="205" t="s">
        <v>139</v>
      </c>
      <c r="E150" s="206" t="s">
        <v>1403</v>
      </c>
      <c r="F150" s="207" t="s">
        <v>1404</v>
      </c>
      <c r="G150" s="208" t="s">
        <v>352</v>
      </c>
      <c r="H150" s="209">
        <v>49</v>
      </c>
      <c r="I150" s="210"/>
      <c r="J150" s="211">
        <f>ROUND(I150*H150,2)</f>
        <v>0</v>
      </c>
      <c r="K150" s="207" t="s">
        <v>143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500</v>
      </c>
      <c r="AT150" s="216" t="s">
        <v>139</v>
      </c>
      <c r="AU150" s="216" t="s">
        <v>80</v>
      </c>
      <c r="AY150" s="18" t="s">
        <v>137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500</v>
      </c>
      <c r="BM150" s="216" t="s">
        <v>491</v>
      </c>
    </row>
    <row r="151" s="13" customFormat="1">
      <c r="A151" s="13"/>
      <c r="B151" s="218"/>
      <c r="C151" s="219"/>
      <c r="D151" s="220" t="s">
        <v>153</v>
      </c>
      <c r="E151" s="221" t="s">
        <v>19</v>
      </c>
      <c r="F151" s="222" t="s">
        <v>1405</v>
      </c>
      <c r="G151" s="219"/>
      <c r="H151" s="223">
        <v>49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153</v>
      </c>
      <c r="AU151" s="229" t="s">
        <v>80</v>
      </c>
      <c r="AV151" s="13" t="s">
        <v>82</v>
      </c>
      <c r="AW151" s="13" t="s">
        <v>33</v>
      </c>
      <c r="AX151" s="13" t="s">
        <v>80</v>
      </c>
      <c r="AY151" s="229" t="s">
        <v>137</v>
      </c>
    </row>
    <row r="152" s="2" customFormat="1" ht="24.15" customHeight="1">
      <c r="A152" s="39"/>
      <c r="B152" s="40"/>
      <c r="C152" s="205" t="s">
        <v>324</v>
      </c>
      <c r="D152" s="205" t="s">
        <v>139</v>
      </c>
      <c r="E152" s="206" t="s">
        <v>1406</v>
      </c>
      <c r="F152" s="207" t="s">
        <v>1407</v>
      </c>
      <c r="G152" s="208" t="s">
        <v>352</v>
      </c>
      <c r="H152" s="209">
        <v>93</v>
      </c>
      <c r="I152" s="210"/>
      <c r="J152" s="211">
        <f>ROUND(I152*H152,2)</f>
        <v>0</v>
      </c>
      <c r="K152" s="207" t="s">
        <v>143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500</v>
      </c>
      <c r="AT152" s="216" t="s">
        <v>139</v>
      </c>
      <c r="AU152" s="216" t="s">
        <v>80</v>
      </c>
      <c r="AY152" s="18" t="s">
        <v>137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500</v>
      </c>
      <c r="BM152" s="216" t="s">
        <v>500</v>
      </c>
    </row>
    <row r="153" s="13" customFormat="1">
      <c r="A153" s="13"/>
      <c r="B153" s="218"/>
      <c r="C153" s="219"/>
      <c r="D153" s="220" t="s">
        <v>153</v>
      </c>
      <c r="E153" s="221" t="s">
        <v>19</v>
      </c>
      <c r="F153" s="222" t="s">
        <v>1408</v>
      </c>
      <c r="G153" s="219"/>
      <c r="H153" s="223">
        <v>93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153</v>
      </c>
      <c r="AU153" s="229" t="s">
        <v>80</v>
      </c>
      <c r="AV153" s="13" t="s">
        <v>82</v>
      </c>
      <c r="AW153" s="13" t="s">
        <v>33</v>
      </c>
      <c r="AX153" s="13" t="s">
        <v>80</v>
      </c>
      <c r="AY153" s="229" t="s">
        <v>137</v>
      </c>
    </row>
    <row r="154" s="2" customFormat="1" ht="21.75" customHeight="1">
      <c r="A154" s="39"/>
      <c r="B154" s="40"/>
      <c r="C154" s="205" t="s">
        <v>329</v>
      </c>
      <c r="D154" s="205" t="s">
        <v>139</v>
      </c>
      <c r="E154" s="206" t="s">
        <v>1409</v>
      </c>
      <c r="F154" s="207" t="s">
        <v>1410</v>
      </c>
      <c r="G154" s="208" t="s">
        <v>142</v>
      </c>
      <c r="H154" s="209">
        <v>19</v>
      </c>
      <c r="I154" s="210"/>
      <c r="J154" s="211">
        <f>ROUND(I154*H154,2)</f>
        <v>0</v>
      </c>
      <c r="K154" s="207" t="s">
        <v>143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500</v>
      </c>
      <c r="AT154" s="216" t="s">
        <v>139</v>
      </c>
      <c r="AU154" s="216" t="s">
        <v>80</v>
      </c>
      <c r="AY154" s="18" t="s">
        <v>137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500</v>
      </c>
      <c r="BM154" s="216" t="s">
        <v>509</v>
      </c>
    </row>
    <row r="155" s="2" customFormat="1" ht="21.75" customHeight="1">
      <c r="A155" s="39"/>
      <c r="B155" s="40"/>
      <c r="C155" s="205" t="s">
        <v>333</v>
      </c>
      <c r="D155" s="205" t="s">
        <v>139</v>
      </c>
      <c r="E155" s="206" t="s">
        <v>1411</v>
      </c>
      <c r="F155" s="207" t="s">
        <v>1412</v>
      </c>
      <c r="G155" s="208" t="s">
        <v>142</v>
      </c>
      <c r="H155" s="209">
        <v>50</v>
      </c>
      <c r="I155" s="210"/>
      <c r="J155" s="211">
        <f>ROUND(I155*H155,2)</f>
        <v>0</v>
      </c>
      <c r="K155" s="207" t="s">
        <v>143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500</v>
      </c>
      <c r="AT155" s="216" t="s">
        <v>139</v>
      </c>
      <c r="AU155" s="216" t="s">
        <v>80</v>
      </c>
      <c r="AY155" s="18" t="s">
        <v>137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500</v>
      </c>
      <c r="BM155" s="216" t="s">
        <v>517</v>
      </c>
    </row>
    <row r="156" s="2" customFormat="1" ht="21.75" customHeight="1">
      <c r="A156" s="39"/>
      <c r="B156" s="40"/>
      <c r="C156" s="205" t="s">
        <v>339</v>
      </c>
      <c r="D156" s="205" t="s">
        <v>139</v>
      </c>
      <c r="E156" s="206" t="s">
        <v>1413</v>
      </c>
      <c r="F156" s="207" t="s">
        <v>1414</v>
      </c>
      <c r="G156" s="208" t="s">
        <v>142</v>
      </c>
      <c r="H156" s="209">
        <v>21</v>
      </c>
      <c r="I156" s="210"/>
      <c r="J156" s="211">
        <f>ROUND(I156*H156,2)</f>
        <v>0</v>
      </c>
      <c r="K156" s="207" t="s">
        <v>143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500</v>
      </c>
      <c r="AT156" s="216" t="s">
        <v>139</v>
      </c>
      <c r="AU156" s="216" t="s">
        <v>80</v>
      </c>
      <c r="AY156" s="18" t="s">
        <v>137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500</v>
      </c>
      <c r="BM156" s="216" t="s">
        <v>525</v>
      </c>
    </row>
    <row r="157" s="2" customFormat="1" ht="21.75" customHeight="1">
      <c r="A157" s="39"/>
      <c r="B157" s="40"/>
      <c r="C157" s="205" t="s">
        <v>344</v>
      </c>
      <c r="D157" s="205" t="s">
        <v>139</v>
      </c>
      <c r="E157" s="206" t="s">
        <v>1415</v>
      </c>
      <c r="F157" s="207" t="s">
        <v>1416</v>
      </c>
      <c r="G157" s="208" t="s">
        <v>142</v>
      </c>
      <c r="H157" s="209">
        <v>56</v>
      </c>
      <c r="I157" s="210"/>
      <c r="J157" s="211">
        <f>ROUND(I157*H157,2)</f>
        <v>0</v>
      </c>
      <c r="K157" s="207" t="s">
        <v>143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500</v>
      </c>
      <c r="AT157" s="216" t="s">
        <v>139</v>
      </c>
      <c r="AU157" s="216" t="s">
        <v>80</v>
      </c>
      <c r="AY157" s="18" t="s">
        <v>137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500</v>
      </c>
      <c r="BM157" s="216" t="s">
        <v>533</v>
      </c>
    </row>
    <row r="158" s="2" customFormat="1" ht="16.5" customHeight="1">
      <c r="A158" s="39"/>
      <c r="B158" s="40"/>
      <c r="C158" s="205" t="s">
        <v>349</v>
      </c>
      <c r="D158" s="205" t="s">
        <v>139</v>
      </c>
      <c r="E158" s="206" t="s">
        <v>1417</v>
      </c>
      <c r="F158" s="207" t="s">
        <v>1418</v>
      </c>
      <c r="G158" s="208" t="s">
        <v>352</v>
      </c>
      <c r="H158" s="209">
        <v>11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0.0049199999999999999</v>
      </c>
      <c r="R158" s="214">
        <f>Q158*H158</f>
        <v>0.054120000000000001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500</v>
      </c>
      <c r="AT158" s="216" t="s">
        <v>139</v>
      </c>
      <c r="AU158" s="216" t="s">
        <v>80</v>
      </c>
      <c r="AY158" s="18" t="s">
        <v>137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500</v>
      </c>
      <c r="BM158" s="216" t="s">
        <v>541</v>
      </c>
    </row>
    <row r="159" s="2" customFormat="1" ht="16.5" customHeight="1">
      <c r="A159" s="39"/>
      <c r="B159" s="40"/>
      <c r="C159" s="205" t="s">
        <v>355</v>
      </c>
      <c r="D159" s="205" t="s">
        <v>139</v>
      </c>
      <c r="E159" s="206" t="s">
        <v>1419</v>
      </c>
      <c r="F159" s="207" t="s">
        <v>1420</v>
      </c>
      <c r="G159" s="208" t="s">
        <v>1237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500</v>
      </c>
      <c r="AT159" s="216" t="s">
        <v>139</v>
      </c>
      <c r="AU159" s="216" t="s">
        <v>80</v>
      </c>
      <c r="AY159" s="18" t="s">
        <v>137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500</v>
      </c>
      <c r="BM159" s="216" t="s">
        <v>549</v>
      </c>
    </row>
    <row r="160" s="2" customFormat="1" ht="16.5" customHeight="1">
      <c r="A160" s="39"/>
      <c r="B160" s="40"/>
      <c r="C160" s="205" t="s">
        <v>376</v>
      </c>
      <c r="D160" s="205" t="s">
        <v>139</v>
      </c>
      <c r="E160" s="206" t="s">
        <v>1421</v>
      </c>
      <c r="F160" s="207" t="s">
        <v>1422</v>
      </c>
      <c r="G160" s="208" t="s">
        <v>1237</v>
      </c>
      <c r="H160" s="209">
        <v>4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500</v>
      </c>
      <c r="AT160" s="216" t="s">
        <v>139</v>
      </c>
      <c r="AU160" s="216" t="s">
        <v>80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500</v>
      </c>
      <c r="BM160" s="216" t="s">
        <v>559</v>
      </c>
    </row>
    <row r="161" s="2" customFormat="1" ht="16.5" customHeight="1">
      <c r="A161" s="39"/>
      <c r="B161" s="40"/>
      <c r="C161" s="251" t="s">
        <v>382</v>
      </c>
      <c r="D161" s="251" t="s">
        <v>278</v>
      </c>
      <c r="E161" s="252" t="s">
        <v>80</v>
      </c>
      <c r="F161" s="253" t="s">
        <v>1423</v>
      </c>
      <c r="G161" s="254" t="s">
        <v>352</v>
      </c>
      <c r="H161" s="255">
        <v>34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1424</v>
      </c>
      <c r="AT161" s="216" t="s">
        <v>278</v>
      </c>
      <c r="AU161" s="216" t="s">
        <v>80</v>
      </c>
      <c r="AY161" s="18" t="s">
        <v>137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500</v>
      </c>
      <c r="BM161" s="216" t="s">
        <v>570</v>
      </c>
    </row>
    <row r="162" s="2" customFormat="1" ht="16.5" customHeight="1">
      <c r="A162" s="39"/>
      <c r="B162" s="40"/>
      <c r="C162" s="251" t="s">
        <v>388</v>
      </c>
      <c r="D162" s="251" t="s">
        <v>278</v>
      </c>
      <c r="E162" s="252" t="s">
        <v>82</v>
      </c>
      <c r="F162" s="253" t="s">
        <v>1425</v>
      </c>
      <c r="G162" s="254" t="s">
        <v>352</v>
      </c>
      <c r="H162" s="255">
        <v>108</v>
      </c>
      <c r="I162" s="256"/>
      <c r="J162" s="257">
        <f>ROUND(I162*H162,2)</f>
        <v>0</v>
      </c>
      <c r="K162" s="253" t="s">
        <v>19</v>
      </c>
      <c r="L162" s="258"/>
      <c r="M162" s="259" t="s">
        <v>19</v>
      </c>
      <c r="N162" s="260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1424</v>
      </c>
      <c r="AT162" s="216" t="s">
        <v>278</v>
      </c>
      <c r="AU162" s="216" t="s">
        <v>80</v>
      </c>
      <c r="AY162" s="18" t="s">
        <v>137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500</v>
      </c>
      <c r="BM162" s="216" t="s">
        <v>581</v>
      </c>
    </row>
    <row r="163" s="2" customFormat="1" ht="16.5" customHeight="1">
      <c r="A163" s="39"/>
      <c r="B163" s="40"/>
      <c r="C163" s="251" t="s">
        <v>393</v>
      </c>
      <c r="D163" s="251" t="s">
        <v>278</v>
      </c>
      <c r="E163" s="252" t="s">
        <v>155</v>
      </c>
      <c r="F163" s="253" t="s">
        <v>1426</v>
      </c>
      <c r="G163" s="254" t="s">
        <v>352</v>
      </c>
      <c r="H163" s="255">
        <v>51</v>
      </c>
      <c r="I163" s="256"/>
      <c r="J163" s="257">
        <f>ROUND(I163*H163,2)</f>
        <v>0</v>
      </c>
      <c r="K163" s="253" t="s">
        <v>19</v>
      </c>
      <c r="L163" s="258"/>
      <c r="M163" s="259" t="s">
        <v>19</v>
      </c>
      <c r="N163" s="260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1424</v>
      </c>
      <c r="AT163" s="216" t="s">
        <v>278</v>
      </c>
      <c r="AU163" s="216" t="s">
        <v>80</v>
      </c>
      <c r="AY163" s="18" t="s">
        <v>137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500</v>
      </c>
      <c r="BM163" s="216" t="s">
        <v>590</v>
      </c>
    </row>
    <row r="164" s="2" customFormat="1" ht="16.5" customHeight="1">
      <c r="A164" s="39"/>
      <c r="B164" s="40"/>
      <c r="C164" s="251" t="s">
        <v>399</v>
      </c>
      <c r="D164" s="251" t="s">
        <v>278</v>
      </c>
      <c r="E164" s="252" t="s">
        <v>144</v>
      </c>
      <c r="F164" s="253" t="s">
        <v>1427</v>
      </c>
      <c r="G164" s="254" t="s">
        <v>352</v>
      </c>
      <c r="H164" s="255">
        <v>97</v>
      </c>
      <c r="I164" s="256"/>
      <c r="J164" s="257">
        <f>ROUND(I164*H164,2)</f>
        <v>0</v>
      </c>
      <c r="K164" s="253" t="s">
        <v>19</v>
      </c>
      <c r="L164" s="258"/>
      <c r="M164" s="259" t="s">
        <v>19</v>
      </c>
      <c r="N164" s="260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1424</v>
      </c>
      <c r="AT164" s="216" t="s">
        <v>278</v>
      </c>
      <c r="AU164" s="216" t="s">
        <v>80</v>
      </c>
      <c r="AY164" s="18" t="s">
        <v>137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500</v>
      </c>
      <c r="BM164" s="216" t="s">
        <v>598</v>
      </c>
    </row>
    <row r="165" s="2" customFormat="1" ht="16.5" customHeight="1">
      <c r="A165" s="39"/>
      <c r="B165" s="40"/>
      <c r="C165" s="251" t="s">
        <v>405</v>
      </c>
      <c r="D165" s="251" t="s">
        <v>278</v>
      </c>
      <c r="E165" s="252" t="s">
        <v>164</v>
      </c>
      <c r="F165" s="253" t="s">
        <v>1428</v>
      </c>
      <c r="G165" s="254" t="s">
        <v>352</v>
      </c>
      <c r="H165" s="255">
        <v>12</v>
      </c>
      <c r="I165" s="256"/>
      <c r="J165" s="257">
        <f>ROUND(I165*H165,2)</f>
        <v>0</v>
      </c>
      <c r="K165" s="253" t="s">
        <v>19</v>
      </c>
      <c r="L165" s="258"/>
      <c r="M165" s="259" t="s">
        <v>19</v>
      </c>
      <c r="N165" s="260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1424</v>
      </c>
      <c r="AT165" s="216" t="s">
        <v>278</v>
      </c>
      <c r="AU165" s="216" t="s">
        <v>80</v>
      </c>
      <c r="AY165" s="18" t="s">
        <v>137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500</v>
      </c>
      <c r="BM165" s="216" t="s">
        <v>606</v>
      </c>
    </row>
    <row r="166" s="2" customFormat="1" ht="16.5" customHeight="1">
      <c r="A166" s="39"/>
      <c r="B166" s="40"/>
      <c r="C166" s="251" t="s">
        <v>411</v>
      </c>
      <c r="D166" s="251" t="s">
        <v>278</v>
      </c>
      <c r="E166" s="252" t="s">
        <v>168</v>
      </c>
      <c r="F166" s="253" t="s">
        <v>1429</v>
      </c>
      <c r="G166" s="254" t="s">
        <v>1237</v>
      </c>
      <c r="H166" s="255">
        <v>1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1424</v>
      </c>
      <c r="AT166" s="216" t="s">
        <v>278</v>
      </c>
      <c r="AU166" s="216" t="s">
        <v>80</v>
      </c>
      <c r="AY166" s="18" t="s">
        <v>137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500</v>
      </c>
      <c r="BM166" s="216" t="s">
        <v>615</v>
      </c>
    </row>
    <row r="167" s="2" customFormat="1" ht="16.5" customHeight="1">
      <c r="A167" s="39"/>
      <c r="B167" s="40"/>
      <c r="C167" s="251" t="s">
        <v>415</v>
      </c>
      <c r="D167" s="251" t="s">
        <v>278</v>
      </c>
      <c r="E167" s="252" t="s">
        <v>172</v>
      </c>
      <c r="F167" s="253" t="s">
        <v>1430</v>
      </c>
      <c r="G167" s="254" t="s">
        <v>1237</v>
      </c>
      <c r="H167" s="255">
        <v>1</v>
      </c>
      <c r="I167" s="256"/>
      <c r="J167" s="257">
        <f>ROUND(I167*H167,2)</f>
        <v>0</v>
      </c>
      <c r="K167" s="253" t="s">
        <v>19</v>
      </c>
      <c r="L167" s="258"/>
      <c r="M167" s="259" t="s">
        <v>19</v>
      </c>
      <c r="N167" s="260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1424</v>
      </c>
      <c r="AT167" s="216" t="s">
        <v>278</v>
      </c>
      <c r="AU167" s="216" t="s">
        <v>80</v>
      </c>
      <c r="AY167" s="18" t="s">
        <v>137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500</v>
      </c>
      <c r="BM167" s="216" t="s">
        <v>628</v>
      </c>
    </row>
    <row r="168" s="2" customFormat="1" ht="16.5" customHeight="1">
      <c r="A168" s="39"/>
      <c r="B168" s="40"/>
      <c r="C168" s="251" t="s">
        <v>419</v>
      </c>
      <c r="D168" s="251" t="s">
        <v>278</v>
      </c>
      <c r="E168" s="252" t="s">
        <v>178</v>
      </c>
      <c r="F168" s="253" t="s">
        <v>1431</v>
      </c>
      <c r="G168" s="254" t="s">
        <v>1237</v>
      </c>
      <c r="H168" s="255">
        <v>5</v>
      </c>
      <c r="I168" s="256"/>
      <c r="J168" s="257">
        <f>ROUND(I168*H168,2)</f>
        <v>0</v>
      </c>
      <c r="K168" s="253" t="s">
        <v>19</v>
      </c>
      <c r="L168" s="258"/>
      <c r="M168" s="259" t="s">
        <v>19</v>
      </c>
      <c r="N168" s="260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1424</v>
      </c>
      <c r="AT168" s="216" t="s">
        <v>278</v>
      </c>
      <c r="AU168" s="216" t="s">
        <v>80</v>
      </c>
      <c r="AY168" s="18" t="s">
        <v>137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500</v>
      </c>
      <c r="BM168" s="216" t="s">
        <v>640</v>
      </c>
    </row>
    <row r="169" s="2" customFormat="1" ht="16.5" customHeight="1">
      <c r="A169" s="39"/>
      <c r="B169" s="40"/>
      <c r="C169" s="251" t="s">
        <v>424</v>
      </c>
      <c r="D169" s="251" t="s">
        <v>278</v>
      </c>
      <c r="E169" s="252" t="s">
        <v>186</v>
      </c>
      <c r="F169" s="253" t="s">
        <v>1432</v>
      </c>
      <c r="G169" s="254" t="s">
        <v>1237</v>
      </c>
      <c r="H169" s="255">
        <v>12</v>
      </c>
      <c r="I169" s="256"/>
      <c r="J169" s="257">
        <f>ROUND(I169*H169,2)</f>
        <v>0</v>
      </c>
      <c r="K169" s="253" t="s">
        <v>19</v>
      </c>
      <c r="L169" s="258"/>
      <c r="M169" s="259" t="s">
        <v>19</v>
      </c>
      <c r="N169" s="260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1424</v>
      </c>
      <c r="AT169" s="216" t="s">
        <v>278</v>
      </c>
      <c r="AU169" s="216" t="s">
        <v>80</v>
      </c>
      <c r="AY169" s="18" t="s">
        <v>137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500</v>
      </c>
      <c r="BM169" s="216" t="s">
        <v>648</v>
      </c>
    </row>
    <row r="170" s="2" customFormat="1" ht="16.5" customHeight="1">
      <c r="A170" s="39"/>
      <c r="B170" s="40"/>
      <c r="C170" s="251" t="s">
        <v>428</v>
      </c>
      <c r="D170" s="251" t="s">
        <v>278</v>
      </c>
      <c r="E170" s="252" t="s">
        <v>192</v>
      </c>
      <c r="F170" s="253" t="s">
        <v>1433</v>
      </c>
      <c r="G170" s="254" t="s">
        <v>1237</v>
      </c>
      <c r="H170" s="255">
        <v>3</v>
      </c>
      <c r="I170" s="256"/>
      <c r="J170" s="257">
        <f>ROUND(I170*H170,2)</f>
        <v>0</v>
      </c>
      <c r="K170" s="253" t="s">
        <v>19</v>
      </c>
      <c r="L170" s="258"/>
      <c r="M170" s="259" t="s">
        <v>19</v>
      </c>
      <c r="N170" s="260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1424</v>
      </c>
      <c r="AT170" s="216" t="s">
        <v>278</v>
      </c>
      <c r="AU170" s="216" t="s">
        <v>80</v>
      </c>
      <c r="AY170" s="18" t="s">
        <v>137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500</v>
      </c>
      <c r="BM170" s="216" t="s">
        <v>657</v>
      </c>
    </row>
    <row r="171" s="2" customFormat="1" ht="16.5" customHeight="1">
      <c r="A171" s="39"/>
      <c r="B171" s="40"/>
      <c r="C171" s="251" t="s">
        <v>433</v>
      </c>
      <c r="D171" s="251" t="s">
        <v>278</v>
      </c>
      <c r="E171" s="252" t="s">
        <v>197</v>
      </c>
      <c r="F171" s="253" t="s">
        <v>1434</v>
      </c>
      <c r="G171" s="254" t="s">
        <v>1237</v>
      </c>
      <c r="H171" s="255">
        <v>5</v>
      </c>
      <c r="I171" s="256"/>
      <c r="J171" s="257">
        <f>ROUND(I171*H171,2)</f>
        <v>0</v>
      </c>
      <c r="K171" s="253" t="s">
        <v>19</v>
      </c>
      <c r="L171" s="258"/>
      <c r="M171" s="259" t="s">
        <v>19</v>
      </c>
      <c r="N171" s="260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1424</v>
      </c>
      <c r="AT171" s="216" t="s">
        <v>278</v>
      </c>
      <c r="AU171" s="216" t="s">
        <v>80</v>
      </c>
      <c r="AY171" s="18" t="s">
        <v>137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500</v>
      </c>
      <c r="BM171" s="216" t="s">
        <v>670</v>
      </c>
    </row>
    <row r="172" s="2" customFormat="1" ht="16.5" customHeight="1">
      <c r="A172" s="39"/>
      <c r="B172" s="40"/>
      <c r="C172" s="251" t="s">
        <v>437</v>
      </c>
      <c r="D172" s="251" t="s">
        <v>278</v>
      </c>
      <c r="E172" s="252" t="s">
        <v>203</v>
      </c>
      <c r="F172" s="253" t="s">
        <v>1435</v>
      </c>
      <c r="G172" s="254" t="s">
        <v>1237</v>
      </c>
      <c r="H172" s="255">
        <v>9</v>
      </c>
      <c r="I172" s="256"/>
      <c r="J172" s="257">
        <f>ROUND(I172*H172,2)</f>
        <v>0</v>
      </c>
      <c r="K172" s="253" t="s">
        <v>19</v>
      </c>
      <c r="L172" s="258"/>
      <c r="M172" s="259" t="s">
        <v>19</v>
      </c>
      <c r="N172" s="260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1424</v>
      </c>
      <c r="AT172" s="216" t="s">
        <v>278</v>
      </c>
      <c r="AU172" s="216" t="s">
        <v>80</v>
      </c>
      <c r="AY172" s="18" t="s">
        <v>137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500</v>
      </c>
      <c r="BM172" s="216" t="s">
        <v>681</v>
      </c>
    </row>
    <row r="173" s="2" customFormat="1" ht="16.5" customHeight="1">
      <c r="A173" s="39"/>
      <c r="B173" s="40"/>
      <c r="C173" s="251" t="s">
        <v>442</v>
      </c>
      <c r="D173" s="251" t="s">
        <v>278</v>
      </c>
      <c r="E173" s="252" t="s">
        <v>213</v>
      </c>
      <c r="F173" s="253" t="s">
        <v>1436</v>
      </c>
      <c r="G173" s="254" t="s">
        <v>1237</v>
      </c>
      <c r="H173" s="255">
        <v>20</v>
      </c>
      <c r="I173" s="256"/>
      <c r="J173" s="257">
        <f>ROUND(I173*H173,2)</f>
        <v>0</v>
      </c>
      <c r="K173" s="253" t="s">
        <v>19</v>
      </c>
      <c r="L173" s="258"/>
      <c r="M173" s="259" t="s">
        <v>19</v>
      </c>
      <c r="N173" s="260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1424</v>
      </c>
      <c r="AT173" s="216" t="s">
        <v>278</v>
      </c>
      <c r="AU173" s="216" t="s">
        <v>80</v>
      </c>
      <c r="AY173" s="18" t="s">
        <v>137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500</v>
      </c>
      <c r="BM173" s="216" t="s">
        <v>691</v>
      </c>
    </row>
    <row r="174" s="2" customFormat="1" ht="16.5" customHeight="1">
      <c r="A174" s="39"/>
      <c r="B174" s="40"/>
      <c r="C174" s="251" t="s">
        <v>447</v>
      </c>
      <c r="D174" s="251" t="s">
        <v>278</v>
      </c>
      <c r="E174" s="252" t="s">
        <v>219</v>
      </c>
      <c r="F174" s="253" t="s">
        <v>1437</v>
      </c>
      <c r="G174" s="254" t="s">
        <v>1237</v>
      </c>
      <c r="H174" s="255">
        <v>6</v>
      </c>
      <c r="I174" s="256"/>
      <c r="J174" s="257">
        <f>ROUND(I174*H174,2)</f>
        <v>0</v>
      </c>
      <c r="K174" s="253" t="s">
        <v>19</v>
      </c>
      <c r="L174" s="258"/>
      <c r="M174" s="259" t="s">
        <v>19</v>
      </c>
      <c r="N174" s="260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1424</v>
      </c>
      <c r="AT174" s="216" t="s">
        <v>278</v>
      </c>
      <c r="AU174" s="216" t="s">
        <v>80</v>
      </c>
      <c r="AY174" s="18" t="s">
        <v>137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500</v>
      </c>
      <c r="BM174" s="216" t="s">
        <v>1240</v>
      </c>
    </row>
    <row r="175" s="2" customFormat="1" ht="16.5" customHeight="1">
      <c r="A175" s="39"/>
      <c r="B175" s="40"/>
      <c r="C175" s="251" t="s">
        <v>453</v>
      </c>
      <c r="D175" s="251" t="s">
        <v>278</v>
      </c>
      <c r="E175" s="252" t="s">
        <v>8</v>
      </c>
      <c r="F175" s="253" t="s">
        <v>1438</v>
      </c>
      <c r="G175" s="254" t="s">
        <v>1237</v>
      </c>
      <c r="H175" s="255">
        <v>21</v>
      </c>
      <c r="I175" s="256"/>
      <c r="J175" s="257">
        <f>ROUND(I175*H175,2)</f>
        <v>0</v>
      </c>
      <c r="K175" s="253" t="s">
        <v>19</v>
      </c>
      <c r="L175" s="258"/>
      <c r="M175" s="259" t="s">
        <v>19</v>
      </c>
      <c r="N175" s="260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1424</v>
      </c>
      <c r="AT175" s="216" t="s">
        <v>278</v>
      </c>
      <c r="AU175" s="216" t="s">
        <v>80</v>
      </c>
      <c r="AY175" s="18" t="s">
        <v>137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500</v>
      </c>
      <c r="BM175" s="216" t="s">
        <v>1257</v>
      </c>
    </row>
    <row r="176" s="2" customFormat="1" ht="16.5" customHeight="1">
      <c r="A176" s="39"/>
      <c r="B176" s="40"/>
      <c r="C176" s="251" t="s">
        <v>458</v>
      </c>
      <c r="D176" s="251" t="s">
        <v>278</v>
      </c>
      <c r="E176" s="252" t="s">
        <v>228</v>
      </c>
      <c r="F176" s="253" t="s">
        <v>1439</v>
      </c>
      <c r="G176" s="254" t="s">
        <v>1237</v>
      </c>
      <c r="H176" s="255">
        <v>5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1424</v>
      </c>
      <c r="AT176" s="216" t="s">
        <v>278</v>
      </c>
      <c r="AU176" s="216" t="s">
        <v>80</v>
      </c>
      <c r="AY176" s="18" t="s">
        <v>137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500</v>
      </c>
      <c r="BM176" s="216" t="s">
        <v>149</v>
      </c>
    </row>
    <row r="177" s="2" customFormat="1" ht="16.5" customHeight="1">
      <c r="A177" s="39"/>
      <c r="B177" s="40"/>
      <c r="C177" s="251" t="s">
        <v>463</v>
      </c>
      <c r="D177" s="251" t="s">
        <v>278</v>
      </c>
      <c r="E177" s="252" t="s">
        <v>232</v>
      </c>
      <c r="F177" s="253" t="s">
        <v>1440</v>
      </c>
      <c r="G177" s="254" t="s">
        <v>1237</v>
      </c>
      <c r="H177" s="255">
        <v>16</v>
      </c>
      <c r="I177" s="256"/>
      <c r="J177" s="257">
        <f>ROUND(I177*H177,2)</f>
        <v>0</v>
      </c>
      <c r="K177" s="253" t="s">
        <v>19</v>
      </c>
      <c r="L177" s="258"/>
      <c r="M177" s="259" t="s">
        <v>19</v>
      </c>
      <c r="N177" s="260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1424</v>
      </c>
      <c r="AT177" s="216" t="s">
        <v>278</v>
      </c>
      <c r="AU177" s="216" t="s">
        <v>80</v>
      </c>
      <c r="AY177" s="18" t="s">
        <v>137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500</v>
      </c>
      <c r="BM177" s="216" t="s">
        <v>208</v>
      </c>
    </row>
    <row r="178" s="2" customFormat="1" ht="16.5" customHeight="1">
      <c r="A178" s="39"/>
      <c r="B178" s="40"/>
      <c r="C178" s="251" t="s">
        <v>468</v>
      </c>
      <c r="D178" s="251" t="s">
        <v>278</v>
      </c>
      <c r="E178" s="252" t="s">
        <v>236</v>
      </c>
      <c r="F178" s="253" t="s">
        <v>1441</v>
      </c>
      <c r="G178" s="254" t="s">
        <v>1237</v>
      </c>
      <c r="H178" s="255">
        <v>1</v>
      </c>
      <c r="I178" s="256"/>
      <c r="J178" s="257">
        <f>ROUND(I178*H178,2)</f>
        <v>0</v>
      </c>
      <c r="K178" s="253" t="s">
        <v>19</v>
      </c>
      <c r="L178" s="258"/>
      <c r="M178" s="259" t="s">
        <v>19</v>
      </c>
      <c r="N178" s="260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1424</v>
      </c>
      <c r="AT178" s="216" t="s">
        <v>278</v>
      </c>
      <c r="AU178" s="216" t="s">
        <v>80</v>
      </c>
      <c r="AY178" s="18" t="s">
        <v>137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500</v>
      </c>
      <c r="BM178" s="216" t="s">
        <v>366</v>
      </c>
    </row>
    <row r="179" s="2" customFormat="1" ht="16.5" customHeight="1">
      <c r="A179" s="39"/>
      <c r="B179" s="40"/>
      <c r="C179" s="251" t="s">
        <v>473</v>
      </c>
      <c r="D179" s="251" t="s">
        <v>278</v>
      </c>
      <c r="E179" s="252" t="s">
        <v>244</v>
      </c>
      <c r="F179" s="253" t="s">
        <v>1442</v>
      </c>
      <c r="G179" s="254" t="s">
        <v>1237</v>
      </c>
      <c r="H179" s="255">
        <v>2</v>
      </c>
      <c r="I179" s="256"/>
      <c r="J179" s="257">
        <f>ROUND(I179*H179,2)</f>
        <v>0</v>
      </c>
      <c r="K179" s="253" t="s">
        <v>19</v>
      </c>
      <c r="L179" s="258"/>
      <c r="M179" s="259" t="s">
        <v>19</v>
      </c>
      <c r="N179" s="260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1424</v>
      </c>
      <c r="AT179" s="216" t="s">
        <v>278</v>
      </c>
      <c r="AU179" s="216" t="s">
        <v>80</v>
      </c>
      <c r="AY179" s="18" t="s">
        <v>137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500</v>
      </c>
      <c r="BM179" s="216" t="s">
        <v>1270</v>
      </c>
    </row>
    <row r="180" s="2" customFormat="1" ht="16.5" customHeight="1">
      <c r="A180" s="39"/>
      <c r="B180" s="40"/>
      <c r="C180" s="251" t="s">
        <v>477</v>
      </c>
      <c r="D180" s="251" t="s">
        <v>278</v>
      </c>
      <c r="E180" s="252" t="s">
        <v>250</v>
      </c>
      <c r="F180" s="253" t="s">
        <v>1443</v>
      </c>
      <c r="G180" s="254" t="s">
        <v>1237</v>
      </c>
      <c r="H180" s="255">
        <v>6</v>
      </c>
      <c r="I180" s="256"/>
      <c r="J180" s="257">
        <f>ROUND(I180*H180,2)</f>
        <v>0</v>
      </c>
      <c r="K180" s="253" t="s">
        <v>19</v>
      </c>
      <c r="L180" s="258"/>
      <c r="M180" s="259" t="s">
        <v>19</v>
      </c>
      <c r="N180" s="260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1424</v>
      </c>
      <c r="AT180" s="216" t="s">
        <v>278</v>
      </c>
      <c r="AU180" s="216" t="s">
        <v>80</v>
      </c>
      <c r="AY180" s="18" t="s">
        <v>137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500</v>
      </c>
      <c r="BM180" s="216" t="s">
        <v>1274</v>
      </c>
    </row>
    <row r="181" s="2" customFormat="1" ht="16.5" customHeight="1">
      <c r="A181" s="39"/>
      <c r="B181" s="40"/>
      <c r="C181" s="251" t="s">
        <v>482</v>
      </c>
      <c r="D181" s="251" t="s">
        <v>278</v>
      </c>
      <c r="E181" s="252" t="s">
        <v>7</v>
      </c>
      <c r="F181" s="253" t="s">
        <v>1444</v>
      </c>
      <c r="G181" s="254" t="s">
        <v>1237</v>
      </c>
      <c r="H181" s="255">
        <v>4</v>
      </c>
      <c r="I181" s="256"/>
      <c r="J181" s="257">
        <f>ROUND(I181*H181,2)</f>
        <v>0</v>
      </c>
      <c r="K181" s="253" t="s">
        <v>19</v>
      </c>
      <c r="L181" s="258"/>
      <c r="M181" s="259" t="s">
        <v>19</v>
      </c>
      <c r="N181" s="260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1424</v>
      </c>
      <c r="AT181" s="216" t="s">
        <v>278</v>
      </c>
      <c r="AU181" s="216" t="s">
        <v>80</v>
      </c>
      <c r="AY181" s="18" t="s">
        <v>137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500</v>
      </c>
      <c r="BM181" s="216" t="s">
        <v>1278</v>
      </c>
    </row>
    <row r="182" s="2" customFormat="1" ht="16.5" customHeight="1">
      <c r="A182" s="39"/>
      <c r="B182" s="40"/>
      <c r="C182" s="251" t="s">
        <v>486</v>
      </c>
      <c r="D182" s="251" t="s">
        <v>278</v>
      </c>
      <c r="E182" s="252" t="s">
        <v>267</v>
      </c>
      <c r="F182" s="253" t="s">
        <v>1445</v>
      </c>
      <c r="G182" s="254" t="s">
        <v>1237</v>
      </c>
      <c r="H182" s="255">
        <v>10</v>
      </c>
      <c r="I182" s="256"/>
      <c r="J182" s="257">
        <f>ROUND(I182*H182,2)</f>
        <v>0</v>
      </c>
      <c r="K182" s="253" t="s">
        <v>19</v>
      </c>
      <c r="L182" s="258"/>
      <c r="M182" s="259" t="s">
        <v>19</v>
      </c>
      <c r="N182" s="260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1424</v>
      </c>
      <c r="AT182" s="216" t="s">
        <v>278</v>
      </c>
      <c r="AU182" s="216" t="s">
        <v>80</v>
      </c>
      <c r="AY182" s="18" t="s">
        <v>137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500</v>
      </c>
      <c r="BM182" s="216" t="s">
        <v>1281</v>
      </c>
    </row>
    <row r="183" s="2" customFormat="1" ht="16.5" customHeight="1">
      <c r="A183" s="39"/>
      <c r="B183" s="40"/>
      <c r="C183" s="251" t="s">
        <v>491</v>
      </c>
      <c r="D183" s="251" t="s">
        <v>278</v>
      </c>
      <c r="E183" s="252" t="s">
        <v>272</v>
      </c>
      <c r="F183" s="253" t="s">
        <v>1446</v>
      </c>
      <c r="G183" s="254" t="s">
        <v>1237</v>
      </c>
      <c r="H183" s="255">
        <v>2</v>
      </c>
      <c r="I183" s="256"/>
      <c r="J183" s="257">
        <f>ROUND(I183*H183,2)</f>
        <v>0</v>
      </c>
      <c r="K183" s="253" t="s">
        <v>19</v>
      </c>
      <c r="L183" s="258"/>
      <c r="M183" s="259" t="s">
        <v>19</v>
      </c>
      <c r="N183" s="260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1424</v>
      </c>
      <c r="AT183" s="216" t="s">
        <v>278</v>
      </c>
      <c r="AU183" s="216" t="s">
        <v>80</v>
      </c>
      <c r="AY183" s="18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500</v>
      </c>
      <c r="BM183" s="216" t="s">
        <v>1285</v>
      </c>
    </row>
    <row r="184" s="2" customFormat="1" ht="16.5" customHeight="1">
      <c r="A184" s="39"/>
      <c r="B184" s="40"/>
      <c r="C184" s="251" t="s">
        <v>495</v>
      </c>
      <c r="D184" s="251" t="s">
        <v>278</v>
      </c>
      <c r="E184" s="252" t="s">
        <v>277</v>
      </c>
      <c r="F184" s="253" t="s">
        <v>1447</v>
      </c>
      <c r="G184" s="254" t="s">
        <v>1237</v>
      </c>
      <c r="H184" s="255">
        <v>6</v>
      </c>
      <c r="I184" s="256"/>
      <c r="J184" s="257">
        <f>ROUND(I184*H184,2)</f>
        <v>0</v>
      </c>
      <c r="K184" s="253" t="s">
        <v>19</v>
      </c>
      <c r="L184" s="258"/>
      <c r="M184" s="259" t="s">
        <v>19</v>
      </c>
      <c r="N184" s="260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1424</v>
      </c>
      <c r="AT184" s="216" t="s">
        <v>278</v>
      </c>
      <c r="AU184" s="216" t="s">
        <v>80</v>
      </c>
      <c r="AY184" s="18" t="s">
        <v>137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500</v>
      </c>
      <c r="BM184" s="216" t="s">
        <v>1289</v>
      </c>
    </row>
    <row r="185" s="2" customFormat="1" ht="16.5" customHeight="1">
      <c r="A185" s="39"/>
      <c r="B185" s="40"/>
      <c r="C185" s="251" t="s">
        <v>500</v>
      </c>
      <c r="D185" s="251" t="s">
        <v>278</v>
      </c>
      <c r="E185" s="252" t="s">
        <v>286</v>
      </c>
      <c r="F185" s="253" t="s">
        <v>1448</v>
      </c>
      <c r="G185" s="254" t="s">
        <v>1237</v>
      </c>
      <c r="H185" s="255">
        <v>2</v>
      </c>
      <c r="I185" s="256"/>
      <c r="J185" s="257">
        <f>ROUND(I185*H185,2)</f>
        <v>0</v>
      </c>
      <c r="K185" s="253" t="s">
        <v>19</v>
      </c>
      <c r="L185" s="258"/>
      <c r="M185" s="259" t="s">
        <v>19</v>
      </c>
      <c r="N185" s="260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1424</v>
      </c>
      <c r="AT185" s="216" t="s">
        <v>278</v>
      </c>
      <c r="AU185" s="216" t="s">
        <v>80</v>
      </c>
      <c r="AY185" s="18" t="s">
        <v>137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500</v>
      </c>
      <c r="BM185" s="216" t="s">
        <v>1293</v>
      </c>
    </row>
    <row r="186" s="2" customFormat="1" ht="16.5" customHeight="1">
      <c r="A186" s="39"/>
      <c r="B186" s="40"/>
      <c r="C186" s="251" t="s">
        <v>505</v>
      </c>
      <c r="D186" s="251" t="s">
        <v>278</v>
      </c>
      <c r="E186" s="252" t="s">
        <v>290</v>
      </c>
      <c r="F186" s="253" t="s">
        <v>1449</v>
      </c>
      <c r="G186" s="254" t="s">
        <v>1237</v>
      </c>
      <c r="H186" s="255">
        <v>8</v>
      </c>
      <c r="I186" s="256"/>
      <c r="J186" s="257">
        <f>ROUND(I186*H186,2)</f>
        <v>0</v>
      </c>
      <c r="K186" s="253" t="s">
        <v>19</v>
      </c>
      <c r="L186" s="258"/>
      <c r="M186" s="259" t="s">
        <v>19</v>
      </c>
      <c r="N186" s="260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1424</v>
      </c>
      <c r="AT186" s="216" t="s">
        <v>278</v>
      </c>
      <c r="AU186" s="216" t="s">
        <v>80</v>
      </c>
      <c r="AY186" s="18" t="s">
        <v>137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500</v>
      </c>
      <c r="BM186" s="216" t="s">
        <v>1297</v>
      </c>
    </row>
    <row r="187" s="2" customFormat="1" ht="16.5" customHeight="1">
      <c r="A187" s="39"/>
      <c r="B187" s="40"/>
      <c r="C187" s="251" t="s">
        <v>509</v>
      </c>
      <c r="D187" s="251" t="s">
        <v>278</v>
      </c>
      <c r="E187" s="252" t="s">
        <v>295</v>
      </c>
      <c r="F187" s="253" t="s">
        <v>1450</v>
      </c>
      <c r="G187" s="254" t="s">
        <v>1237</v>
      </c>
      <c r="H187" s="255">
        <v>1</v>
      </c>
      <c r="I187" s="256"/>
      <c r="J187" s="257">
        <f>ROUND(I187*H187,2)</f>
        <v>0</v>
      </c>
      <c r="K187" s="253" t="s">
        <v>19</v>
      </c>
      <c r="L187" s="258"/>
      <c r="M187" s="259" t="s">
        <v>19</v>
      </c>
      <c r="N187" s="260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1424</v>
      </c>
      <c r="AT187" s="216" t="s">
        <v>278</v>
      </c>
      <c r="AU187" s="216" t="s">
        <v>80</v>
      </c>
      <c r="AY187" s="18" t="s">
        <v>137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500</v>
      </c>
      <c r="BM187" s="216" t="s">
        <v>1303</v>
      </c>
    </row>
    <row r="188" s="2" customFormat="1" ht="16.5" customHeight="1">
      <c r="A188" s="39"/>
      <c r="B188" s="40"/>
      <c r="C188" s="251" t="s">
        <v>513</v>
      </c>
      <c r="D188" s="251" t="s">
        <v>278</v>
      </c>
      <c r="E188" s="252" t="s">
        <v>300</v>
      </c>
      <c r="F188" s="253" t="s">
        <v>1451</v>
      </c>
      <c r="G188" s="254" t="s">
        <v>1452</v>
      </c>
      <c r="H188" s="255">
        <v>1</v>
      </c>
      <c r="I188" s="256"/>
      <c r="J188" s="257">
        <f>ROUND(I188*H188,2)</f>
        <v>0</v>
      </c>
      <c r="K188" s="253" t="s">
        <v>19</v>
      </c>
      <c r="L188" s="258"/>
      <c r="M188" s="259" t="s">
        <v>19</v>
      </c>
      <c r="N188" s="260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1424</v>
      </c>
      <c r="AT188" s="216" t="s">
        <v>278</v>
      </c>
      <c r="AU188" s="216" t="s">
        <v>80</v>
      </c>
      <c r="AY188" s="18" t="s">
        <v>137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500</v>
      </c>
      <c r="BM188" s="216" t="s">
        <v>1307</v>
      </c>
    </row>
    <row r="189" s="2" customFormat="1" ht="16.5" customHeight="1">
      <c r="A189" s="39"/>
      <c r="B189" s="40"/>
      <c r="C189" s="251" t="s">
        <v>517</v>
      </c>
      <c r="D189" s="251" t="s">
        <v>278</v>
      </c>
      <c r="E189" s="252" t="s">
        <v>307</v>
      </c>
      <c r="F189" s="253" t="s">
        <v>1453</v>
      </c>
      <c r="G189" s="254" t="s">
        <v>1237</v>
      </c>
      <c r="H189" s="255">
        <v>1</v>
      </c>
      <c r="I189" s="256"/>
      <c r="J189" s="257">
        <f>ROUND(I189*H189,2)</f>
        <v>0</v>
      </c>
      <c r="K189" s="253" t="s">
        <v>19</v>
      </c>
      <c r="L189" s="258"/>
      <c r="M189" s="259" t="s">
        <v>19</v>
      </c>
      <c r="N189" s="260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1424</v>
      </c>
      <c r="AT189" s="216" t="s">
        <v>278</v>
      </c>
      <c r="AU189" s="216" t="s">
        <v>80</v>
      </c>
      <c r="AY189" s="18" t="s">
        <v>137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500</v>
      </c>
      <c r="BM189" s="216" t="s">
        <v>1311</v>
      </c>
    </row>
    <row r="190" s="2" customFormat="1" ht="16.5" customHeight="1">
      <c r="A190" s="39"/>
      <c r="B190" s="40"/>
      <c r="C190" s="251" t="s">
        <v>521</v>
      </c>
      <c r="D190" s="251" t="s">
        <v>278</v>
      </c>
      <c r="E190" s="252" t="s">
        <v>312</v>
      </c>
      <c r="F190" s="253" t="s">
        <v>1454</v>
      </c>
      <c r="G190" s="254" t="s">
        <v>1237</v>
      </c>
      <c r="H190" s="255">
        <v>4</v>
      </c>
      <c r="I190" s="256"/>
      <c r="J190" s="257">
        <f>ROUND(I190*H190,2)</f>
        <v>0</v>
      </c>
      <c r="K190" s="253" t="s">
        <v>19</v>
      </c>
      <c r="L190" s="258"/>
      <c r="M190" s="259" t="s">
        <v>19</v>
      </c>
      <c r="N190" s="260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1424</v>
      </c>
      <c r="AT190" s="216" t="s">
        <v>278</v>
      </c>
      <c r="AU190" s="216" t="s">
        <v>80</v>
      </c>
      <c r="AY190" s="18" t="s">
        <v>137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500</v>
      </c>
      <c r="BM190" s="216" t="s">
        <v>1315</v>
      </c>
    </row>
    <row r="191" s="2" customFormat="1" ht="16.5" customHeight="1">
      <c r="A191" s="39"/>
      <c r="B191" s="40"/>
      <c r="C191" s="205" t="s">
        <v>525</v>
      </c>
      <c r="D191" s="205" t="s">
        <v>139</v>
      </c>
      <c r="E191" s="206" t="s">
        <v>1455</v>
      </c>
      <c r="F191" s="207" t="s">
        <v>1456</v>
      </c>
      <c r="G191" s="208" t="s">
        <v>158</v>
      </c>
      <c r="H191" s="209">
        <v>4</v>
      </c>
      <c r="I191" s="210"/>
      <c r="J191" s="211">
        <f>ROUND(I191*H191,2)</f>
        <v>0</v>
      </c>
      <c r="K191" s="207" t="s">
        <v>143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500</v>
      </c>
      <c r="AT191" s="216" t="s">
        <v>139</v>
      </c>
      <c r="AU191" s="216" t="s">
        <v>80</v>
      </c>
      <c r="AY191" s="18" t="s">
        <v>137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500</v>
      </c>
      <c r="BM191" s="216" t="s">
        <v>1319</v>
      </c>
    </row>
    <row r="192" s="2" customFormat="1" ht="16.5" customHeight="1">
      <c r="A192" s="39"/>
      <c r="B192" s="40"/>
      <c r="C192" s="251" t="s">
        <v>529</v>
      </c>
      <c r="D192" s="251" t="s">
        <v>278</v>
      </c>
      <c r="E192" s="252" t="s">
        <v>319</v>
      </c>
      <c r="F192" s="253" t="s">
        <v>1457</v>
      </c>
      <c r="G192" s="254" t="s">
        <v>352</v>
      </c>
      <c r="H192" s="255">
        <v>80</v>
      </c>
      <c r="I192" s="256"/>
      <c r="J192" s="257">
        <f>ROUND(I192*H192,2)</f>
        <v>0</v>
      </c>
      <c r="K192" s="253" t="s">
        <v>19</v>
      </c>
      <c r="L192" s="258"/>
      <c r="M192" s="259" t="s">
        <v>19</v>
      </c>
      <c r="N192" s="260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1424</v>
      </c>
      <c r="AT192" s="216" t="s">
        <v>278</v>
      </c>
      <c r="AU192" s="216" t="s">
        <v>80</v>
      </c>
      <c r="AY192" s="18" t="s">
        <v>137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500</v>
      </c>
      <c r="BM192" s="216" t="s">
        <v>1325</v>
      </c>
    </row>
    <row r="193" s="2" customFormat="1" ht="16.5" customHeight="1">
      <c r="A193" s="39"/>
      <c r="B193" s="40"/>
      <c r="C193" s="205" t="s">
        <v>533</v>
      </c>
      <c r="D193" s="205" t="s">
        <v>139</v>
      </c>
      <c r="E193" s="206" t="s">
        <v>1458</v>
      </c>
      <c r="F193" s="207" t="s">
        <v>1459</v>
      </c>
      <c r="G193" s="208" t="s">
        <v>158</v>
      </c>
      <c r="H193" s="209">
        <v>1</v>
      </c>
      <c r="I193" s="210"/>
      <c r="J193" s="211">
        <f>ROUND(I193*H193,2)</f>
        <v>0</v>
      </c>
      <c r="K193" s="207" t="s">
        <v>143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0.00079000000000000001</v>
      </c>
      <c r="R193" s="214">
        <f>Q193*H193</f>
        <v>0.00079000000000000001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500</v>
      </c>
      <c r="AT193" s="216" t="s">
        <v>139</v>
      </c>
      <c r="AU193" s="216" t="s">
        <v>80</v>
      </c>
      <c r="AY193" s="18" t="s">
        <v>137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500</v>
      </c>
      <c r="BM193" s="216" t="s">
        <v>1330</v>
      </c>
    </row>
    <row r="194" s="2" customFormat="1" ht="16.5" customHeight="1">
      <c r="A194" s="39"/>
      <c r="B194" s="40"/>
      <c r="C194" s="251" t="s">
        <v>537</v>
      </c>
      <c r="D194" s="251" t="s">
        <v>278</v>
      </c>
      <c r="E194" s="252" t="s">
        <v>324</v>
      </c>
      <c r="F194" s="253" t="s">
        <v>1460</v>
      </c>
      <c r="G194" s="254" t="s">
        <v>352</v>
      </c>
      <c r="H194" s="255">
        <v>20</v>
      </c>
      <c r="I194" s="256"/>
      <c r="J194" s="257">
        <f>ROUND(I194*H194,2)</f>
        <v>0</v>
      </c>
      <c r="K194" s="253" t="s">
        <v>19</v>
      </c>
      <c r="L194" s="258"/>
      <c r="M194" s="259" t="s">
        <v>19</v>
      </c>
      <c r="N194" s="260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1424</v>
      </c>
      <c r="AT194" s="216" t="s">
        <v>278</v>
      </c>
      <c r="AU194" s="216" t="s">
        <v>80</v>
      </c>
      <c r="AY194" s="18" t="s">
        <v>137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500</v>
      </c>
      <c r="BM194" s="216" t="s">
        <v>1334</v>
      </c>
    </row>
    <row r="195" s="2" customFormat="1" ht="16.5" customHeight="1">
      <c r="A195" s="39"/>
      <c r="B195" s="40"/>
      <c r="C195" s="251" t="s">
        <v>541</v>
      </c>
      <c r="D195" s="251" t="s">
        <v>278</v>
      </c>
      <c r="E195" s="252" t="s">
        <v>329</v>
      </c>
      <c r="F195" s="253" t="s">
        <v>1461</v>
      </c>
      <c r="G195" s="254" t="s">
        <v>1237</v>
      </c>
      <c r="H195" s="255">
        <v>8</v>
      </c>
      <c r="I195" s="256"/>
      <c r="J195" s="257">
        <f>ROUND(I195*H195,2)</f>
        <v>0</v>
      </c>
      <c r="K195" s="253" t="s">
        <v>19</v>
      </c>
      <c r="L195" s="258"/>
      <c r="M195" s="259" t="s">
        <v>19</v>
      </c>
      <c r="N195" s="260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1424</v>
      </c>
      <c r="AT195" s="216" t="s">
        <v>278</v>
      </c>
      <c r="AU195" s="216" t="s">
        <v>80</v>
      </c>
      <c r="AY195" s="18" t="s">
        <v>137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500</v>
      </c>
      <c r="BM195" s="216" t="s">
        <v>1338</v>
      </c>
    </row>
    <row r="196" s="2" customFormat="1" ht="16.5" customHeight="1">
      <c r="A196" s="39"/>
      <c r="B196" s="40"/>
      <c r="C196" s="251" t="s">
        <v>545</v>
      </c>
      <c r="D196" s="251" t="s">
        <v>278</v>
      </c>
      <c r="E196" s="252" t="s">
        <v>333</v>
      </c>
      <c r="F196" s="253" t="s">
        <v>1462</v>
      </c>
      <c r="G196" s="254" t="s">
        <v>1237</v>
      </c>
      <c r="H196" s="255">
        <v>1</v>
      </c>
      <c r="I196" s="256"/>
      <c r="J196" s="257">
        <f>ROUND(I196*H196,2)</f>
        <v>0</v>
      </c>
      <c r="K196" s="253" t="s">
        <v>19</v>
      </c>
      <c r="L196" s="258"/>
      <c r="M196" s="259" t="s">
        <v>19</v>
      </c>
      <c r="N196" s="260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1424</v>
      </c>
      <c r="AT196" s="216" t="s">
        <v>278</v>
      </c>
      <c r="AU196" s="216" t="s">
        <v>80</v>
      </c>
      <c r="AY196" s="18" t="s">
        <v>137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500</v>
      </c>
      <c r="BM196" s="216" t="s">
        <v>1342</v>
      </c>
    </row>
    <row r="197" s="2" customFormat="1" ht="16.5" customHeight="1">
      <c r="A197" s="39"/>
      <c r="B197" s="40"/>
      <c r="C197" s="251" t="s">
        <v>549</v>
      </c>
      <c r="D197" s="251" t="s">
        <v>278</v>
      </c>
      <c r="E197" s="252" t="s">
        <v>339</v>
      </c>
      <c r="F197" s="253" t="s">
        <v>1463</v>
      </c>
      <c r="G197" s="254" t="s">
        <v>1237</v>
      </c>
      <c r="H197" s="255">
        <v>4</v>
      </c>
      <c r="I197" s="256"/>
      <c r="J197" s="257">
        <f>ROUND(I197*H197,2)</f>
        <v>0</v>
      </c>
      <c r="K197" s="253" t="s">
        <v>19</v>
      </c>
      <c r="L197" s="258"/>
      <c r="M197" s="259" t="s">
        <v>19</v>
      </c>
      <c r="N197" s="260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1424</v>
      </c>
      <c r="AT197" s="216" t="s">
        <v>278</v>
      </c>
      <c r="AU197" s="216" t="s">
        <v>80</v>
      </c>
      <c r="AY197" s="18" t="s">
        <v>137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500</v>
      </c>
      <c r="BM197" s="216" t="s">
        <v>1464</v>
      </c>
    </row>
    <row r="198" s="2" customFormat="1" ht="16.5" customHeight="1">
      <c r="A198" s="39"/>
      <c r="B198" s="40"/>
      <c r="C198" s="251" t="s">
        <v>553</v>
      </c>
      <c r="D198" s="251" t="s">
        <v>278</v>
      </c>
      <c r="E198" s="252" t="s">
        <v>344</v>
      </c>
      <c r="F198" s="253" t="s">
        <v>1465</v>
      </c>
      <c r="G198" s="254" t="s">
        <v>1237</v>
      </c>
      <c r="H198" s="255">
        <v>2</v>
      </c>
      <c r="I198" s="256"/>
      <c r="J198" s="257">
        <f>ROUND(I198*H198,2)</f>
        <v>0</v>
      </c>
      <c r="K198" s="253" t="s">
        <v>19</v>
      </c>
      <c r="L198" s="258"/>
      <c r="M198" s="259" t="s">
        <v>19</v>
      </c>
      <c r="N198" s="260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1424</v>
      </c>
      <c r="AT198" s="216" t="s">
        <v>278</v>
      </c>
      <c r="AU198" s="216" t="s">
        <v>80</v>
      </c>
      <c r="AY198" s="18" t="s">
        <v>137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500</v>
      </c>
      <c r="BM198" s="216" t="s">
        <v>1466</v>
      </c>
    </row>
    <row r="199" s="2" customFormat="1" ht="16.5" customHeight="1">
      <c r="A199" s="39"/>
      <c r="B199" s="40"/>
      <c r="C199" s="251" t="s">
        <v>559</v>
      </c>
      <c r="D199" s="251" t="s">
        <v>278</v>
      </c>
      <c r="E199" s="252" t="s">
        <v>349</v>
      </c>
      <c r="F199" s="253" t="s">
        <v>1467</v>
      </c>
      <c r="G199" s="254" t="s">
        <v>1237</v>
      </c>
      <c r="H199" s="255">
        <v>1</v>
      </c>
      <c r="I199" s="256"/>
      <c r="J199" s="257">
        <f>ROUND(I199*H199,2)</f>
        <v>0</v>
      </c>
      <c r="K199" s="253" t="s">
        <v>19</v>
      </c>
      <c r="L199" s="258"/>
      <c r="M199" s="259" t="s">
        <v>19</v>
      </c>
      <c r="N199" s="260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1424</v>
      </c>
      <c r="AT199" s="216" t="s">
        <v>278</v>
      </c>
      <c r="AU199" s="216" t="s">
        <v>80</v>
      </c>
      <c r="AY199" s="18" t="s">
        <v>137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500</v>
      </c>
      <c r="BM199" s="216" t="s">
        <v>1468</v>
      </c>
    </row>
    <row r="200" s="2" customFormat="1" ht="16.5" customHeight="1">
      <c r="A200" s="39"/>
      <c r="B200" s="40"/>
      <c r="C200" s="251" t="s">
        <v>563</v>
      </c>
      <c r="D200" s="251" t="s">
        <v>278</v>
      </c>
      <c r="E200" s="252" t="s">
        <v>355</v>
      </c>
      <c r="F200" s="253" t="s">
        <v>1469</v>
      </c>
      <c r="G200" s="254" t="s">
        <v>1237</v>
      </c>
      <c r="H200" s="255">
        <v>1</v>
      </c>
      <c r="I200" s="256"/>
      <c r="J200" s="257">
        <f>ROUND(I200*H200,2)</f>
        <v>0</v>
      </c>
      <c r="K200" s="253" t="s">
        <v>19</v>
      </c>
      <c r="L200" s="258"/>
      <c r="M200" s="259" t="s">
        <v>19</v>
      </c>
      <c r="N200" s="260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1424</v>
      </c>
      <c r="AT200" s="216" t="s">
        <v>278</v>
      </c>
      <c r="AU200" s="216" t="s">
        <v>80</v>
      </c>
      <c r="AY200" s="18" t="s">
        <v>137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500</v>
      </c>
      <c r="BM200" s="216" t="s">
        <v>1470</v>
      </c>
    </row>
    <row r="201" s="2" customFormat="1" ht="16.5" customHeight="1">
      <c r="A201" s="39"/>
      <c r="B201" s="40"/>
      <c r="C201" s="251" t="s">
        <v>570</v>
      </c>
      <c r="D201" s="251" t="s">
        <v>278</v>
      </c>
      <c r="E201" s="252" t="s">
        <v>376</v>
      </c>
      <c r="F201" s="253" t="s">
        <v>1471</v>
      </c>
      <c r="G201" s="254" t="s">
        <v>1237</v>
      </c>
      <c r="H201" s="255">
        <v>2</v>
      </c>
      <c r="I201" s="256"/>
      <c r="J201" s="257">
        <f>ROUND(I201*H201,2)</f>
        <v>0</v>
      </c>
      <c r="K201" s="253" t="s">
        <v>19</v>
      </c>
      <c r="L201" s="258"/>
      <c r="M201" s="259" t="s">
        <v>19</v>
      </c>
      <c r="N201" s="260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1424</v>
      </c>
      <c r="AT201" s="216" t="s">
        <v>278</v>
      </c>
      <c r="AU201" s="216" t="s">
        <v>80</v>
      </c>
      <c r="AY201" s="18" t="s">
        <v>137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500</v>
      </c>
      <c r="BM201" s="216" t="s">
        <v>1472</v>
      </c>
    </row>
    <row r="202" s="2" customFormat="1" ht="16.5" customHeight="1">
      <c r="A202" s="39"/>
      <c r="B202" s="40"/>
      <c r="C202" s="251" t="s">
        <v>576</v>
      </c>
      <c r="D202" s="251" t="s">
        <v>278</v>
      </c>
      <c r="E202" s="252" t="s">
        <v>382</v>
      </c>
      <c r="F202" s="253" t="s">
        <v>1473</v>
      </c>
      <c r="G202" s="254" t="s">
        <v>1237</v>
      </c>
      <c r="H202" s="255">
        <v>1</v>
      </c>
      <c r="I202" s="256"/>
      <c r="J202" s="257">
        <f>ROUND(I202*H202,2)</f>
        <v>0</v>
      </c>
      <c r="K202" s="253" t="s">
        <v>19</v>
      </c>
      <c r="L202" s="258"/>
      <c r="M202" s="259" t="s">
        <v>19</v>
      </c>
      <c r="N202" s="260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1424</v>
      </c>
      <c r="AT202" s="216" t="s">
        <v>278</v>
      </c>
      <c r="AU202" s="216" t="s">
        <v>80</v>
      </c>
      <c r="AY202" s="18" t="s">
        <v>137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500</v>
      </c>
      <c r="BM202" s="216" t="s">
        <v>1474</v>
      </c>
    </row>
    <row r="203" s="2" customFormat="1" ht="16.5" customHeight="1">
      <c r="A203" s="39"/>
      <c r="B203" s="40"/>
      <c r="C203" s="205" t="s">
        <v>581</v>
      </c>
      <c r="D203" s="205" t="s">
        <v>139</v>
      </c>
      <c r="E203" s="206" t="s">
        <v>1475</v>
      </c>
      <c r="F203" s="207" t="s">
        <v>1476</v>
      </c>
      <c r="G203" s="208" t="s">
        <v>1237</v>
      </c>
      <c r="H203" s="209">
        <v>6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500</v>
      </c>
      <c r="AT203" s="216" t="s">
        <v>139</v>
      </c>
      <c r="AU203" s="216" t="s">
        <v>80</v>
      </c>
      <c r="AY203" s="18" t="s">
        <v>137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500</v>
      </c>
      <c r="BM203" s="216" t="s">
        <v>1477</v>
      </c>
    </row>
    <row r="204" s="2" customFormat="1" ht="16.5" customHeight="1">
      <c r="A204" s="39"/>
      <c r="B204" s="40"/>
      <c r="C204" s="205" t="s">
        <v>585</v>
      </c>
      <c r="D204" s="205" t="s">
        <v>139</v>
      </c>
      <c r="E204" s="206" t="s">
        <v>1478</v>
      </c>
      <c r="F204" s="207" t="s">
        <v>1479</v>
      </c>
      <c r="G204" s="208" t="s">
        <v>1237</v>
      </c>
      <c r="H204" s="209">
        <v>6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500</v>
      </c>
      <c r="AT204" s="216" t="s">
        <v>139</v>
      </c>
      <c r="AU204" s="216" t="s">
        <v>80</v>
      </c>
      <c r="AY204" s="18" t="s">
        <v>137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500</v>
      </c>
      <c r="BM204" s="216" t="s">
        <v>1480</v>
      </c>
    </row>
    <row r="205" s="2" customFormat="1" ht="16.5" customHeight="1">
      <c r="A205" s="39"/>
      <c r="B205" s="40"/>
      <c r="C205" s="205" t="s">
        <v>590</v>
      </c>
      <c r="D205" s="205" t="s">
        <v>139</v>
      </c>
      <c r="E205" s="206" t="s">
        <v>388</v>
      </c>
      <c r="F205" s="207" t="s">
        <v>1481</v>
      </c>
      <c r="G205" s="208" t="s">
        <v>1452</v>
      </c>
      <c r="H205" s="209">
        <v>10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500</v>
      </c>
      <c r="AT205" s="216" t="s">
        <v>139</v>
      </c>
      <c r="AU205" s="216" t="s">
        <v>80</v>
      </c>
      <c r="AY205" s="18" t="s">
        <v>137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500</v>
      </c>
      <c r="BM205" s="216" t="s">
        <v>1482</v>
      </c>
    </row>
    <row r="206" s="2" customFormat="1" ht="16.5" customHeight="1">
      <c r="A206" s="39"/>
      <c r="B206" s="40"/>
      <c r="C206" s="205" t="s">
        <v>594</v>
      </c>
      <c r="D206" s="205" t="s">
        <v>139</v>
      </c>
      <c r="E206" s="206" t="s">
        <v>393</v>
      </c>
      <c r="F206" s="207" t="s">
        <v>1483</v>
      </c>
      <c r="G206" s="208" t="s">
        <v>1237</v>
      </c>
      <c r="H206" s="209">
        <v>6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500</v>
      </c>
      <c r="AT206" s="216" t="s">
        <v>139</v>
      </c>
      <c r="AU206" s="216" t="s">
        <v>80</v>
      </c>
      <c r="AY206" s="18" t="s">
        <v>137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500</v>
      </c>
      <c r="BM206" s="216" t="s">
        <v>1484</v>
      </c>
    </row>
    <row r="207" s="12" customFormat="1" ht="25.92" customHeight="1">
      <c r="A207" s="12"/>
      <c r="B207" s="189"/>
      <c r="C207" s="190"/>
      <c r="D207" s="191" t="s">
        <v>71</v>
      </c>
      <c r="E207" s="192" t="s">
        <v>1485</v>
      </c>
      <c r="F207" s="192" t="s">
        <v>1486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SUM(P208:P224)</f>
        <v>0</v>
      </c>
      <c r="Q207" s="197"/>
      <c r="R207" s="198">
        <f>SUM(R208:R224)</f>
        <v>0</v>
      </c>
      <c r="S207" s="197"/>
      <c r="T207" s="199">
        <f>SUM(T208:T224)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82</v>
      </c>
      <c r="AT207" s="201" t="s">
        <v>71</v>
      </c>
      <c r="AU207" s="201" t="s">
        <v>72</v>
      </c>
      <c r="AY207" s="200" t="s">
        <v>137</v>
      </c>
      <c r="BK207" s="202">
        <f>SUM(BK208:BK224)</f>
        <v>0</v>
      </c>
    </row>
    <row r="208" s="2" customFormat="1" ht="16.5" customHeight="1">
      <c r="A208" s="39"/>
      <c r="B208" s="40"/>
      <c r="C208" s="205" t="s">
        <v>598</v>
      </c>
      <c r="D208" s="205" t="s">
        <v>139</v>
      </c>
      <c r="E208" s="206" t="s">
        <v>1487</v>
      </c>
      <c r="F208" s="207" t="s">
        <v>1488</v>
      </c>
      <c r="G208" s="208" t="s">
        <v>352</v>
      </c>
      <c r="H208" s="209">
        <v>150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500</v>
      </c>
      <c r="AT208" s="216" t="s">
        <v>139</v>
      </c>
      <c r="AU208" s="216" t="s">
        <v>80</v>
      </c>
      <c r="AY208" s="18" t="s">
        <v>137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500</v>
      </c>
      <c r="BM208" s="216" t="s">
        <v>1489</v>
      </c>
    </row>
    <row r="209" s="2" customFormat="1" ht="16.5" customHeight="1">
      <c r="A209" s="39"/>
      <c r="B209" s="40"/>
      <c r="C209" s="205" t="s">
        <v>602</v>
      </c>
      <c r="D209" s="205" t="s">
        <v>139</v>
      </c>
      <c r="E209" s="206" t="s">
        <v>1490</v>
      </c>
      <c r="F209" s="207" t="s">
        <v>1491</v>
      </c>
      <c r="G209" s="208" t="s">
        <v>1452</v>
      </c>
      <c r="H209" s="209">
        <v>2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500</v>
      </c>
      <c r="AT209" s="216" t="s">
        <v>139</v>
      </c>
      <c r="AU209" s="216" t="s">
        <v>80</v>
      </c>
      <c r="AY209" s="18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500</v>
      </c>
      <c r="BM209" s="216" t="s">
        <v>1492</v>
      </c>
    </row>
    <row r="210" s="2" customFormat="1" ht="16.5" customHeight="1">
      <c r="A210" s="39"/>
      <c r="B210" s="40"/>
      <c r="C210" s="205" t="s">
        <v>606</v>
      </c>
      <c r="D210" s="205" t="s">
        <v>139</v>
      </c>
      <c r="E210" s="206" t="s">
        <v>1493</v>
      </c>
      <c r="F210" s="207" t="s">
        <v>1494</v>
      </c>
      <c r="G210" s="208" t="s">
        <v>1452</v>
      </c>
      <c r="H210" s="209">
        <v>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500</v>
      </c>
      <c r="AT210" s="216" t="s">
        <v>139</v>
      </c>
      <c r="AU210" s="216" t="s">
        <v>80</v>
      </c>
      <c r="AY210" s="18" t="s">
        <v>137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500</v>
      </c>
      <c r="BM210" s="216" t="s">
        <v>1495</v>
      </c>
    </row>
    <row r="211" s="2" customFormat="1" ht="16.5" customHeight="1">
      <c r="A211" s="39"/>
      <c r="B211" s="40"/>
      <c r="C211" s="205" t="s">
        <v>611</v>
      </c>
      <c r="D211" s="205" t="s">
        <v>139</v>
      </c>
      <c r="E211" s="206" t="s">
        <v>1496</v>
      </c>
      <c r="F211" s="207" t="s">
        <v>1497</v>
      </c>
      <c r="G211" s="208" t="s">
        <v>1452</v>
      </c>
      <c r="H211" s="209">
        <v>8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500</v>
      </c>
      <c r="AT211" s="216" t="s">
        <v>139</v>
      </c>
      <c r="AU211" s="216" t="s">
        <v>80</v>
      </c>
      <c r="AY211" s="18" t="s">
        <v>137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500</v>
      </c>
      <c r="BM211" s="216" t="s">
        <v>1498</v>
      </c>
    </row>
    <row r="212" s="2" customFormat="1" ht="16.5" customHeight="1">
      <c r="A212" s="39"/>
      <c r="B212" s="40"/>
      <c r="C212" s="205" t="s">
        <v>615</v>
      </c>
      <c r="D212" s="205" t="s">
        <v>139</v>
      </c>
      <c r="E212" s="206" t="s">
        <v>1499</v>
      </c>
      <c r="F212" s="207" t="s">
        <v>1500</v>
      </c>
      <c r="G212" s="208" t="s">
        <v>1237</v>
      </c>
      <c r="H212" s="209">
        <v>2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500</v>
      </c>
      <c r="AT212" s="216" t="s">
        <v>139</v>
      </c>
      <c r="AU212" s="216" t="s">
        <v>80</v>
      </c>
      <c r="AY212" s="18" t="s">
        <v>137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500</v>
      </c>
      <c r="BM212" s="216" t="s">
        <v>1501</v>
      </c>
    </row>
    <row r="213" s="2" customFormat="1" ht="16.5" customHeight="1">
      <c r="A213" s="39"/>
      <c r="B213" s="40"/>
      <c r="C213" s="205" t="s">
        <v>622</v>
      </c>
      <c r="D213" s="205" t="s">
        <v>139</v>
      </c>
      <c r="E213" s="206" t="s">
        <v>1502</v>
      </c>
      <c r="F213" s="207" t="s">
        <v>1503</v>
      </c>
      <c r="G213" s="208" t="s">
        <v>1237</v>
      </c>
      <c r="H213" s="209">
        <v>4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500</v>
      </c>
      <c r="AT213" s="216" t="s">
        <v>139</v>
      </c>
      <c r="AU213" s="216" t="s">
        <v>80</v>
      </c>
      <c r="AY213" s="18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500</v>
      </c>
      <c r="BM213" s="216" t="s">
        <v>1504</v>
      </c>
    </row>
    <row r="214" s="2" customFormat="1" ht="16.5" customHeight="1">
      <c r="A214" s="39"/>
      <c r="B214" s="40"/>
      <c r="C214" s="205" t="s">
        <v>628</v>
      </c>
      <c r="D214" s="205" t="s">
        <v>139</v>
      </c>
      <c r="E214" s="206" t="s">
        <v>1505</v>
      </c>
      <c r="F214" s="207" t="s">
        <v>1506</v>
      </c>
      <c r="G214" s="208" t="s">
        <v>1237</v>
      </c>
      <c r="H214" s="209">
        <v>4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500</v>
      </c>
      <c r="AT214" s="216" t="s">
        <v>139</v>
      </c>
      <c r="AU214" s="216" t="s">
        <v>80</v>
      </c>
      <c r="AY214" s="18" t="s">
        <v>137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500</v>
      </c>
      <c r="BM214" s="216" t="s">
        <v>1507</v>
      </c>
    </row>
    <row r="215" s="2" customFormat="1" ht="16.5" customHeight="1">
      <c r="A215" s="39"/>
      <c r="B215" s="40"/>
      <c r="C215" s="205" t="s">
        <v>633</v>
      </c>
      <c r="D215" s="205" t="s">
        <v>139</v>
      </c>
      <c r="E215" s="206" t="s">
        <v>1508</v>
      </c>
      <c r="F215" s="207" t="s">
        <v>1509</v>
      </c>
      <c r="G215" s="208" t="s">
        <v>1237</v>
      </c>
      <c r="H215" s="209">
        <v>5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500</v>
      </c>
      <c r="AT215" s="216" t="s">
        <v>139</v>
      </c>
      <c r="AU215" s="216" t="s">
        <v>80</v>
      </c>
      <c r="AY215" s="18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500</v>
      </c>
      <c r="BM215" s="216" t="s">
        <v>1510</v>
      </c>
    </row>
    <row r="216" s="2" customFormat="1" ht="16.5" customHeight="1">
      <c r="A216" s="39"/>
      <c r="B216" s="40"/>
      <c r="C216" s="205" t="s">
        <v>640</v>
      </c>
      <c r="D216" s="205" t="s">
        <v>139</v>
      </c>
      <c r="E216" s="206" t="s">
        <v>1511</v>
      </c>
      <c r="F216" s="207" t="s">
        <v>1512</v>
      </c>
      <c r="G216" s="208" t="s">
        <v>1237</v>
      </c>
      <c r="H216" s="209">
        <v>3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500</v>
      </c>
      <c r="AT216" s="216" t="s">
        <v>139</v>
      </c>
      <c r="AU216" s="216" t="s">
        <v>80</v>
      </c>
      <c r="AY216" s="18" t="s">
        <v>137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500</v>
      </c>
      <c r="BM216" s="216" t="s">
        <v>1513</v>
      </c>
    </row>
    <row r="217" s="2" customFormat="1" ht="16.5" customHeight="1">
      <c r="A217" s="39"/>
      <c r="B217" s="40"/>
      <c r="C217" s="205" t="s">
        <v>644</v>
      </c>
      <c r="D217" s="205" t="s">
        <v>139</v>
      </c>
      <c r="E217" s="206" t="s">
        <v>1514</v>
      </c>
      <c r="F217" s="207" t="s">
        <v>1515</v>
      </c>
      <c r="G217" s="208" t="s">
        <v>1452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500</v>
      </c>
      <c r="AT217" s="216" t="s">
        <v>139</v>
      </c>
      <c r="AU217" s="216" t="s">
        <v>80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500</v>
      </c>
      <c r="BM217" s="216" t="s">
        <v>1516</v>
      </c>
    </row>
    <row r="218" s="2" customFormat="1" ht="16.5" customHeight="1">
      <c r="A218" s="39"/>
      <c r="B218" s="40"/>
      <c r="C218" s="205" t="s">
        <v>648</v>
      </c>
      <c r="D218" s="205" t="s">
        <v>139</v>
      </c>
      <c r="E218" s="206" t="s">
        <v>1517</v>
      </c>
      <c r="F218" s="207" t="s">
        <v>1518</v>
      </c>
      <c r="G218" s="208" t="s">
        <v>1452</v>
      </c>
      <c r="H218" s="209">
        <v>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500</v>
      </c>
      <c r="AT218" s="216" t="s">
        <v>139</v>
      </c>
      <c r="AU218" s="216" t="s">
        <v>80</v>
      </c>
      <c r="AY218" s="18" t="s">
        <v>137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500</v>
      </c>
      <c r="BM218" s="216" t="s">
        <v>1519</v>
      </c>
    </row>
    <row r="219" s="2" customFormat="1" ht="16.5" customHeight="1">
      <c r="A219" s="39"/>
      <c r="B219" s="40"/>
      <c r="C219" s="205" t="s">
        <v>652</v>
      </c>
      <c r="D219" s="205" t="s">
        <v>139</v>
      </c>
      <c r="E219" s="206" t="s">
        <v>1520</v>
      </c>
      <c r="F219" s="207" t="s">
        <v>1521</v>
      </c>
      <c r="G219" s="208" t="s">
        <v>352</v>
      </c>
      <c r="H219" s="209">
        <v>280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500</v>
      </c>
      <c r="AT219" s="216" t="s">
        <v>139</v>
      </c>
      <c r="AU219" s="216" t="s">
        <v>80</v>
      </c>
      <c r="AY219" s="18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500</v>
      </c>
      <c r="BM219" s="216" t="s">
        <v>1522</v>
      </c>
    </row>
    <row r="220" s="2" customFormat="1" ht="16.5" customHeight="1">
      <c r="A220" s="39"/>
      <c r="B220" s="40"/>
      <c r="C220" s="205" t="s">
        <v>657</v>
      </c>
      <c r="D220" s="205" t="s">
        <v>139</v>
      </c>
      <c r="E220" s="206" t="s">
        <v>1523</v>
      </c>
      <c r="F220" s="207" t="s">
        <v>1524</v>
      </c>
      <c r="G220" s="208" t="s">
        <v>1452</v>
      </c>
      <c r="H220" s="209">
        <v>7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500</v>
      </c>
      <c r="AT220" s="216" t="s">
        <v>139</v>
      </c>
      <c r="AU220" s="216" t="s">
        <v>80</v>
      </c>
      <c r="AY220" s="18" t="s">
        <v>137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500</v>
      </c>
      <c r="BM220" s="216" t="s">
        <v>1525</v>
      </c>
    </row>
    <row r="221" s="2" customFormat="1" ht="16.5" customHeight="1">
      <c r="A221" s="39"/>
      <c r="B221" s="40"/>
      <c r="C221" s="205" t="s">
        <v>665</v>
      </c>
      <c r="D221" s="205" t="s">
        <v>139</v>
      </c>
      <c r="E221" s="206" t="s">
        <v>399</v>
      </c>
      <c r="F221" s="207" t="s">
        <v>1526</v>
      </c>
      <c r="G221" s="208" t="s">
        <v>1452</v>
      </c>
      <c r="H221" s="209">
        <v>7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500</v>
      </c>
      <c r="AT221" s="216" t="s">
        <v>139</v>
      </c>
      <c r="AU221" s="216" t="s">
        <v>80</v>
      </c>
      <c r="AY221" s="18" t="s">
        <v>137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500</v>
      </c>
      <c r="BM221" s="216" t="s">
        <v>1527</v>
      </c>
    </row>
    <row r="222" s="2" customFormat="1" ht="16.5" customHeight="1">
      <c r="A222" s="39"/>
      <c r="B222" s="40"/>
      <c r="C222" s="205" t="s">
        <v>670</v>
      </c>
      <c r="D222" s="205" t="s">
        <v>139</v>
      </c>
      <c r="E222" s="206" t="s">
        <v>405</v>
      </c>
      <c r="F222" s="207" t="s">
        <v>1528</v>
      </c>
      <c r="G222" s="208" t="s">
        <v>1452</v>
      </c>
      <c r="H222" s="209">
        <v>7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500</v>
      </c>
      <c r="AT222" s="216" t="s">
        <v>139</v>
      </c>
      <c r="AU222" s="216" t="s">
        <v>80</v>
      </c>
      <c r="AY222" s="18" t="s">
        <v>137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500</v>
      </c>
      <c r="BM222" s="216" t="s">
        <v>1529</v>
      </c>
    </row>
    <row r="223" s="2" customFormat="1" ht="16.5" customHeight="1">
      <c r="A223" s="39"/>
      <c r="B223" s="40"/>
      <c r="C223" s="205" t="s">
        <v>675</v>
      </c>
      <c r="D223" s="205" t="s">
        <v>139</v>
      </c>
      <c r="E223" s="206" t="s">
        <v>411</v>
      </c>
      <c r="F223" s="207" t="s">
        <v>1530</v>
      </c>
      <c r="G223" s="208" t="s">
        <v>1452</v>
      </c>
      <c r="H223" s="209">
        <v>7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500</v>
      </c>
      <c r="AT223" s="216" t="s">
        <v>139</v>
      </c>
      <c r="AU223" s="216" t="s">
        <v>80</v>
      </c>
      <c r="AY223" s="18" t="s">
        <v>137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500</v>
      </c>
      <c r="BM223" s="216" t="s">
        <v>1531</v>
      </c>
    </row>
    <row r="224" s="2" customFormat="1" ht="16.5" customHeight="1">
      <c r="A224" s="39"/>
      <c r="B224" s="40"/>
      <c r="C224" s="205" t="s">
        <v>681</v>
      </c>
      <c r="D224" s="205" t="s">
        <v>139</v>
      </c>
      <c r="E224" s="206" t="s">
        <v>415</v>
      </c>
      <c r="F224" s="207" t="s">
        <v>1532</v>
      </c>
      <c r="G224" s="208" t="s">
        <v>1452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71" t="s">
        <v>19</v>
      </c>
      <c r="N224" s="272" t="s">
        <v>43</v>
      </c>
      <c r="O224" s="273"/>
      <c r="P224" s="274">
        <f>O224*H224</f>
        <v>0</v>
      </c>
      <c r="Q224" s="274">
        <v>0</v>
      </c>
      <c r="R224" s="274">
        <f>Q224*H224</f>
        <v>0</v>
      </c>
      <c r="S224" s="274">
        <v>0</v>
      </c>
      <c r="T224" s="27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500</v>
      </c>
      <c r="AT224" s="216" t="s">
        <v>139</v>
      </c>
      <c r="AU224" s="216" t="s">
        <v>80</v>
      </c>
      <c r="AY224" s="18" t="s">
        <v>137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500</v>
      </c>
      <c r="BM224" s="216" t="s">
        <v>1533</v>
      </c>
    </row>
    <row r="225" s="2" customFormat="1" ht="6.96" customHeight="1">
      <c r="A225" s="39"/>
      <c r="B225" s="60"/>
      <c r="C225" s="61"/>
      <c r="D225" s="61"/>
      <c r="E225" s="61"/>
      <c r="F225" s="61"/>
      <c r="G225" s="61"/>
      <c r="H225" s="61"/>
      <c r="I225" s="61"/>
      <c r="J225" s="61"/>
      <c r="K225" s="61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NkAiKUuO5bBll4OpRH9r4wZKqM0HGb/imrh3o/E+bGMh/5e+HK4mpTgJlZIW0wu2e69fDBA8dHzP29nX6JmR9Q==" hashValue="OnOcAVHn6oQ0AlRWL3ZyDiCcIqJgWBpR7QlCGAjoAZ+BuN1CE3TvQyCR5gIGyMc5cOlgP2oQKyXNoaHy2ycBuQ==" algorithmName="SHA-512" password="CC35"/>
  <autoFilter ref="C81:K2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Jáchymov - Rekonstrukce ulice Palackého - Etapa č.III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86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23. 10. 2019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ROUND((SUM(BE83:BE108)),  2)</f>
        <v>0</v>
      </c>
      <c r="G33" s="39"/>
      <c r="H33" s="39"/>
      <c r="I33" s="149">
        <v>0.20999999999999999</v>
      </c>
      <c r="J33" s="148">
        <f>ROUND(((SUM(BE83:BE108))*I33),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ROUND((SUM(BF83:BF108)),  2)</f>
        <v>0</v>
      </c>
      <c r="G34" s="39"/>
      <c r="H34" s="39"/>
      <c r="I34" s="149">
        <v>0.14999999999999999</v>
      </c>
      <c r="J34" s="148">
        <f>ROUND(((SUM(BF83:BF108))*I34),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Jáchymov - Rekonstrukce ulice Palackého - Etapa č.III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Jáchymov</v>
      </c>
      <c r="G52" s="41"/>
      <c r="H52" s="41"/>
      <c r="I52" s="33" t="s">
        <v>23</v>
      </c>
      <c r="J52" s="73" t="str">
        <f>IF(J12="","",J12)</f>
        <v>23. 10. 2019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Jáchymov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1535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1536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1537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1538</v>
      </c>
      <c r="E63" s="175"/>
      <c r="F63" s="175"/>
      <c r="G63" s="175"/>
      <c r="H63" s="175"/>
      <c r="I63" s="175"/>
      <c r="J63" s="176">
        <f>J105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122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Jáchymov - Rekonstrukce ulice Palackého - Etapa č.III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Jáchymov</v>
      </c>
      <c r="G77" s="41"/>
      <c r="H77" s="41"/>
      <c r="I77" s="33" t="s">
        <v>23</v>
      </c>
      <c r="J77" s="73" t="str">
        <f>IF(J12="","",J12)</f>
        <v>23. 10. 2019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Jáchymov</v>
      </c>
      <c r="G79" s="41"/>
      <c r="H79" s="41"/>
      <c r="I79" s="33" t="s">
        <v>31</v>
      </c>
      <c r="J79" s="37" t="str">
        <f>E21</f>
        <v>AZ Consult spol. s 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Lucie Wojčiková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123</v>
      </c>
      <c r="D82" s="181" t="s">
        <v>57</v>
      </c>
      <c r="E82" s="181" t="s">
        <v>53</v>
      </c>
      <c r="F82" s="181" t="s">
        <v>54</v>
      </c>
      <c r="G82" s="181" t="s">
        <v>124</v>
      </c>
      <c r="H82" s="181" t="s">
        <v>125</v>
      </c>
      <c r="I82" s="181" t="s">
        <v>126</v>
      </c>
      <c r="J82" s="181" t="s">
        <v>107</v>
      </c>
      <c r="K82" s="182" t="s">
        <v>127</v>
      </c>
      <c r="L82" s="183"/>
      <c r="M82" s="93" t="s">
        <v>19</v>
      </c>
      <c r="N82" s="94" t="s">
        <v>42</v>
      </c>
      <c r="O82" s="94" t="s">
        <v>128</v>
      </c>
      <c r="P82" s="94" t="s">
        <v>129</v>
      </c>
      <c r="Q82" s="94" t="s">
        <v>130</v>
      </c>
      <c r="R82" s="94" t="s">
        <v>131</v>
      </c>
      <c r="S82" s="94" t="s">
        <v>132</v>
      </c>
      <c r="T82" s="95" t="s">
        <v>133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134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108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1539</v>
      </c>
      <c r="F84" s="192" t="s">
        <v>1540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P85+P100+P105</f>
        <v>0</v>
      </c>
      <c r="Q84" s="197"/>
      <c r="R84" s="198">
        <f>R85+R100+R105</f>
        <v>0</v>
      </c>
      <c r="S84" s="197"/>
      <c r="T84" s="199">
        <f>T85+T100+T105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164</v>
      </c>
      <c r="AT84" s="201" t="s">
        <v>71</v>
      </c>
      <c r="AU84" s="201" t="s">
        <v>72</v>
      </c>
      <c r="AY84" s="200" t="s">
        <v>137</v>
      </c>
      <c r="BK84" s="202">
        <f>BK85+BK100+BK105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1541</v>
      </c>
      <c r="F85" s="203" t="s">
        <v>1542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164</v>
      </c>
      <c r="AT85" s="201" t="s">
        <v>71</v>
      </c>
      <c r="AU85" s="201" t="s">
        <v>80</v>
      </c>
      <c r="AY85" s="200" t="s">
        <v>137</v>
      </c>
      <c r="BK85" s="202">
        <f>SUM(BK86:BK99)</f>
        <v>0</v>
      </c>
    </row>
    <row r="86" s="2" customFormat="1" ht="16.5" customHeight="1">
      <c r="A86" s="39"/>
      <c r="B86" s="40"/>
      <c r="C86" s="205" t="s">
        <v>80</v>
      </c>
      <c r="D86" s="205" t="s">
        <v>139</v>
      </c>
      <c r="E86" s="206" t="s">
        <v>1543</v>
      </c>
      <c r="F86" s="207" t="s">
        <v>1544</v>
      </c>
      <c r="G86" s="208" t="s">
        <v>1545</v>
      </c>
      <c r="H86" s="209">
        <v>1</v>
      </c>
      <c r="I86" s="210"/>
      <c r="J86" s="211">
        <f>ROUND(I86*H86,2)</f>
        <v>0</v>
      </c>
      <c r="K86" s="207" t="s">
        <v>143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1546</v>
      </c>
      <c r="AT86" s="216" t="s">
        <v>139</v>
      </c>
      <c r="AU86" s="216" t="s">
        <v>82</v>
      </c>
      <c r="AY86" s="18" t="s">
        <v>137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1546</v>
      </c>
      <c r="BM86" s="216" t="s">
        <v>1547</v>
      </c>
    </row>
    <row r="87" s="15" customFormat="1">
      <c r="A87" s="15"/>
      <c r="B87" s="241"/>
      <c r="C87" s="242"/>
      <c r="D87" s="220" t="s">
        <v>153</v>
      </c>
      <c r="E87" s="243" t="s">
        <v>19</v>
      </c>
      <c r="F87" s="244" t="s">
        <v>1548</v>
      </c>
      <c r="G87" s="242"/>
      <c r="H87" s="243" t="s">
        <v>19</v>
      </c>
      <c r="I87" s="245"/>
      <c r="J87" s="242"/>
      <c r="K87" s="242"/>
      <c r="L87" s="246"/>
      <c r="M87" s="247"/>
      <c r="N87" s="248"/>
      <c r="O87" s="248"/>
      <c r="P87" s="248"/>
      <c r="Q87" s="248"/>
      <c r="R87" s="248"/>
      <c r="S87" s="248"/>
      <c r="T87" s="24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0" t="s">
        <v>153</v>
      </c>
      <c r="AU87" s="250" t="s">
        <v>82</v>
      </c>
      <c r="AV87" s="15" t="s">
        <v>80</v>
      </c>
      <c r="AW87" s="15" t="s">
        <v>33</v>
      </c>
      <c r="AX87" s="15" t="s">
        <v>72</v>
      </c>
      <c r="AY87" s="250" t="s">
        <v>137</v>
      </c>
    </row>
    <row r="88" s="15" customFormat="1">
      <c r="A88" s="15"/>
      <c r="B88" s="241"/>
      <c r="C88" s="242"/>
      <c r="D88" s="220" t="s">
        <v>153</v>
      </c>
      <c r="E88" s="243" t="s">
        <v>19</v>
      </c>
      <c r="F88" s="244" t="s">
        <v>1549</v>
      </c>
      <c r="G88" s="242"/>
      <c r="H88" s="243" t="s">
        <v>19</v>
      </c>
      <c r="I88" s="245"/>
      <c r="J88" s="242"/>
      <c r="K88" s="242"/>
      <c r="L88" s="246"/>
      <c r="M88" s="247"/>
      <c r="N88" s="248"/>
      <c r="O88" s="248"/>
      <c r="P88" s="248"/>
      <c r="Q88" s="248"/>
      <c r="R88" s="248"/>
      <c r="S88" s="248"/>
      <c r="T88" s="24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0" t="s">
        <v>153</v>
      </c>
      <c r="AU88" s="250" t="s">
        <v>82</v>
      </c>
      <c r="AV88" s="15" t="s">
        <v>80</v>
      </c>
      <c r="AW88" s="15" t="s">
        <v>33</v>
      </c>
      <c r="AX88" s="15" t="s">
        <v>72</v>
      </c>
      <c r="AY88" s="250" t="s">
        <v>137</v>
      </c>
    </row>
    <row r="89" s="15" customFormat="1">
      <c r="A89" s="15"/>
      <c r="B89" s="241"/>
      <c r="C89" s="242"/>
      <c r="D89" s="220" t="s">
        <v>153</v>
      </c>
      <c r="E89" s="243" t="s">
        <v>19</v>
      </c>
      <c r="F89" s="244" t="s">
        <v>1550</v>
      </c>
      <c r="G89" s="242"/>
      <c r="H89" s="243" t="s">
        <v>19</v>
      </c>
      <c r="I89" s="245"/>
      <c r="J89" s="242"/>
      <c r="K89" s="242"/>
      <c r="L89" s="246"/>
      <c r="M89" s="247"/>
      <c r="N89" s="248"/>
      <c r="O89" s="248"/>
      <c r="P89" s="248"/>
      <c r="Q89" s="248"/>
      <c r="R89" s="248"/>
      <c r="S89" s="248"/>
      <c r="T89" s="249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0" t="s">
        <v>153</v>
      </c>
      <c r="AU89" s="250" t="s">
        <v>82</v>
      </c>
      <c r="AV89" s="15" t="s">
        <v>80</v>
      </c>
      <c r="AW89" s="15" t="s">
        <v>33</v>
      </c>
      <c r="AX89" s="15" t="s">
        <v>72</v>
      </c>
      <c r="AY89" s="250" t="s">
        <v>137</v>
      </c>
    </row>
    <row r="90" s="13" customFormat="1">
      <c r="A90" s="13"/>
      <c r="B90" s="218"/>
      <c r="C90" s="219"/>
      <c r="D90" s="220" t="s">
        <v>153</v>
      </c>
      <c r="E90" s="221" t="s">
        <v>19</v>
      </c>
      <c r="F90" s="222" t="s">
        <v>80</v>
      </c>
      <c r="G90" s="219"/>
      <c r="H90" s="223">
        <v>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153</v>
      </c>
      <c r="AU90" s="229" t="s">
        <v>82</v>
      </c>
      <c r="AV90" s="13" t="s">
        <v>82</v>
      </c>
      <c r="AW90" s="13" t="s">
        <v>33</v>
      </c>
      <c r="AX90" s="13" t="s">
        <v>80</v>
      </c>
      <c r="AY90" s="229" t="s">
        <v>137</v>
      </c>
    </row>
    <row r="91" s="2" customFormat="1" ht="16.5" customHeight="1">
      <c r="A91" s="39"/>
      <c r="B91" s="40"/>
      <c r="C91" s="205" t="s">
        <v>82</v>
      </c>
      <c r="D91" s="205" t="s">
        <v>139</v>
      </c>
      <c r="E91" s="206" t="s">
        <v>1551</v>
      </c>
      <c r="F91" s="207" t="s">
        <v>1552</v>
      </c>
      <c r="G91" s="208" t="s">
        <v>1545</v>
      </c>
      <c r="H91" s="209">
        <v>1</v>
      </c>
      <c r="I91" s="210"/>
      <c r="J91" s="211">
        <f>ROUND(I91*H91,2)</f>
        <v>0</v>
      </c>
      <c r="K91" s="207" t="s">
        <v>143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1546</v>
      </c>
      <c r="AT91" s="216" t="s">
        <v>139</v>
      </c>
      <c r="AU91" s="216" t="s">
        <v>82</v>
      </c>
      <c r="AY91" s="18" t="s">
        <v>137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1546</v>
      </c>
      <c r="BM91" s="216" t="s">
        <v>1553</v>
      </c>
    </row>
    <row r="92" s="15" customFormat="1">
      <c r="A92" s="15"/>
      <c r="B92" s="241"/>
      <c r="C92" s="242"/>
      <c r="D92" s="220" t="s">
        <v>153</v>
      </c>
      <c r="E92" s="243" t="s">
        <v>19</v>
      </c>
      <c r="F92" s="244" t="s">
        <v>1554</v>
      </c>
      <c r="G92" s="242"/>
      <c r="H92" s="243" t="s">
        <v>19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0" t="s">
        <v>153</v>
      </c>
      <c r="AU92" s="250" t="s">
        <v>82</v>
      </c>
      <c r="AV92" s="15" t="s">
        <v>80</v>
      </c>
      <c r="AW92" s="15" t="s">
        <v>33</v>
      </c>
      <c r="AX92" s="15" t="s">
        <v>72</v>
      </c>
      <c r="AY92" s="250" t="s">
        <v>137</v>
      </c>
    </row>
    <row r="93" s="15" customFormat="1">
      <c r="A93" s="15"/>
      <c r="B93" s="241"/>
      <c r="C93" s="242"/>
      <c r="D93" s="220" t="s">
        <v>153</v>
      </c>
      <c r="E93" s="243" t="s">
        <v>19</v>
      </c>
      <c r="F93" s="244" t="s">
        <v>1555</v>
      </c>
      <c r="G93" s="242"/>
      <c r="H93" s="243" t="s">
        <v>19</v>
      </c>
      <c r="I93" s="245"/>
      <c r="J93" s="242"/>
      <c r="K93" s="242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153</v>
      </c>
      <c r="AU93" s="250" t="s">
        <v>82</v>
      </c>
      <c r="AV93" s="15" t="s">
        <v>80</v>
      </c>
      <c r="AW93" s="15" t="s">
        <v>33</v>
      </c>
      <c r="AX93" s="15" t="s">
        <v>72</v>
      </c>
      <c r="AY93" s="250" t="s">
        <v>137</v>
      </c>
    </row>
    <row r="94" s="15" customFormat="1">
      <c r="A94" s="15"/>
      <c r="B94" s="241"/>
      <c r="C94" s="242"/>
      <c r="D94" s="220" t="s">
        <v>153</v>
      </c>
      <c r="E94" s="243" t="s">
        <v>19</v>
      </c>
      <c r="F94" s="244" t="s">
        <v>1556</v>
      </c>
      <c r="G94" s="242"/>
      <c r="H94" s="243" t="s">
        <v>19</v>
      </c>
      <c r="I94" s="245"/>
      <c r="J94" s="242"/>
      <c r="K94" s="242"/>
      <c r="L94" s="246"/>
      <c r="M94" s="247"/>
      <c r="N94" s="248"/>
      <c r="O94" s="248"/>
      <c r="P94" s="248"/>
      <c r="Q94" s="248"/>
      <c r="R94" s="248"/>
      <c r="S94" s="248"/>
      <c r="T94" s="24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0" t="s">
        <v>153</v>
      </c>
      <c r="AU94" s="250" t="s">
        <v>82</v>
      </c>
      <c r="AV94" s="15" t="s">
        <v>80</v>
      </c>
      <c r="AW94" s="15" t="s">
        <v>33</v>
      </c>
      <c r="AX94" s="15" t="s">
        <v>72</v>
      </c>
      <c r="AY94" s="250" t="s">
        <v>137</v>
      </c>
    </row>
    <row r="95" s="13" customFormat="1">
      <c r="A95" s="13"/>
      <c r="B95" s="218"/>
      <c r="C95" s="219"/>
      <c r="D95" s="220" t="s">
        <v>153</v>
      </c>
      <c r="E95" s="221" t="s">
        <v>19</v>
      </c>
      <c r="F95" s="222" t="s">
        <v>80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153</v>
      </c>
      <c r="AU95" s="229" t="s">
        <v>82</v>
      </c>
      <c r="AV95" s="13" t="s">
        <v>82</v>
      </c>
      <c r="AW95" s="13" t="s">
        <v>33</v>
      </c>
      <c r="AX95" s="13" t="s">
        <v>80</v>
      </c>
      <c r="AY95" s="229" t="s">
        <v>137</v>
      </c>
    </row>
    <row r="96" s="2" customFormat="1" ht="16.5" customHeight="1">
      <c r="A96" s="39"/>
      <c r="B96" s="40"/>
      <c r="C96" s="205" t="s">
        <v>155</v>
      </c>
      <c r="D96" s="205" t="s">
        <v>139</v>
      </c>
      <c r="E96" s="206" t="s">
        <v>1557</v>
      </c>
      <c r="F96" s="207" t="s">
        <v>1558</v>
      </c>
      <c r="G96" s="208" t="s">
        <v>1545</v>
      </c>
      <c r="H96" s="209">
        <v>1</v>
      </c>
      <c r="I96" s="210"/>
      <c r="J96" s="211">
        <f>ROUND(I96*H96,2)</f>
        <v>0</v>
      </c>
      <c r="K96" s="207" t="s">
        <v>143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1546</v>
      </c>
      <c r="AT96" s="216" t="s">
        <v>139</v>
      </c>
      <c r="AU96" s="216" t="s">
        <v>82</v>
      </c>
      <c r="AY96" s="18" t="s">
        <v>137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1546</v>
      </c>
      <c r="BM96" s="216" t="s">
        <v>1559</v>
      </c>
    </row>
    <row r="97" s="15" customFormat="1">
      <c r="A97" s="15"/>
      <c r="B97" s="241"/>
      <c r="C97" s="242"/>
      <c r="D97" s="220" t="s">
        <v>153</v>
      </c>
      <c r="E97" s="243" t="s">
        <v>19</v>
      </c>
      <c r="F97" s="244" t="s">
        <v>1560</v>
      </c>
      <c r="G97" s="242"/>
      <c r="H97" s="243" t="s">
        <v>19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153</v>
      </c>
      <c r="AU97" s="250" t="s">
        <v>82</v>
      </c>
      <c r="AV97" s="15" t="s">
        <v>80</v>
      </c>
      <c r="AW97" s="15" t="s">
        <v>33</v>
      </c>
      <c r="AX97" s="15" t="s">
        <v>72</v>
      </c>
      <c r="AY97" s="250" t="s">
        <v>137</v>
      </c>
    </row>
    <row r="98" s="15" customFormat="1">
      <c r="A98" s="15"/>
      <c r="B98" s="241"/>
      <c r="C98" s="242"/>
      <c r="D98" s="220" t="s">
        <v>153</v>
      </c>
      <c r="E98" s="243" t="s">
        <v>19</v>
      </c>
      <c r="F98" s="244" t="s">
        <v>1561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0" t="s">
        <v>153</v>
      </c>
      <c r="AU98" s="250" t="s">
        <v>82</v>
      </c>
      <c r="AV98" s="15" t="s">
        <v>80</v>
      </c>
      <c r="AW98" s="15" t="s">
        <v>33</v>
      </c>
      <c r="AX98" s="15" t="s">
        <v>72</v>
      </c>
      <c r="AY98" s="250" t="s">
        <v>137</v>
      </c>
    </row>
    <row r="99" s="13" customFormat="1">
      <c r="A99" s="13"/>
      <c r="B99" s="218"/>
      <c r="C99" s="219"/>
      <c r="D99" s="220" t="s">
        <v>153</v>
      </c>
      <c r="E99" s="221" t="s">
        <v>19</v>
      </c>
      <c r="F99" s="222" t="s">
        <v>80</v>
      </c>
      <c r="G99" s="219"/>
      <c r="H99" s="223">
        <v>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153</v>
      </c>
      <c r="AU99" s="229" t="s">
        <v>82</v>
      </c>
      <c r="AV99" s="13" t="s">
        <v>82</v>
      </c>
      <c r="AW99" s="13" t="s">
        <v>33</v>
      </c>
      <c r="AX99" s="13" t="s">
        <v>80</v>
      </c>
      <c r="AY99" s="229" t="s">
        <v>137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1562</v>
      </c>
      <c r="F100" s="203" t="s">
        <v>1563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164</v>
      </c>
      <c r="AT100" s="201" t="s">
        <v>71</v>
      </c>
      <c r="AU100" s="201" t="s">
        <v>80</v>
      </c>
      <c r="AY100" s="200" t="s">
        <v>137</v>
      </c>
      <c r="BK100" s="202">
        <f>SUM(BK101:BK104)</f>
        <v>0</v>
      </c>
    </row>
    <row r="101" s="2" customFormat="1" ht="16.5" customHeight="1">
      <c r="A101" s="39"/>
      <c r="B101" s="40"/>
      <c r="C101" s="205" t="s">
        <v>144</v>
      </c>
      <c r="D101" s="205" t="s">
        <v>139</v>
      </c>
      <c r="E101" s="206" t="s">
        <v>1564</v>
      </c>
      <c r="F101" s="207" t="s">
        <v>1563</v>
      </c>
      <c r="G101" s="208" t="s">
        <v>1545</v>
      </c>
      <c r="H101" s="209">
        <v>1</v>
      </c>
      <c r="I101" s="210"/>
      <c r="J101" s="211">
        <f>ROUND(I101*H101,2)</f>
        <v>0</v>
      </c>
      <c r="K101" s="207" t="s">
        <v>143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1546</v>
      </c>
      <c r="AT101" s="216" t="s">
        <v>139</v>
      </c>
      <c r="AU101" s="216" t="s">
        <v>82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1546</v>
      </c>
      <c r="BM101" s="216" t="s">
        <v>1565</v>
      </c>
    </row>
    <row r="102" s="2" customFormat="1" ht="16.5" customHeight="1">
      <c r="A102" s="39"/>
      <c r="B102" s="40"/>
      <c r="C102" s="205" t="s">
        <v>164</v>
      </c>
      <c r="D102" s="205" t="s">
        <v>139</v>
      </c>
      <c r="E102" s="206" t="s">
        <v>1566</v>
      </c>
      <c r="F102" s="207" t="s">
        <v>1567</v>
      </c>
      <c r="G102" s="208" t="s">
        <v>1545</v>
      </c>
      <c r="H102" s="209">
        <v>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1546</v>
      </c>
      <c r="AT102" s="216" t="s">
        <v>139</v>
      </c>
      <c r="AU102" s="216" t="s">
        <v>82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1546</v>
      </c>
      <c r="BM102" s="216" t="s">
        <v>1568</v>
      </c>
    </row>
    <row r="103" s="15" customFormat="1">
      <c r="A103" s="15"/>
      <c r="B103" s="241"/>
      <c r="C103" s="242"/>
      <c r="D103" s="220" t="s">
        <v>153</v>
      </c>
      <c r="E103" s="243" t="s">
        <v>19</v>
      </c>
      <c r="F103" s="244" t="s">
        <v>1569</v>
      </c>
      <c r="G103" s="242"/>
      <c r="H103" s="243" t="s">
        <v>19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0" t="s">
        <v>153</v>
      </c>
      <c r="AU103" s="250" t="s">
        <v>82</v>
      </c>
      <c r="AV103" s="15" t="s">
        <v>80</v>
      </c>
      <c r="AW103" s="15" t="s">
        <v>33</v>
      </c>
      <c r="AX103" s="15" t="s">
        <v>72</v>
      </c>
      <c r="AY103" s="250" t="s">
        <v>137</v>
      </c>
    </row>
    <row r="104" s="13" customFormat="1">
      <c r="A104" s="13"/>
      <c r="B104" s="218"/>
      <c r="C104" s="219"/>
      <c r="D104" s="220" t="s">
        <v>153</v>
      </c>
      <c r="E104" s="221" t="s">
        <v>19</v>
      </c>
      <c r="F104" s="222" t="s">
        <v>80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153</v>
      </c>
      <c r="AU104" s="229" t="s">
        <v>82</v>
      </c>
      <c r="AV104" s="13" t="s">
        <v>82</v>
      </c>
      <c r="AW104" s="13" t="s">
        <v>33</v>
      </c>
      <c r="AX104" s="13" t="s">
        <v>80</v>
      </c>
      <c r="AY104" s="229" t="s">
        <v>137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1570</v>
      </c>
      <c r="F105" s="203" t="s">
        <v>1571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SUM(P106:P108)</f>
        <v>0</v>
      </c>
      <c r="Q105" s="197"/>
      <c r="R105" s="198">
        <f>SUM(R106:R108)</f>
        <v>0</v>
      </c>
      <c r="S105" s="197"/>
      <c r="T105" s="199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164</v>
      </c>
      <c r="AT105" s="201" t="s">
        <v>71</v>
      </c>
      <c r="AU105" s="201" t="s">
        <v>80</v>
      </c>
      <c r="AY105" s="200" t="s">
        <v>137</v>
      </c>
      <c r="BK105" s="202">
        <f>SUM(BK106:BK108)</f>
        <v>0</v>
      </c>
    </row>
    <row r="106" s="2" customFormat="1" ht="16.5" customHeight="1">
      <c r="A106" s="39"/>
      <c r="B106" s="40"/>
      <c r="C106" s="205" t="s">
        <v>168</v>
      </c>
      <c r="D106" s="205" t="s">
        <v>139</v>
      </c>
      <c r="E106" s="206" t="s">
        <v>1572</v>
      </c>
      <c r="F106" s="207" t="s">
        <v>1573</v>
      </c>
      <c r="G106" s="208" t="s">
        <v>1545</v>
      </c>
      <c r="H106" s="209">
        <v>1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1546</v>
      </c>
      <c r="AT106" s="216" t="s">
        <v>139</v>
      </c>
      <c r="AU106" s="216" t="s">
        <v>82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1546</v>
      </c>
      <c r="BM106" s="216" t="s">
        <v>1574</v>
      </c>
    </row>
    <row r="107" s="15" customFormat="1">
      <c r="A107" s="15"/>
      <c r="B107" s="241"/>
      <c r="C107" s="242"/>
      <c r="D107" s="220" t="s">
        <v>153</v>
      </c>
      <c r="E107" s="243" t="s">
        <v>19</v>
      </c>
      <c r="F107" s="244" t="s">
        <v>1575</v>
      </c>
      <c r="G107" s="242"/>
      <c r="H107" s="243" t="s">
        <v>19</v>
      </c>
      <c r="I107" s="245"/>
      <c r="J107" s="242"/>
      <c r="K107" s="242"/>
      <c r="L107" s="246"/>
      <c r="M107" s="247"/>
      <c r="N107" s="248"/>
      <c r="O107" s="248"/>
      <c r="P107" s="248"/>
      <c r="Q107" s="248"/>
      <c r="R107" s="248"/>
      <c r="S107" s="248"/>
      <c r="T107" s="24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0" t="s">
        <v>153</v>
      </c>
      <c r="AU107" s="250" t="s">
        <v>82</v>
      </c>
      <c r="AV107" s="15" t="s">
        <v>80</v>
      </c>
      <c r="AW107" s="15" t="s">
        <v>33</v>
      </c>
      <c r="AX107" s="15" t="s">
        <v>72</v>
      </c>
      <c r="AY107" s="250" t="s">
        <v>137</v>
      </c>
    </row>
    <row r="108" s="13" customFormat="1">
      <c r="A108" s="13"/>
      <c r="B108" s="218"/>
      <c r="C108" s="219"/>
      <c r="D108" s="220" t="s">
        <v>153</v>
      </c>
      <c r="E108" s="221" t="s">
        <v>19</v>
      </c>
      <c r="F108" s="222" t="s">
        <v>80</v>
      </c>
      <c r="G108" s="219"/>
      <c r="H108" s="223">
        <v>1</v>
      </c>
      <c r="I108" s="224"/>
      <c r="J108" s="219"/>
      <c r="K108" s="219"/>
      <c r="L108" s="225"/>
      <c r="M108" s="265"/>
      <c r="N108" s="266"/>
      <c r="O108" s="266"/>
      <c r="P108" s="266"/>
      <c r="Q108" s="266"/>
      <c r="R108" s="266"/>
      <c r="S108" s="266"/>
      <c r="T108" s="26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153</v>
      </c>
      <c r="AU108" s="229" t="s">
        <v>82</v>
      </c>
      <c r="AV108" s="13" t="s">
        <v>82</v>
      </c>
      <c r="AW108" s="13" t="s">
        <v>33</v>
      </c>
      <c r="AX108" s="13" t="s">
        <v>80</v>
      </c>
      <c r="AY108" s="229" t="s">
        <v>137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a/LtLzRwaVR0+OVTr33Wht+CTqlqy4EIgYIO3AeBQPlbxf4H6IItvEGmdda9PRFzEBAUajjdEBgkagZzebn0uQ==" hashValue="4hqxUbpNR1qDByIs7N7G6YaRAIYht3EyJBxNJv+sXhgKMlvbrX1lTW5OWT8OgzNXEcwFox/Z+eIEKS/WgJeaGg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1576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1577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1578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1579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1580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1581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1582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1583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1584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1585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1586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1587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1588</v>
      </c>
      <c r="F19" s="287" t="s">
        <v>1589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1590</v>
      </c>
      <c r="F20" s="287" t="s">
        <v>1591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99</v>
      </c>
      <c r="F21" s="287" t="s">
        <v>100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1592</v>
      </c>
      <c r="F22" s="287" t="s">
        <v>1593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1594</v>
      </c>
      <c r="F23" s="287" t="s">
        <v>1595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1596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1597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1598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1599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1600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1601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1602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1603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1604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123</v>
      </c>
      <c r="F36" s="287"/>
      <c r="G36" s="287" t="s">
        <v>1605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1606</v>
      </c>
      <c r="F37" s="287"/>
      <c r="G37" s="287" t="s">
        <v>1607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1608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1609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124</v>
      </c>
      <c r="F40" s="287"/>
      <c r="G40" s="287" t="s">
        <v>1610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125</v>
      </c>
      <c r="F41" s="287"/>
      <c r="G41" s="287" t="s">
        <v>1611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1612</v>
      </c>
      <c r="F42" s="287"/>
      <c r="G42" s="287" t="s">
        <v>1613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1614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1615</v>
      </c>
      <c r="F44" s="287"/>
      <c r="G44" s="287" t="s">
        <v>1616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127</v>
      </c>
      <c r="F45" s="287"/>
      <c r="G45" s="287" t="s">
        <v>1617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1618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1619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1620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1621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1622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1623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1624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1625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1626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1627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1628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1629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1630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1631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1632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1633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1634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1635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1636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1637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1638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1639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1640</v>
      </c>
      <c r="D76" s="305"/>
      <c r="E76" s="305"/>
      <c r="F76" s="305" t="s">
        <v>1641</v>
      </c>
      <c r="G76" s="306"/>
      <c r="H76" s="305" t="s">
        <v>54</v>
      </c>
      <c r="I76" s="305" t="s">
        <v>57</v>
      </c>
      <c r="J76" s="305" t="s">
        <v>1642</v>
      </c>
      <c r="K76" s="304"/>
    </row>
    <row r="77" s="1" customFormat="1" ht="17.25" customHeight="1">
      <c r="B77" s="302"/>
      <c r="C77" s="307" t="s">
        <v>1643</v>
      </c>
      <c r="D77" s="307"/>
      <c r="E77" s="307"/>
      <c r="F77" s="308" t="s">
        <v>1644</v>
      </c>
      <c r="G77" s="309"/>
      <c r="H77" s="307"/>
      <c r="I77" s="307"/>
      <c r="J77" s="307" t="s">
        <v>1645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1646</v>
      </c>
      <c r="G79" s="314"/>
      <c r="H79" s="290" t="s">
        <v>1647</v>
      </c>
      <c r="I79" s="290" t="s">
        <v>1648</v>
      </c>
      <c r="J79" s="290">
        <v>20</v>
      </c>
      <c r="K79" s="304"/>
    </row>
    <row r="80" s="1" customFormat="1" ht="15" customHeight="1">
      <c r="B80" s="302"/>
      <c r="C80" s="290" t="s">
        <v>1649</v>
      </c>
      <c r="D80" s="290"/>
      <c r="E80" s="290"/>
      <c r="F80" s="313" t="s">
        <v>1646</v>
      </c>
      <c r="G80" s="314"/>
      <c r="H80" s="290" t="s">
        <v>1650</v>
      </c>
      <c r="I80" s="290" t="s">
        <v>1648</v>
      </c>
      <c r="J80" s="290">
        <v>120</v>
      </c>
      <c r="K80" s="304"/>
    </row>
    <row r="81" s="1" customFormat="1" ht="15" customHeight="1">
      <c r="B81" s="315"/>
      <c r="C81" s="290" t="s">
        <v>1651</v>
      </c>
      <c r="D81" s="290"/>
      <c r="E81" s="290"/>
      <c r="F81" s="313" t="s">
        <v>1652</v>
      </c>
      <c r="G81" s="314"/>
      <c r="H81" s="290" t="s">
        <v>1653</v>
      </c>
      <c r="I81" s="290" t="s">
        <v>1648</v>
      </c>
      <c r="J81" s="290">
        <v>50</v>
      </c>
      <c r="K81" s="304"/>
    </row>
    <row r="82" s="1" customFormat="1" ht="15" customHeight="1">
      <c r="B82" s="315"/>
      <c r="C82" s="290" t="s">
        <v>1654</v>
      </c>
      <c r="D82" s="290"/>
      <c r="E82" s="290"/>
      <c r="F82" s="313" t="s">
        <v>1646</v>
      </c>
      <c r="G82" s="314"/>
      <c r="H82" s="290" t="s">
        <v>1655</v>
      </c>
      <c r="I82" s="290" t="s">
        <v>1656</v>
      </c>
      <c r="J82" s="290"/>
      <c r="K82" s="304"/>
    </row>
    <row r="83" s="1" customFormat="1" ht="15" customHeight="1">
      <c r="B83" s="315"/>
      <c r="C83" s="316" t="s">
        <v>1657</v>
      </c>
      <c r="D83" s="316"/>
      <c r="E83" s="316"/>
      <c r="F83" s="317" t="s">
        <v>1652</v>
      </c>
      <c r="G83" s="316"/>
      <c r="H83" s="316" t="s">
        <v>1658</v>
      </c>
      <c r="I83" s="316" t="s">
        <v>1648</v>
      </c>
      <c r="J83" s="316">
        <v>15</v>
      </c>
      <c r="K83" s="304"/>
    </row>
    <row r="84" s="1" customFormat="1" ht="15" customHeight="1">
      <c r="B84" s="315"/>
      <c r="C84" s="316" t="s">
        <v>1659</v>
      </c>
      <c r="D84" s="316"/>
      <c r="E84" s="316"/>
      <c r="F84" s="317" t="s">
        <v>1652</v>
      </c>
      <c r="G84" s="316"/>
      <c r="H84" s="316" t="s">
        <v>1660</v>
      </c>
      <c r="I84" s="316" t="s">
        <v>1648</v>
      </c>
      <c r="J84" s="316">
        <v>15</v>
      </c>
      <c r="K84" s="304"/>
    </row>
    <row r="85" s="1" customFormat="1" ht="15" customHeight="1">
      <c r="B85" s="315"/>
      <c r="C85" s="316" t="s">
        <v>1661</v>
      </c>
      <c r="D85" s="316"/>
      <c r="E85" s="316"/>
      <c r="F85" s="317" t="s">
        <v>1652</v>
      </c>
      <c r="G85" s="316"/>
      <c r="H85" s="316" t="s">
        <v>1662</v>
      </c>
      <c r="I85" s="316" t="s">
        <v>1648</v>
      </c>
      <c r="J85" s="316">
        <v>20</v>
      </c>
      <c r="K85" s="304"/>
    </row>
    <row r="86" s="1" customFormat="1" ht="15" customHeight="1">
      <c r="B86" s="315"/>
      <c r="C86" s="316" t="s">
        <v>1663</v>
      </c>
      <c r="D86" s="316"/>
      <c r="E86" s="316"/>
      <c r="F86" s="317" t="s">
        <v>1652</v>
      </c>
      <c r="G86" s="316"/>
      <c r="H86" s="316" t="s">
        <v>1664</v>
      </c>
      <c r="I86" s="316" t="s">
        <v>1648</v>
      </c>
      <c r="J86" s="316">
        <v>20</v>
      </c>
      <c r="K86" s="304"/>
    </row>
    <row r="87" s="1" customFormat="1" ht="15" customHeight="1">
      <c r="B87" s="315"/>
      <c r="C87" s="290" t="s">
        <v>1665</v>
      </c>
      <c r="D87" s="290"/>
      <c r="E87" s="290"/>
      <c r="F87" s="313" t="s">
        <v>1652</v>
      </c>
      <c r="G87" s="314"/>
      <c r="H87" s="290" t="s">
        <v>1666</v>
      </c>
      <c r="I87" s="290" t="s">
        <v>1648</v>
      </c>
      <c r="J87" s="290">
        <v>50</v>
      </c>
      <c r="K87" s="304"/>
    </row>
    <row r="88" s="1" customFormat="1" ht="15" customHeight="1">
      <c r="B88" s="315"/>
      <c r="C88" s="290" t="s">
        <v>1667</v>
      </c>
      <c r="D88" s="290"/>
      <c r="E88" s="290"/>
      <c r="F88" s="313" t="s">
        <v>1652</v>
      </c>
      <c r="G88" s="314"/>
      <c r="H88" s="290" t="s">
        <v>1668</v>
      </c>
      <c r="I88" s="290" t="s">
        <v>1648</v>
      </c>
      <c r="J88" s="290">
        <v>20</v>
      </c>
      <c r="K88" s="304"/>
    </row>
    <row r="89" s="1" customFormat="1" ht="15" customHeight="1">
      <c r="B89" s="315"/>
      <c r="C89" s="290" t="s">
        <v>1669</v>
      </c>
      <c r="D89" s="290"/>
      <c r="E89" s="290"/>
      <c r="F89" s="313" t="s">
        <v>1652</v>
      </c>
      <c r="G89" s="314"/>
      <c r="H89" s="290" t="s">
        <v>1670</v>
      </c>
      <c r="I89" s="290" t="s">
        <v>1648</v>
      </c>
      <c r="J89" s="290">
        <v>20</v>
      </c>
      <c r="K89" s="304"/>
    </row>
    <row r="90" s="1" customFormat="1" ht="15" customHeight="1">
      <c r="B90" s="315"/>
      <c r="C90" s="290" t="s">
        <v>1671</v>
      </c>
      <c r="D90" s="290"/>
      <c r="E90" s="290"/>
      <c r="F90" s="313" t="s">
        <v>1652</v>
      </c>
      <c r="G90" s="314"/>
      <c r="H90" s="290" t="s">
        <v>1672</v>
      </c>
      <c r="I90" s="290" t="s">
        <v>1648</v>
      </c>
      <c r="J90" s="290">
        <v>50</v>
      </c>
      <c r="K90" s="304"/>
    </row>
    <row r="91" s="1" customFormat="1" ht="15" customHeight="1">
      <c r="B91" s="315"/>
      <c r="C91" s="290" t="s">
        <v>1673</v>
      </c>
      <c r="D91" s="290"/>
      <c r="E91" s="290"/>
      <c r="F91" s="313" t="s">
        <v>1652</v>
      </c>
      <c r="G91" s="314"/>
      <c r="H91" s="290" t="s">
        <v>1673</v>
      </c>
      <c r="I91" s="290" t="s">
        <v>1648</v>
      </c>
      <c r="J91" s="290">
        <v>50</v>
      </c>
      <c r="K91" s="304"/>
    </row>
    <row r="92" s="1" customFormat="1" ht="15" customHeight="1">
      <c r="B92" s="315"/>
      <c r="C92" s="290" t="s">
        <v>1674</v>
      </c>
      <c r="D92" s="290"/>
      <c r="E92" s="290"/>
      <c r="F92" s="313" t="s">
        <v>1652</v>
      </c>
      <c r="G92" s="314"/>
      <c r="H92" s="290" t="s">
        <v>1675</v>
      </c>
      <c r="I92" s="290" t="s">
        <v>1648</v>
      </c>
      <c r="J92" s="290">
        <v>255</v>
      </c>
      <c r="K92" s="304"/>
    </row>
    <row r="93" s="1" customFormat="1" ht="15" customHeight="1">
      <c r="B93" s="315"/>
      <c r="C93" s="290" t="s">
        <v>1676</v>
      </c>
      <c r="D93" s="290"/>
      <c r="E93" s="290"/>
      <c r="F93" s="313" t="s">
        <v>1646</v>
      </c>
      <c r="G93" s="314"/>
      <c r="H93" s="290" t="s">
        <v>1677</v>
      </c>
      <c r="I93" s="290" t="s">
        <v>1678</v>
      </c>
      <c r="J93" s="290"/>
      <c r="K93" s="304"/>
    </row>
    <row r="94" s="1" customFormat="1" ht="15" customHeight="1">
      <c r="B94" s="315"/>
      <c r="C94" s="290" t="s">
        <v>1679</v>
      </c>
      <c r="D94" s="290"/>
      <c r="E94" s="290"/>
      <c r="F94" s="313" t="s">
        <v>1646</v>
      </c>
      <c r="G94" s="314"/>
      <c r="H94" s="290" t="s">
        <v>1680</v>
      </c>
      <c r="I94" s="290" t="s">
        <v>1681</v>
      </c>
      <c r="J94" s="290"/>
      <c r="K94" s="304"/>
    </row>
    <row r="95" s="1" customFormat="1" ht="15" customHeight="1">
      <c r="B95" s="315"/>
      <c r="C95" s="290" t="s">
        <v>1682</v>
      </c>
      <c r="D95" s="290"/>
      <c r="E95" s="290"/>
      <c r="F95" s="313" t="s">
        <v>1646</v>
      </c>
      <c r="G95" s="314"/>
      <c r="H95" s="290" t="s">
        <v>1682</v>
      </c>
      <c r="I95" s="290" t="s">
        <v>1681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1646</v>
      </c>
      <c r="G96" s="314"/>
      <c r="H96" s="290" t="s">
        <v>1683</v>
      </c>
      <c r="I96" s="290" t="s">
        <v>1681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1646</v>
      </c>
      <c r="G97" s="314"/>
      <c r="H97" s="290" t="s">
        <v>1684</v>
      </c>
      <c r="I97" s="290" t="s">
        <v>1681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1685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1640</v>
      </c>
      <c r="D103" s="305"/>
      <c r="E103" s="305"/>
      <c r="F103" s="305" t="s">
        <v>1641</v>
      </c>
      <c r="G103" s="306"/>
      <c r="H103" s="305" t="s">
        <v>54</v>
      </c>
      <c r="I103" s="305" t="s">
        <v>57</v>
      </c>
      <c r="J103" s="305" t="s">
        <v>1642</v>
      </c>
      <c r="K103" s="304"/>
    </row>
    <row r="104" s="1" customFormat="1" ht="17.25" customHeight="1">
      <c r="B104" s="302"/>
      <c r="C104" s="307" t="s">
        <v>1643</v>
      </c>
      <c r="D104" s="307"/>
      <c r="E104" s="307"/>
      <c r="F104" s="308" t="s">
        <v>1644</v>
      </c>
      <c r="G104" s="309"/>
      <c r="H104" s="307"/>
      <c r="I104" s="307"/>
      <c r="J104" s="307" t="s">
        <v>1645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1646</v>
      </c>
      <c r="G106" s="290"/>
      <c r="H106" s="290" t="s">
        <v>1686</v>
      </c>
      <c r="I106" s="290" t="s">
        <v>1648</v>
      </c>
      <c r="J106" s="290">
        <v>20</v>
      </c>
      <c r="K106" s="304"/>
    </row>
    <row r="107" s="1" customFormat="1" ht="15" customHeight="1">
      <c r="B107" s="302"/>
      <c r="C107" s="290" t="s">
        <v>1649</v>
      </c>
      <c r="D107" s="290"/>
      <c r="E107" s="290"/>
      <c r="F107" s="313" t="s">
        <v>1646</v>
      </c>
      <c r="G107" s="290"/>
      <c r="H107" s="290" t="s">
        <v>1686</v>
      </c>
      <c r="I107" s="290" t="s">
        <v>1648</v>
      </c>
      <c r="J107" s="290">
        <v>120</v>
      </c>
      <c r="K107" s="304"/>
    </row>
    <row r="108" s="1" customFormat="1" ht="15" customHeight="1">
      <c r="B108" s="315"/>
      <c r="C108" s="290" t="s">
        <v>1651</v>
      </c>
      <c r="D108" s="290"/>
      <c r="E108" s="290"/>
      <c r="F108" s="313" t="s">
        <v>1652</v>
      </c>
      <c r="G108" s="290"/>
      <c r="H108" s="290" t="s">
        <v>1686</v>
      </c>
      <c r="I108" s="290" t="s">
        <v>1648</v>
      </c>
      <c r="J108" s="290">
        <v>50</v>
      </c>
      <c r="K108" s="304"/>
    </row>
    <row r="109" s="1" customFormat="1" ht="15" customHeight="1">
      <c r="B109" s="315"/>
      <c r="C109" s="290" t="s">
        <v>1654</v>
      </c>
      <c r="D109" s="290"/>
      <c r="E109" s="290"/>
      <c r="F109" s="313" t="s">
        <v>1646</v>
      </c>
      <c r="G109" s="290"/>
      <c r="H109" s="290" t="s">
        <v>1686</v>
      </c>
      <c r="I109" s="290" t="s">
        <v>1656</v>
      </c>
      <c r="J109" s="290"/>
      <c r="K109" s="304"/>
    </row>
    <row r="110" s="1" customFormat="1" ht="15" customHeight="1">
      <c r="B110" s="315"/>
      <c r="C110" s="290" t="s">
        <v>1665</v>
      </c>
      <c r="D110" s="290"/>
      <c r="E110" s="290"/>
      <c r="F110" s="313" t="s">
        <v>1652</v>
      </c>
      <c r="G110" s="290"/>
      <c r="H110" s="290" t="s">
        <v>1686</v>
      </c>
      <c r="I110" s="290" t="s">
        <v>1648</v>
      </c>
      <c r="J110" s="290">
        <v>50</v>
      </c>
      <c r="K110" s="304"/>
    </row>
    <row r="111" s="1" customFormat="1" ht="15" customHeight="1">
      <c r="B111" s="315"/>
      <c r="C111" s="290" t="s">
        <v>1673</v>
      </c>
      <c r="D111" s="290"/>
      <c r="E111" s="290"/>
      <c r="F111" s="313" t="s">
        <v>1652</v>
      </c>
      <c r="G111" s="290"/>
      <c r="H111" s="290" t="s">
        <v>1686</v>
      </c>
      <c r="I111" s="290" t="s">
        <v>1648</v>
      </c>
      <c r="J111" s="290">
        <v>50</v>
      </c>
      <c r="K111" s="304"/>
    </row>
    <row r="112" s="1" customFormat="1" ht="15" customHeight="1">
      <c r="B112" s="315"/>
      <c r="C112" s="290" t="s">
        <v>1671</v>
      </c>
      <c r="D112" s="290"/>
      <c r="E112" s="290"/>
      <c r="F112" s="313" t="s">
        <v>1652</v>
      </c>
      <c r="G112" s="290"/>
      <c r="H112" s="290" t="s">
        <v>1686</v>
      </c>
      <c r="I112" s="290" t="s">
        <v>1648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1646</v>
      </c>
      <c r="G113" s="290"/>
      <c r="H113" s="290" t="s">
        <v>1687</v>
      </c>
      <c r="I113" s="290" t="s">
        <v>1648</v>
      </c>
      <c r="J113" s="290">
        <v>20</v>
      </c>
      <c r="K113" s="304"/>
    </row>
    <row r="114" s="1" customFormat="1" ht="15" customHeight="1">
      <c r="B114" s="315"/>
      <c r="C114" s="290" t="s">
        <v>1688</v>
      </c>
      <c r="D114" s="290"/>
      <c r="E114" s="290"/>
      <c r="F114" s="313" t="s">
        <v>1646</v>
      </c>
      <c r="G114" s="290"/>
      <c r="H114" s="290" t="s">
        <v>1689</v>
      </c>
      <c r="I114" s="290" t="s">
        <v>1648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1646</v>
      </c>
      <c r="G115" s="290"/>
      <c r="H115" s="290" t="s">
        <v>1690</v>
      </c>
      <c r="I115" s="290" t="s">
        <v>1681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1646</v>
      </c>
      <c r="G116" s="290"/>
      <c r="H116" s="290" t="s">
        <v>1691</v>
      </c>
      <c r="I116" s="290" t="s">
        <v>1681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1646</v>
      </c>
      <c r="G117" s="290"/>
      <c r="H117" s="290" t="s">
        <v>1692</v>
      </c>
      <c r="I117" s="290" t="s">
        <v>1693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1694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1640</v>
      </c>
      <c r="D123" s="305"/>
      <c r="E123" s="305"/>
      <c r="F123" s="305" t="s">
        <v>1641</v>
      </c>
      <c r="G123" s="306"/>
      <c r="H123" s="305" t="s">
        <v>54</v>
      </c>
      <c r="I123" s="305" t="s">
        <v>57</v>
      </c>
      <c r="J123" s="305" t="s">
        <v>1642</v>
      </c>
      <c r="K123" s="334"/>
    </row>
    <row r="124" s="1" customFormat="1" ht="17.25" customHeight="1">
      <c r="B124" s="333"/>
      <c r="C124" s="307" t="s">
        <v>1643</v>
      </c>
      <c r="D124" s="307"/>
      <c r="E124" s="307"/>
      <c r="F124" s="308" t="s">
        <v>1644</v>
      </c>
      <c r="G124" s="309"/>
      <c r="H124" s="307"/>
      <c r="I124" s="307"/>
      <c r="J124" s="307" t="s">
        <v>1645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1649</v>
      </c>
      <c r="D126" s="312"/>
      <c r="E126" s="312"/>
      <c r="F126" s="313" t="s">
        <v>1646</v>
      </c>
      <c r="G126" s="290"/>
      <c r="H126" s="290" t="s">
        <v>1686</v>
      </c>
      <c r="I126" s="290" t="s">
        <v>1648</v>
      </c>
      <c r="J126" s="290">
        <v>120</v>
      </c>
      <c r="K126" s="338"/>
    </row>
    <row r="127" s="1" customFormat="1" ht="15" customHeight="1">
      <c r="B127" s="335"/>
      <c r="C127" s="290" t="s">
        <v>1695</v>
      </c>
      <c r="D127" s="290"/>
      <c r="E127" s="290"/>
      <c r="F127" s="313" t="s">
        <v>1646</v>
      </c>
      <c r="G127" s="290"/>
      <c r="H127" s="290" t="s">
        <v>1696</v>
      </c>
      <c r="I127" s="290" t="s">
        <v>1648</v>
      </c>
      <c r="J127" s="290" t="s">
        <v>1697</v>
      </c>
      <c r="K127" s="338"/>
    </row>
    <row r="128" s="1" customFormat="1" ht="15" customHeight="1">
      <c r="B128" s="335"/>
      <c r="C128" s="290" t="s">
        <v>1594</v>
      </c>
      <c r="D128" s="290"/>
      <c r="E128" s="290"/>
      <c r="F128" s="313" t="s">
        <v>1646</v>
      </c>
      <c r="G128" s="290"/>
      <c r="H128" s="290" t="s">
        <v>1698</v>
      </c>
      <c r="I128" s="290" t="s">
        <v>1648</v>
      </c>
      <c r="J128" s="290" t="s">
        <v>1697</v>
      </c>
      <c r="K128" s="338"/>
    </row>
    <row r="129" s="1" customFormat="1" ht="15" customHeight="1">
      <c r="B129" s="335"/>
      <c r="C129" s="290" t="s">
        <v>1657</v>
      </c>
      <c r="D129" s="290"/>
      <c r="E129" s="290"/>
      <c r="F129" s="313" t="s">
        <v>1652</v>
      </c>
      <c r="G129" s="290"/>
      <c r="H129" s="290" t="s">
        <v>1658</v>
      </c>
      <c r="I129" s="290" t="s">
        <v>1648</v>
      </c>
      <c r="J129" s="290">
        <v>15</v>
      </c>
      <c r="K129" s="338"/>
    </row>
    <row r="130" s="1" customFormat="1" ht="15" customHeight="1">
      <c r="B130" s="335"/>
      <c r="C130" s="316" t="s">
        <v>1659</v>
      </c>
      <c r="D130" s="316"/>
      <c r="E130" s="316"/>
      <c r="F130" s="317" t="s">
        <v>1652</v>
      </c>
      <c r="G130" s="316"/>
      <c r="H130" s="316" t="s">
        <v>1660</v>
      </c>
      <c r="I130" s="316" t="s">
        <v>1648</v>
      </c>
      <c r="J130" s="316">
        <v>15</v>
      </c>
      <c r="K130" s="338"/>
    </row>
    <row r="131" s="1" customFormat="1" ht="15" customHeight="1">
      <c r="B131" s="335"/>
      <c r="C131" s="316" t="s">
        <v>1661</v>
      </c>
      <c r="D131" s="316"/>
      <c r="E131" s="316"/>
      <c r="F131" s="317" t="s">
        <v>1652</v>
      </c>
      <c r="G131" s="316"/>
      <c r="H131" s="316" t="s">
        <v>1662</v>
      </c>
      <c r="I131" s="316" t="s">
        <v>1648</v>
      </c>
      <c r="J131" s="316">
        <v>20</v>
      </c>
      <c r="K131" s="338"/>
    </row>
    <row r="132" s="1" customFormat="1" ht="15" customHeight="1">
      <c r="B132" s="335"/>
      <c r="C132" s="316" t="s">
        <v>1663</v>
      </c>
      <c r="D132" s="316"/>
      <c r="E132" s="316"/>
      <c r="F132" s="317" t="s">
        <v>1652</v>
      </c>
      <c r="G132" s="316"/>
      <c r="H132" s="316" t="s">
        <v>1664</v>
      </c>
      <c r="I132" s="316" t="s">
        <v>1648</v>
      </c>
      <c r="J132" s="316">
        <v>20</v>
      </c>
      <c r="K132" s="338"/>
    </row>
    <row r="133" s="1" customFormat="1" ht="15" customHeight="1">
      <c r="B133" s="335"/>
      <c r="C133" s="290" t="s">
        <v>1651</v>
      </c>
      <c r="D133" s="290"/>
      <c r="E133" s="290"/>
      <c r="F133" s="313" t="s">
        <v>1652</v>
      </c>
      <c r="G133" s="290"/>
      <c r="H133" s="290" t="s">
        <v>1686</v>
      </c>
      <c r="I133" s="290" t="s">
        <v>1648</v>
      </c>
      <c r="J133" s="290">
        <v>50</v>
      </c>
      <c r="K133" s="338"/>
    </row>
    <row r="134" s="1" customFormat="1" ht="15" customHeight="1">
      <c r="B134" s="335"/>
      <c r="C134" s="290" t="s">
        <v>1665</v>
      </c>
      <c r="D134" s="290"/>
      <c r="E134" s="290"/>
      <c r="F134" s="313" t="s">
        <v>1652</v>
      </c>
      <c r="G134" s="290"/>
      <c r="H134" s="290" t="s">
        <v>1686</v>
      </c>
      <c r="I134" s="290" t="s">
        <v>1648</v>
      </c>
      <c r="J134" s="290">
        <v>50</v>
      </c>
      <c r="K134" s="338"/>
    </row>
    <row r="135" s="1" customFormat="1" ht="15" customHeight="1">
      <c r="B135" s="335"/>
      <c r="C135" s="290" t="s">
        <v>1671</v>
      </c>
      <c r="D135" s="290"/>
      <c r="E135" s="290"/>
      <c r="F135" s="313" t="s">
        <v>1652</v>
      </c>
      <c r="G135" s="290"/>
      <c r="H135" s="290" t="s">
        <v>1686</v>
      </c>
      <c r="I135" s="290" t="s">
        <v>1648</v>
      </c>
      <c r="J135" s="290">
        <v>50</v>
      </c>
      <c r="K135" s="338"/>
    </row>
    <row r="136" s="1" customFormat="1" ht="15" customHeight="1">
      <c r="B136" s="335"/>
      <c r="C136" s="290" t="s">
        <v>1673</v>
      </c>
      <c r="D136" s="290"/>
      <c r="E136" s="290"/>
      <c r="F136" s="313" t="s">
        <v>1652</v>
      </c>
      <c r="G136" s="290"/>
      <c r="H136" s="290" t="s">
        <v>1686</v>
      </c>
      <c r="I136" s="290" t="s">
        <v>1648</v>
      </c>
      <c r="J136" s="290">
        <v>50</v>
      </c>
      <c r="K136" s="338"/>
    </row>
    <row r="137" s="1" customFormat="1" ht="15" customHeight="1">
      <c r="B137" s="335"/>
      <c r="C137" s="290" t="s">
        <v>1674</v>
      </c>
      <c r="D137" s="290"/>
      <c r="E137" s="290"/>
      <c r="F137" s="313" t="s">
        <v>1652</v>
      </c>
      <c r="G137" s="290"/>
      <c r="H137" s="290" t="s">
        <v>1699</v>
      </c>
      <c r="I137" s="290" t="s">
        <v>1648</v>
      </c>
      <c r="J137" s="290">
        <v>255</v>
      </c>
      <c r="K137" s="338"/>
    </row>
    <row r="138" s="1" customFormat="1" ht="15" customHeight="1">
      <c r="B138" s="335"/>
      <c r="C138" s="290" t="s">
        <v>1676</v>
      </c>
      <c r="D138" s="290"/>
      <c r="E138" s="290"/>
      <c r="F138" s="313" t="s">
        <v>1646</v>
      </c>
      <c r="G138" s="290"/>
      <c r="H138" s="290" t="s">
        <v>1700</v>
      </c>
      <c r="I138" s="290" t="s">
        <v>1678</v>
      </c>
      <c r="J138" s="290"/>
      <c r="K138" s="338"/>
    </row>
    <row r="139" s="1" customFormat="1" ht="15" customHeight="1">
      <c r="B139" s="335"/>
      <c r="C139" s="290" t="s">
        <v>1679</v>
      </c>
      <c r="D139" s="290"/>
      <c r="E139" s="290"/>
      <c r="F139" s="313" t="s">
        <v>1646</v>
      </c>
      <c r="G139" s="290"/>
      <c r="H139" s="290" t="s">
        <v>1701</v>
      </c>
      <c r="I139" s="290" t="s">
        <v>1681</v>
      </c>
      <c r="J139" s="290"/>
      <c r="K139" s="338"/>
    </row>
    <row r="140" s="1" customFormat="1" ht="15" customHeight="1">
      <c r="B140" s="335"/>
      <c r="C140" s="290" t="s">
        <v>1682</v>
      </c>
      <c r="D140" s="290"/>
      <c r="E140" s="290"/>
      <c r="F140" s="313" t="s">
        <v>1646</v>
      </c>
      <c r="G140" s="290"/>
      <c r="H140" s="290" t="s">
        <v>1682</v>
      </c>
      <c r="I140" s="290" t="s">
        <v>1681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1646</v>
      </c>
      <c r="G141" s="290"/>
      <c r="H141" s="290" t="s">
        <v>1702</v>
      </c>
      <c r="I141" s="290" t="s">
        <v>1681</v>
      </c>
      <c r="J141" s="290"/>
      <c r="K141" s="338"/>
    </row>
    <row r="142" s="1" customFormat="1" ht="15" customHeight="1">
      <c r="B142" s="335"/>
      <c r="C142" s="290" t="s">
        <v>1703</v>
      </c>
      <c r="D142" s="290"/>
      <c r="E142" s="290"/>
      <c r="F142" s="313" t="s">
        <v>1646</v>
      </c>
      <c r="G142" s="290"/>
      <c r="H142" s="290" t="s">
        <v>1704</v>
      </c>
      <c r="I142" s="290" t="s">
        <v>1681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1705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1640</v>
      </c>
      <c r="D148" s="305"/>
      <c r="E148" s="305"/>
      <c r="F148" s="305" t="s">
        <v>1641</v>
      </c>
      <c r="G148" s="306"/>
      <c r="H148" s="305" t="s">
        <v>54</v>
      </c>
      <c r="I148" s="305" t="s">
        <v>57</v>
      </c>
      <c r="J148" s="305" t="s">
        <v>1642</v>
      </c>
      <c r="K148" s="304"/>
    </row>
    <row r="149" s="1" customFormat="1" ht="17.25" customHeight="1">
      <c r="B149" s="302"/>
      <c r="C149" s="307" t="s">
        <v>1643</v>
      </c>
      <c r="D149" s="307"/>
      <c r="E149" s="307"/>
      <c r="F149" s="308" t="s">
        <v>1644</v>
      </c>
      <c r="G149" s="309"/>
      <c r="H149" s="307"/>
      <c r="I149" s="307"/>
      <c r="J149" s="307" t="s">
        <v>1645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1649</v>
      </c>
      <c r="D151" s="290"/>
      <c r="E151" s="290"/>
      <c r="F151" s="343" t="s">
        <v>1646</v>
      </c>
      <c r="G151" s="290"/>
      <c r="H151" s="342" t="s">
        <v>1686</v>
      </c>
      <c r="I151" s="342" t="s">
        <v>1648</v>
      </c>
      <c r="J151" s="342">
        <v>120</v>
      </c>
      <c r="K151" s="338"/>
    </row>
    <row r="152" s="1" customFormat="1" ht="15" customHeight="1">
      <c r="B152" s="315"/>
      <c r="C152" s="342" t="s">
        <v>1695</v>
      </c>
      <c r="D152" s="290"/>
      <c r="E152" s="290"/>
      <c r="F152" s="343" t="s">
        <v>1646</v>
      </c>
      <c r="G152" s="290"/>
      <c r="H152" s="342" t="s">
        <v>1706</v>
      </c>
      <c r="I152" s="342" t="s">
        <v>1648</v>
      </c>
      <c r="J152" s="342" t="s">
        <v>1697</v>
      </c>
      <c r="K152" s="338"/>
    </row>
    <row r="153" s="1" customFormat="1" ht="15" customHeight="1">
      <c r="B153" s="315"/>
      <c r="C153" s="342" t="s">
        <v>1594</v>
      </c>
      <c r="D153" s="290"/>
      <c r="E153" s="290"/>
      <c r="F153" s="343" t="s">
        <v>1646</v>
      </c>
      <c r="G153" s="290"/>
      <c r="H153" s="342" t="s">
        <v>1707</v>
      </c>
      <c r="I153" s="342" t="s">
        <v>1648</v>
      </c>
      <c r="J153" s="342" t="s">
        <v>1697</v>
      </c>
      <c r="K153" s="338"/>
    </row>
    <row r="154" s="1" customFormat="1" ht="15" customHeight="1">
      <c r="B154" s="315"/>
      <c r="C154" s="342" t="s">
        <v>1651</v>
      </c>
      <c r="D154" s="290"/>
      <c r="E154" s="290"/>
      <c r="F154" s="343" t="s">
        <v>1652</v>
      </c>
      <c r="G154" s="290"/>
      <c r="H154" s="342" t="s">
        <v>1686</v>
      </c>
      <c r="I154" s="342" t="s">
        <v>1648</v>
      </c>
      <c r="J154" s="342">
        <v>50</v>
      </c>
      <c r="K154" s="338"/>
    </row>
    <row r="155" s="1" customFormat="1" ht="15" customHeight="1">
      <c r="B155" s="315"/>
      <c r="C155" s="342" t="s">
        <v>1654</v>
      </c>
      <c r="D155" s="290"/>
      <c r="E155" s="290"/>
      <c r="F155" s="343" t="s">
        <v>1646</v>
      </c>
      <c r="G155" s="290"/>
      <c r="H155" s="342" t="s">
        <v>1686</v>
      </c>
      <c r="I155" s="342" t="s">
        <v>1656</v>
      </c>
      <c r="J155" s="342"/>
      <c r="K155" s="338"/>
    </row>
    <row r="156" s="1" customFormat="1" ht="15" customHeight="1">
      <c r="B156" s="315"/>
      <c r="C156" s="342" t="s">
        <v>1665</v>
      </c>
      <c r="D156" s="290"/>
      <c r="E156" s="290"/>
      <c r="F156" s="343" t="s">
        <v>1652</v>
      </c>
      <c r="G156" s="290"/>
      <c r="H156" s="342" t="s">
        <v>1686</v>
      </c>
      <c r="I156" s="342" t="s">
        <v>1648</v>
      </c>
      <c r="J156" s="342">
        <v>50</v>
      </c>
      <c r="K156" s="338"/>
    </row>
    <row r="157" s="1" customFormat="1" ht="15" customHeight="1">
      <c r="B157" s="315"/>
      <c r="C157" s="342" t="s">
        <v>1673</v>
      </c>
      <c r="D157" s="290"/>
      <c r="E157" s="290"/>
      <c r="F157" s="343" t="s">
        <v>1652</v>
      </c>
      <c r="G157" s="290"/>
      <c r="H157" s="342" t="s">
        <v>1686</v>
      </c>
      <c r="I157" s="342" t="s">
        <v>1648</v>
      </c>
      <c r="J157" s="342">
        <v>50</v>
      </c>
      <c r="K157" s="338"/>
    </row>
    <row r="158" s="1" customFormat="1" ht="15" customHeight="1">
      <c r="B158" s="315"/>
      <c r="C158" s="342" t="s">
        <v>1671</v>
      </c>
      <c r="D158" s="290"/>
      <c r="E158" s="290"/>
      <c r="F158" s="343" t="s">
        <v>1652</v>
      </c>
      <c r="G158" s="290"/>
      <c r="H158" s="342" t="s">
        <v>1686</v>
      </c>
      <c r="I158" s="342" t="s">
        <v>1648</v>
      </c>
      <c r="J158" s="342">
        <v>50</v>
      </c>
      <c r="K158" s="338"/>
    </row>
    <row r="159" s="1" customFormat="1" ht="15" customHeight="1">
      <c r="B159" s="315"/>
      <c r="C159" s="342" t="s">
        <v>106</v>
      </c>
      <c r="D159" s="290"/>
      <c r="E159" s="290"/>
      <c r="F159" s="343" t="s">
        <v>1646</v>
      </c>
      <c r="G159" s="290"/>
      <c r="H159" s="342" t="s">
        <v>1708</v>
      </c>
      <c r="I159" s="342" t="s">
        <v>1648</v>
      </c>
      <c r="J159" s="342" t="s">
        <v>1709</v>
      </c>
      <c r="K159" s="338"/>
    </row>
    <row r="160" s="1" customFormat="1" ht="15" customHeight="1">
      <c r="B160" s="315"/>
      <c r="C160" s="342" t="s">
        <v>1710</v>
      </c>
      <c r="D160" s="290"/>
      <c r="E160" s="290"/>
      <c r="F160" s="343" t="s">
        <v>1646</v>
      </c>
      <c r="G160" s="290"/>
      <c r="H160" s="342" t="s">
        <v>1711</v>
      </c>
      <c r="I160" s="342" t="s">
        <v>1681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1712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1640</v>
      </c>
      <c r="D166" s="305"/>
      <c r="E166" s="305"/>
      <c r="F166" s="305" t="s">
        <v>1641</v>
      </c>
      <c r="G166" s="347"/>
      <c r="H166" s="348" t="s">
        <v>54</v>
      </c>
      <c r="I166" s="348" t="s">
        <v>57</v>
      </c>
      <c r="J166" s="305" t="s">
        <v>1642</v>
      </c>
      <c r="K166" s="282"/>
    </row>
    <row r="167" s="1" customFormat="1" ht="17.25" customHeight="1">
      <c r="B167" s="283"/>
      <c r="C167" s="307" t="s">
        <v>1643</v>
      </c>
      <c r="D167" s="307"/>
      <c r="E167" s="307"/>
      <c r="F167" s="308" t="s">
        <v>1644</v>
      </c>
      <c r="G167" s="349"/>
      <c r="H167" s="350"/>
      <c r="I167" s="350"/>
      <c r="J167" s="307" t="s">
        <v>1645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1649</v>
      </c>
      <c r="D169" s="290"/>
      <c r="E169" s="290"/>
      <c r="F169" s="313" t="s">
        <v>1646</v>
      </c>
      <c r="G169" s="290"/>
      <c r="H169" s="290" t="s">
        <v>1686</v>
      </c>
      <c r="I169" s="290" t="s">
        <v>1648</v>
      </c>
      <c r="J169" s="290">
        <v>120</v>
      </c>
      <c r="K169" s="338"/>
    </row>
    <row r="170" s="1" customFormat="1" ht="15" customHeight="1">
      <c r="B170" s="315"/>
      <c r="C170" s="290" t="s">
        <v>1695</v>
      </c>
      <c r="D170" s="290"/>
      <c r="E170" s="290"/>
      <c r="F170" s="313" t="s">
        <v>1646</v>
      </c>
      <c r="G170" s="290"/>
      <c r="H170" s="290" t="s">
        <v>1696</v>
      </c>
      <c r="I170" s="290" t="s">
        <v>1648</v>
      </c>
      <c r="J170" s="290" t="s">
        <v>1697</v>
      </c>
      <c r="K170" s="338"/>
    </row>
    <row r="171" s="1" customFormat="1" ht="15" customHeight="1">
      <c r="B171" s="315"/>
      <c r="C171" s="290" t="s">
        <v>1594</v>
      </c>
      <c r="D171" s="290"/>
      <c r="E171" s="290"/>
      <c r="F171" s="313" t="s">
        <v>1646</v>
      </c>
      <c r="G171" s="290"/>
      <c r="H171" s="290" t="s">
        <v>1713</v>
      </c>
      <c r="I171" s="290" t="s">
        <v>1648</v>
      </c>
      <c r="J171" s="290" t="s">
        <v>1697</v>
      </c>
      <c r="K171" s="338"/>
    </row>
    <row r="172" s="1" customFormat="1" ht="15" customHeight="1">
      <c r="B172" s="315"/>
      <c r="C172" s="290" t="s">
        <v>1651</v>
      </c>
      <c r="D172" s="290"/>
      <c r="E172" s="290"/>
      <c r="F172" s="313" t="s">
        <v>1652</v>
      </c>
      <c r="G172" s="290"/>
      <c r="H172" s="290" t="s">
        <v>1713</v>
      </c>
      <c r="I172" s="290" t="s">
        <v>1648</v>
      </c>
      <c r="J172" s="290">
        <v>50</v>
      </c>
      <c r="K172" s="338"/>
    </row>
    <row r="173" s="1" customFormat="1" ht="15" customHeight="1">
      <c r="B173" s="315"/>
      <c r="C173" s="290" t="s">
        <v>1654</v>
      </c>
      <c r="D173" s="290"/>
      <c r="E173" s="290"/>
      <c r="F173" s="313" t="s">
        <v>1646</v>
      </c>
      <c r="G173" s="290"/>
      <c r="H173" s="290" t="s">
        <v>1713</v>
      </c>
      <c r="I173" s="290" t="s">
        <v>1656</v>
      </c>
      <c r="J173" s="290"/>
      <c r="K173" s="338"/>
    </row>
    <row r="174" s="1" customFormat="1" ht="15" customHeight="1">
      <c r="B174" s="315"/>
      <c r="C174" s="290" t="s">
        <v>1665</v>
      </c>
      <c r="D174" s="290"/>
      <c r="E174" s="290"/>
      <c r="F174" s="313" t="s">
        <v>1652</v>
      </c>
      <c r="G174" s="290"/>
      <c r="H174" s="290" t="s">
        <v>1713</v>
      </c>
      <c r="I174" s="290" t="s">
        <v>1648</v>
      </c>
      <c r="J174" s="290">
        <v>50</v>
      </c>
      <c r="K174" s="338"/>
    </row>
    <row r="175" s="1" customFormat="1" ht="15" customHeight="1">
      <c r="B175" s="315"/>
      <c r="C175" s="290" t="s">
        <v>1673</v>
      </c>
      <c r="D175" s="290"/>
      <c r="E175" s="290"/>
      <c r="F175" s="313" t="s">
        <v>1652</v>
      </c>
      <c r="G175" s="290"/>
      <c r="H175" s="290" t="s">
        <v>1713</v>
      </c>
      <c r="I175" s="290" t="s">
        <v>1648</v>
      </c>
      <c r="J175" s="290">
        <v>50</v>
      </c>
      <c r="K175" s="338"/>
    </row>
    <row r="176" s="1" customFormat="1" ht="15" customHeight="1">
      <c r="B176" s="315"/>
      <c r="C176" s="290" t="s">
        <v>1671</v>
      </c>
      <c r="D176" s="290"/>
      <c r="E176" s="290"/>
      <c r="F176" s="313" t="s">
        <v>1652</v>
      </c>
      <c r="G176" s="290"/>
      <c r="H176" s="290" t="s">
        <v>1713</v>
      </c>
      <c r="I176" s="290" t="s">
        <v>1648</v>
      </c>
      <c r="J176" s="290">
        <v>50</v>
      </c>
      <c r="K176" s="338"/>
    </row>
    <row r="177" s="1" customFormat="1" ht="15" customHeight="1">
      <c r="B177" s="315"/>
      <c r="C177" s="290" t="s">
        <v>123</v>
      </c>
      <c r="D177" s="290"/>
      <c r="E177" s="290"/>
      <c r="F177" s="313" t="s">
        <v>1646</v>
      </c>
      <c r="G177" s="290"/>
      <c r="H177" s="290" t="s">
        <v>1714</v>
      </c>
      <c r="I177" s="290" t="s">
        <v>1715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1646</v>
      </c>
      <c r="G178" s="290"/>
      <c r="H178" s="290" t="s">
        <v>1716</v>
      </c>
      <c r="I178" s="290" t="s">
        <v>1717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1646</v>
      </c>
      <c r="G179" s="290"/>
      <c r="H179" s="290" t="s">
        <v>1718</v>
      </c>
      <c r="I179" s="290" t="s">
        <v>1648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1646</v>
      </c>
      <c r="G180" s="290"/>
      <c r="H180" s="290" t="s">
        <v>1719</v>
      </c>
      <c r="I180" s="290" t="s">
        <v>1648</v>
      </c>
      <c r="J180" s="290">
        <v>255</v>
      </c>
      <c r="K180" s="338"/>
    </row>
    <row r="181" s="1" customFormat="1" ht="15" customHeight="1">
      <c r="B181" s="315"/>
      <c r="C181" s="290" t="s">
        <v>124</v>
      </c>
      <c r="D181" s="290"/>
      <c r="E181" s="290"/>
      <c r="F181" s="313" t="s">
        <v>1646</v>
      </c>
      <c r="G181" s="290"/>
      <c r="H181" s="290" t="s">
        <v>1610</v>
      </c>
      <c r="I181" s="290" t="s">
        <v>1648</v>
      </c>
      <c r="J181" s="290">
        <v>10</v>
      </c>
      <c r="K181" s="338"/>
    </row>
    <row r="182" s="1" customFormat="1" ht="15" customHeight="1">
      <c r="B182" s="315"/>
      <c r="C182" s="290" t="s">
        <v>125</v>
      </c>
      <c r="D182" s="290"/>
      <c r="E182" s="290"/>
      <c r="F182" s="313" t="s">
        <v>1646</v>
      </c>
      <c r="G182" s="290"/>
      <c r="H182" s="290" t="s">
        <v>1720</v>
      </c>
      <c r="I182" s="290" t="s">
        <v>1681</v>
      </c>
      <c r="J182" s="290"/>
      <c r="K182" s="338"/>
    </row>
    <row r="183" s="1" customFormat="1" ht="15" customHeight="1">
      <c r="B183" s="315"/>
      <c r="C183" s="290" t="s">
        <v>1721</v>
      </c>
      <c r="D183" s="290"/>
      <c r="E183" s="290"/>
      <c r="F183" s="313" t="s">
        <v>1646</v>
      </c>
      <c r="G183" s="290"/>
      <c r="H183" s="290" t="s">
        <v>1722</v>
      </c>
      <c r="I183" s="290" t="s">
        <v>1681</v>
      </c>
      <c r="J183" s="290"/>
      <c r="K183" s="338"/>
    </row>
    <row r="184" s="1" customFormat="1" ht="15" customHeight="1">
      <c r="B184" s="315"/>
      <c r="C184" s="290" t="s">
        <v>1710</v>
      </c>
      <c r="D184" s="290"/>
      <c r="E184" s="290"/>
      <c r="F184" s="313" t="s">
        <v>1646</v>
      </c>
      <c r="G184" s="290"/>
      <c r="H184" s="290" t="s">
        <v>1723</v>
      </c>
      <c r="I184" s="290" t="s">
        <v>1681</v>
      </c>
      <c r="J184" s="290"/>
      <c r="K184" s="338"/>
    </row>
    <row r="185" s="1" customFormat="1" ht="15" customHeight="1">
      <c r="B185" s="315"/>
      <c r="C185" s="290" t="s">
        <v>127</v>
      </c>
      <c r="D185" s="290"/>
      <c r="E185" s="290"/>
      <c r="F185" s="313" t="s">
        <v>1652</v>
      </c>
      <c r="G185" s="290"/>
      <c r="H185" s="290" t="s">
        <v>1724</v>
      </c>
      <c r="I185" s="290" t="s">
        <v>1648</v>
      </c>
      <c r="J185" s="290">
        <v>50</v>
      </c>
      <c r="K185" s="338"/>
    </row>
    <row r="186" s="1" customFormat="1" ht="15" customHeight="1">
      <c r="B186" s="315"/>
      <c r="C186" s="290" t="s">
        <v>1725</v>
      </c>
      <c r="D186" s="290"/>
      <c r="E186" s="290"/>
      <c r="F186" s="313" t="s">
        <v>1652</v>
      </c>
      <c r="G186" s="290"/>
      <c r="H186" s="290" t="s">
        <v>1726</v>
      </c>
      <c r="I186" s="290" t="s">
        <v>1727</v>
      </c>
      <c r="J186" s="290"/>
      <c r="K186" s="338"/>
    </row>
    <row r="187" s="1" customFormat="1" ht="15" customHeight="1">
      <c r="B187" s="315"/>
      <c r="C187" s="290" t="s">
        <v>1728</v>
      </c>
      <c r="D187" s="290"/>
      <c r="E187" s="290"/>
      <c r="F187" s="313" t="s">
        <v>1652</v>
      </c>
      <c r="G187" s="290"/>
      <c r="H187" s="290" t="s">
        <v>1729</v>
      </c>
      <c r="I187" s="290" t="s">
        <v>1727</v>
      </c>
      <c r="J187" s="290"/>
      <c r="K187" s="338"/>
    </row>
    <row r="188" s="1" customFormat="1" ht="15" customHeight="1">
      <c r="B188" s="315"/>
      <c r="C188" s="290" t="s">
        <v>1730</v>
      </c>
      <c r="D188" s="290"/>
      <c r="E188" s="290"/>
      <c r="F188" s="313" t="s">
        <v>1652</v>
      </c>
      <c r="G188" s="290"/>
      <c r="H188" s="290" t="s">
        <v>1731</v>
      </c>
      <c r="I188" s="290" t="s">
        <v>1727</v>
      </c>
      <c r="J188" s="290"/>
      <c r="K188" s="338"/>
    </row>
    <row r="189" s="1" customFormat="1" ht="15" customHeight="1">
      <c r="B189" s="315"/>
      <c r="C189" s="351" t="s">
        <v>1732</v>
      </c>
      <c r="D189" s="290"/>
      <c r="E189" s="290"/>
      <c r="F189" s="313" t="s">
        <v>1652</v>
      </c>
      <c r="G189" s="290"/>
      <c r="H189" s="290" t="s">
        <v>1733</v>
      </c>
      <c r="I189" s="290" t="s">
        <v>1734</v>
      </c>
      <c r="J189" s="352" t="s">
        <v>1735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1646</v>
      </c>
      <c r="G190" s="290"/>
      <c r="H190" s="287" t="s">
        <v>1736</v>
      </c>
      <c r="I190" s="290" t="s">
        <v>1737</v>
      </c>
      <c r="J190" s="290"/>
      <c r="K190" s="338"/>
    </row>
    <row r="191" s="1" customFormat="1" ht="15" customHeight="1">
      <c r="B191" s="315"/>
      <c r="C191" s="351" t="s">
        <v>1738</v>
      </c>
      <c r="D191" s="290"/>
      <c r="E191" s="290"/>
      <c r="F191" s="313" t="s">
        <v>1646</v>
      </c>
      <c r="G191" s="290"/>
      <c r="H191" s="290" t="s">
        <v>1739</v>
      </c>
      <c r="I191" s="290" t="s">
        <v>1681</v>
      </c>
      <c r="J191" s="290"/>
      <c r="K191" s="338"/>
    </row>
    <row r="192" s="1" customFormat="1" ht="15" customHeight="1">
      <c r="B192" s="315"/>
      <c r="C192" s="351" t="s">
        <v>1740</v>
      </c>
      <c r="D192" s="290"/>
      <c r="E192" s="290"/>
      <c r="F192" s="313" t="s">
        <v>1646</v>
      </c>
      <c r="G192" s="290"/>
      <c r="H192" s="290" t="s">
        <v>1741</v>
      </c>
      <c r="I192" s="290" t="s">
        <v>1681</v>
      </c>
      <c r="J192" s="290"/>
      <c r="K192" s="338"/>
    </row>
    <row r="193" s="1" customFormat="1" ht="15" customHeight="1">
      <c r="B193" s="315"/>
      <c r="C193" s="351" t="s">
        <v>1742</v>
      </c>
      <c r="D193" s="290"/>
      <c r="E193" s="290"/>
      <c r="F193" s="313" t="s">
        <v>1652</v>
      </c>
      <c r="G193" s="290"/>
      <c r="H193" s="290" t="s">
        <v>1743</v>
      </c>
      <c r="I193" s="290" t="s">
        <v>1681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1744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1745</v>
      </c>
      <c r="D200" s="354"/>
      <c r="E200" s="354"/>
      <c r="F200" s="354" t="s">
        <v>1746</v>
      </c>
      <c r="G200" s="355"/>
      <c r="H200" s="354" t="s">
        <v>1747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1737</v>
      </c>
      <c r="D202" s="290"/>
      <c r="E202" s="290"/>
      <c r="F202" s="313" t="s">
        <v>43</v>
      </c>
      <c r="G202" s="290"/>
      <c r="H202" s="290" t="s">
        <v>1748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1749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1750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1751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1752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1693</v>
      </c>
      <c r="D208" s="290"/>
      <c r="E208" s="290"/>
      <c r="F208" s="313" t="s">
        <v>79</v>
      </c>
      <c r="G208" s="290"/>
      <c r="H208" s="290" t="s">
        <v>1753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1590</v>
      </c>
      <c r="G209" s="290"/>
      <c r="H209" s="290" t="s">
        <v>1591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1588</v>
      </c>
      <c r="G210" s="290"/>
      <c r="H210" s="290" t="s">
        <v>1754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99</v>
      </c>
      <c r="G211" s="351"/>
      <c r="H211" s="342" t="s">
        <v>100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1592</v>
      </c>
      <c r="G212" s="351"/>
      <c r="H212" s="342" t="s">
        <v>1755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1717</v>
      </c>
      <c r="D214" s="290"/>
      <c r="E214" s="290"/>
      <c r="F214" s="313">
        <v>1</v>
      </c>
      <c r="G214" s="351"/>
      <c r="H214" s="342" t="s">
        <v>1756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1757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1758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1759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2021-10-14T12:18:55Z</dcterms:created>
  <dcterms:modified xsi:type="dcterms:W3CDTF">2021-10-14T12:19:08Z</dcterms:modified>
</cp:coreProperties>
</file>