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1 - Bourací a přípra..." sheetId="2" r:id="rId2"/>
    <sheet name="SO 101 - Rekonstrukce kom..." sheetId="3" r:id="rId3"/>
    <sheet name="SO 301 - Odvodnění zpevně..." sheetId="4" r:id="rId4"/>
    <sheet name="SO 431 - Veřejné osvětlení" sheetId="5" r:id="rId5"/>
    <sheet name="SO 901 - ZOV Zásady organ..." sheetId="6" r:id="rId6"/>
    <sheet name="VRN - Vedlejší rozpočtové..."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'SO 001 - Bourací a přípra...'!$C$120:$K$279</definedName>
    <definedName name="_xlnm.Print_Area" localSheetId="1">'SO 001 - Bourací a přípra...'!$C$82:$J$102,'SO 001 - Bourací a přípra...'!$C$108:$J$279</definedName>
    <definedName name="_xlnm.Print_Titles" localSheetId="1">'SO 001 - Bourací a přípra...'!$120:$120</definedName>
    <definedName name="_xlnm._FilterDatabase" localSheetId="2" hidden="1">'SO 101 - Rekonstrukce kom...'!$C$134:$K$559</definedName>
    <definedName name="_xlnm.Print_Area" localSheetId="2">'SO 101 - Rekonstrukce kom...'!$C$82:$J$116,'SO 101 - Rekonstrukce kom...'!$C$122:$J$559</definedName>
    <definedName name="_xlnm.Print_Titles" localSheetId="2">'SO 101 - Rekonstrukce kom...'!$134:$134</definedName>
    <definedName name="_xlnm._FilterDatabase" localSheetId="3" hidden="1">'SO 301 - Odvodnění zpevně...'!$C$131:$K$592</definedName>
    <definedName name="_xlnm.Print_Area" localSheetId="3">'SO 301 - Odvodnění zpevně...'!$C$82:$J$113,'SO 301 - Odvodnění zpevně...'!$C$119:$J$592</definedName>
    <definedName name="_xlnm.Print_Titles" localSheetId="3">'SO 301 - Odvodnění zpevně...'!$131:$131</definedName>
    <definedName name="_xlnm._FilterDatabase" localSheetId="4" hidden="1">'SO 431 - Veřejné osvětlení'!$C$117:$K$193</definedName>
    <definedName name="_xlnm.Print_Area" localSheetId="4">'SO 431 - Veřejné osvětlení'!$C$82:$J$99,'SO 431 - Veřejné osvětlení'!$C$105:$J$193</definedName>
    <definedName name="_xlnm.Print_Titles" localSheetId="4">'SO 431 - Veřejné osvětlení'!$117:$117</definedName>
    <definedName name="_xlnm._FilterDatabase" localSheetId="5" hidden="1">'SO 901 - ZOV Zásady organ...'!$C$123:$K$447</definedName>
    <definedName name="_xlnm.Print_Area" localSheetId="5">'SO 901 - ZOV Zásady organ...'!$C$82:$J$105,'SO 901 - ZOV Zásady organ...'!$C$111:$J$447</definedName>
    <definedName name="_xlnm.Print_Titles" localSheetId="5">'SO 901 - ZOV Zásady organ...'!$123:$123</definedName>
    <definedName name="_xlnm._FilterDatabase" localSheetId="6" hidden="1">'VRN - Vedlejší rozpočtové...'!$C$122:$K$174</definedName>
    <definedName name="_xlnm.Print_Area" localSheetId="6">'VRN - Vedlejší rozpočtové...'!$C$82:$J$104,'VRN - Vedlejší rozpočtové...'!$C$110:$J$174</definedName>
    <definedName name="_xlnm.Print_Titles" localSheetId="6">'VRN - Vedlejší rozpočtové...'!$122:$122</definedName>
  </definedNames>
  <calcPr/>
</workbook>
</file>

<file path=xl/calcChain.xml><?xml version="1.0" encoding="utf-8"?>
<calcChain xmlns="http://schemas.openxmlformats.org/spreadsheetml/2006/main">
  <c i="7" l="1" r="J37"/>
  <c r="J36"/>
  <c i="1" r="AY100"/>
  <c i="7" r="J35"/>
  <c i="1" r="AX100"/>
  <c i="7"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0"/>
  <c r="J119"/>
  <c r="F119"/>
  <c r="F117"/>
  <c r="E115"/>
  <c r="J92"/>
  <c r="J91"/>
  <c r="F91"/>
  <c r="F89"/>
  <c r="E87"/>
  <c r="J18"/>
  <c r="E18"/>
  <c r="F120"/>
  <c r="J17"/>
  <c r="J12"/>
  <c r="J117"/>
  <c r="E7"/>
  <c r="E113"/>
  <c i="6" r="J37"/>
  <c r="J36"/>
  <c i="1" r="AY99"/>
  <c i="6" r="J35"/>
  <c i="1" r="AX99"/>
  <c i="6" r="BI446"/>
  <c r="BH446"/>
  <c r="BG446"/>
  <c r="BF446"/>
  <c r="T446"/>
  <c r="T445"/>
  <c r="R446"/>
  <c r="R445"/>
  <c r="P446"/>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0"/>
  <c r="BH430"/>
  <c r="BG430"/>
  <c r="BF430"/>
  <c r="T430"/>
  <c r="R430"/>
  <c r="P430"/>
  <c r="BI426"/>
  <c r="BH426"/>
  <c r="BG426"/>
  <c r="BF426"/>
  <c r="T426"/>
  <c r="R426"/>
  <c r="P426"/>
  <c r="BI425"/>
  <c r="BH425"/>
  <c r="BG425"/>
  <c r="BF425"/>
  <c r="T425"/>
  <c r="R425"/>
  <c r="P425"/>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09"/>
  <c r="BH409"/>
  <c r="BG409"/>
  <c r="BF409"/>
  <c r="T409"/>
  <c r="R409"/>
  <c r="P409"/>
  <c r="BI407"/>
  <c r="BH407"/>
  <c r="BG407"/>
  <c r="BF407"/>
  <c r="T407"/>
  <c r="R407"/>
  <c r="P407"/>
  <c r="BI405"/>
  <c r="BH405"/>
  <c r="BG405"/>
  <c r="BF405"/>
  <c r="T405"/>
  <c r="R405"/>
  <c r="P405"/>
  <c r="BI402"/>
  <c r="BH402"/>
  <c r="BG402"/>
  <c r="BF402"/>
  <c r="T402"/>
  <c r="R402"/>
  <c r="P402"/>
  <c r="BI399"/>
  <c r="BH399"/>
  <c r="BG399"/>
  <c r="BF399"/>
  <c r="T399"/>
  <c r="R399"/>
  <c r="P399"/>
  <c r="BI395"/>
  <c r="BH395"/>
  <c r="BG395"/>
  <c r="BF395"/>
  <c r="T395"/>
  <c r="R395"/>
  <c r="P395"/>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9"/>
  <c r="BH379"/>
  <c r="BG379"/>
  <c r="BF379"/>
  <c r="T379"/>
  <c r="R379"/>
  <c r="P379"/>
  <c r="BI376"/>
  <c r="BH376"/>
  <c r="BG376"/>
  <c r="BF376"/>
  <c r="T376"/>
  <c r="R376"/>
  <c r="P376"/>
  <c r="BI374"/>
  <c r="BH374"/>
  <c r="BG374"/>
  <c r="BF374"/>
  <c r="T374"/>
  <c r="R374"/>
  <c r="P374"/>
  <c r="BI371"/>
  <c r="BH371"/>
  <c r="BG371"/>
  <c r="BF371"/>
  <c r="T371"/>
  <c r="R371"/>
  <c r="P371"/>
  <c r="BI368"/>
  <c r="BH368"/>
  <c r="BG368"/>
  <c r="BF368"/>
  <c r="T368"/>
  <c r="R368"/>
  <c r="P368"/>
  <c r="BI364"/>
  <c r="BH364"/>
  <c r="BG364"/>
  <c r="BF364"/>
  <c r="T364"/>
  <c r="R364"/>
  <c r="P364"/>
  <c r="BI360"/>
  <c r="BH360"/>
  <c r="BG360"/>
  <c r="BF360"/>
  <c r="T360"/>
  <c r="R360"/>
  <c r="P360"/>
  <c r="BI357"/>
  <c r="BH357"/>
  <c r="BG357"/>
  <c r="BF357"/>
  <c r="T357"/>
  <c r="R357"/>
  <c r="P357"/>
  <c r="BI353"/>
  <c r="BH353"/>
  <c r="BG353"/>
  <c r="BF353"/>
  <c r="T353"/>
  <c r="R353"/>
  <c r="P353"/>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2"/>
  <c r="BH332"/>
  <c r="BG332"/>
  <c r="BF332"/>
  <c r="T332"/>
  <c r="R332"/>
  <c r="P332"/>
  <c r="BI329"/>
  <c r="BH329"/>
  <c r="BG329"/>
  <c r="BF329"/>
  <c r="T329"/>
  <c r="R329"/>
  <c r="P329"/>
  <c r="BI327"/>
  <c r="BH327"/>
  <c r="BG327"/>
  <c r="BF327"/>
  <c r="T327"/>
  <c r="R327"/>
  <c r="P327"/>
  <c r="BI326"/>
  <c r="BH326"/>
  <c r="BG326"/>
  <c r="BF326"/>
  <c r="T326"/>
  <c r="R326"/>
  <c r="P326"/>
  <c r="BI323"/>
  <c r="BH323"/>
  <c r="BG323"/>
  <c r="BF323"/>
  <c r="T323"/>
  <c r="R323"/>
  <c r="P323"/>
  <c r="BI321"/>
  <c r="BH321"/>
  <c r="BG321"/>
  <c r="BF321"/>
  <c r="T321"/>
  <c r="R321"/>
  <c r="P321"/>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9"/>
  <c r="BH299"/>
  <c r="BG299"/>
  <c r="BF299"/>
  <c r="T299"/>
  <c r="R299"/>
  <c r="P299"/>
  <c r="BI295"/>
  <c r="BH295"/>
  <c r="BG295"/>
  <c r="BF295"/>
  <c r="T295"/>
  <c r="R295"/>
  <c r="P295"/>
  <c r="BI293"/>
  <c r="BH293"/>
  <c r="BG293"/>
  <c r="BF293"/>
  <c r="T293"/>
  <c r="R293"/>
  <c r="P293"/>
  <c r="BI291"/>
  <c r="BH291"/>
  <c r="BG291"/>
  <c r="BF291"/>
  <c r="T291"/>
  <c r="R291"/>
  <c r="P291"/>
  <c r="BI288"/>
  <c r="BH288"/>
  <c r="BG288"/>
  <c r="BF288"/>
  <c r="T288"/>
  <c r="R288"/>
  <c r="P288"/>
  <c r="BI285"/>
  <c r="BH285"/>
  <c r="BG285"/>
  <c r="BF285"/>
  <c r="T285"/>
  <c r="R285"/>
  <c r="P285"/>
  <c r="BI282"/>
  <c r="BH282"/>
  <c r="BG282"/>
  <c r="BF282"/>
  <c r="T282"/>
  <c r="R282"/>
  <c r="P282"/>
  <c r="BI280"/>
  <c r="BH280"/>
  <c r="BG280"/>
  <c r="BF280"/>
  <c r="T280"/>
  <c r="R280"/>
  <c r="P280"/>
  <c r="BI276"/>
  <c r="BH276"/>
  <c r="BG276"/>
  <c r="BF276"/>
  <c r="T276"/>
  <c r="R276"/>
  <c r="P276"/>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1"/>
  <c r="BH261"/>
  <c r="BG261"/>
  <c r="BF261"/>
  <c r="T261"/>
  <c r="R261"/>
  <c r="P261"/>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3"/>
  <c r="BH243"/>
  <c r="BG243"/>
  <c r="BF243"/>
  <c r="T243"/>
  <c r="R243"/>
  <c r="P243"/>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0"/>
  <c r="BH150"/>
  <c r="BG150"/>
  <c r="BF150"/>
  <c r="T150"/>
  <c r="R150"/>
  <c r="P150"/>
  <c r="BI148"/>
  <c r="BH148"/>
  <c r="BG148"/>
  <c r="BF148"/>
  <c r="T148"/>
  <c r="R148"/>
  <c r="P148"/>
  <c r="BI146"/>
  <c r="BH146"/>
  <c r="BG146"/>
  <c r="BF146"/>
  <c r="T146"/>
  <c r="R146"/>
  <c r="P146"/>
  <c r="BI142"/>
  <c r="BH142"/>
  <c r="BG142"/>
  <c r="BF142"/>
  <c r="T142"/>
  <c r="R142"/>
  <c r="P142"/>
  <c r="BI139"/>
  <c r="BH139"/>
  <c r="BG139"/>
  <c r="BF139"/>
  <c r="T139"/>
  <c r="R139"/>
  <c r="P139"/>
  <c r="BI137"/>
  <c r="BH137"/>
  <c r="BG137"/>
  <c r="BF137"/>
  <c r="T137"/>
  <c r="R137"/>
  <c r="P137"/>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J121"/>
  <c r="J120"/>
  <c r="F120"/>
  <c r="F118"/>
  <c r="E116"/>
  <c r="J92"/>
  <c r="J91"/>
  <c r="F91"/>
  <c r="F89"/>
  <c r="E87"/>
  <c r="J18"/>
  <c r="E18"/>
  <c r="F92"/>
  <c r="J17"/>
  <c r="J12"/>
  <c r="J118"/>
  <c r="E7"/>
  <c r="E114"/>
  <c i="5" r="J37"/>
  <c r="J36"/>
  <c i="1" r="AY98"/>
  <c i="5" r="J35"/>
  <c i="1" r="AX98"/>
  <c i="5"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92"/>
  <c r="J17"/>
  <c r="J12"/>
  <c r="J89"/>
  <c r="E7"/>
  <c r="E108"/>
  <c i="4" r="J37"/>
  <c r="J36"/>
  <c i="1" r="AY97"/>
  <c i="4" r="J35"/>
  <c i="1" r="AX97"/>
  <c i="4" r="BI591"/>
  <c r="BH591"/>
  <c r="BG591"/>
  <c r="BF591"/>
  <c r="T591"/>
  <c r="T590"/>
  <c r="R591"/>
  <c r="R590"/>
  <c r="P591"/>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4"/>
  <c r="BH564"/>
  <c r="BG564"/>
  <c r="BF564"/>
  <c r="T564"/>
  <c r="R564"/>
  <c r="P564"/>
  <c r="BI563"/>
  <c r="BH563"/>
  <c r="BG563"/>
  <c r="BF563"/>
  <c r="T563"/>
  <c r="R563"/>
  <c r="P563"/>
  <c r="BI559"/>
  <c r="BH559"/>
  <c r="BG559"/>
  <c r="BF559"/>
  <c r="T559"/>
  <c r="T558"/>
  <c r="R559"/>
  <c r="R558"/>
  <c r="P559"/>
  <c r="P558"/>
  <c r="BI556"/>
  <c r="BH556"/>
  <c r="BG556"/>
  <c r="BF556"/>
  <c r="T556"/>
  <c r="R556"/>
  <c r="P556"/>
  <c r="BI551"/>
  <c r="BH551"/>
  <c r="BG551"/>
  <c r="BF551"/>
  <c r="T551"/>
  <c r="R551"/>
  <c r="P551"/>
  <c r="BI547"/>
  <c r="BH547"/>
  <c r="BG547"/>
  <c r="BF547"/>
  <c r="T547"/>
  <c r="R547"/>
  <c r="P547"/>
  <c r="BI542"/>
  <c r="BH542"/>
  <c r="BG542"/>
  <c r="BF542"/>
  <c r="T542"/>
  <c r="R542"/>
  <c r="P542"/>
  <c r="BI539"/>
  <c r="BH539"/>
  <c r="BG539"/>
  <c r="BF539"/>
  <c r="T539"/>
  <c r="R539"/>
  <c r="P539"/>
  <c r="BI538"/>
  <c r="BH538"/>
  <c r="BG538"/>
  <c r="BF538"/>
  <c r="T538"/>
  <c r="R538"/>
  <c r="P538"/>
  <c r="BI536"/>
  <c r="BH536"/>
  <c r="BG536"/>
  <c r="BF536"/>
  <c r="T536"/>
  <c r="R536"/>
  <c r="P536"/>
  <c r="BI532"/>
  <c r="BH532"/>
  <c r="BG532"/>
  <c r="BF532"/>
  <c r="T532"/>
  <c r="R532"/>
  <c r="P532"/>
  <c r="BI528"/>
  <c r="BH528"/>
  <c r="BG528"/>
  <c r="BF528"/>
  <c r="T528"/>
  <c r="R528"/>
  <c r="P528"/>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09"/>
  <c r="BH509"/>
  <c r="BG509"/>
  <c r="BF509"/>
  <c r="T509"/>
  <c r="R509"/>
  <c r="P509"/>
  <c r="BI505"/>
  <c r="BH505"/>
  <c r="BG505"/>
  <c r="BF505"/>
  <c r="T505"/>
  <c r="R505"/>
  <c r="P505"/>
  <c r="BI501"/>
  <c r="BH501"/>
  <c r="BG501"/>
  <c r="BF501"/>
  <c r="T501"/>
  <c r="R501"/>
  <c r="P501"/>
  <c r="BI499"/>
  <c r="BH499"/>
  <c r="BG499"/>
  <c r="BF499"/>
  <c r="T499"/>
  <c r="R499"/>
  <c r="P499"/>
  <c r="BI496"/>
  <c r="BH496"/>
  <c r="BG496"/>
  <c r="BF496"/>
  <c r="T496"/>
  <c r="R496"/>
  <c r="P496"/>
  <c r="BI492"/>
  <c r="BH492"/>
  <c r="BG492"/>
  <c r="BF492"/>
  <c r="T492"/>
  <c r="R492"/>
  <c r="P492"/>
  <c r="BI490"/>
  <c r="BH490"/>
  <c r="BG490"/>
  <c r="BF490"/>
  <c r="T490"/>
  <c r="R490"/>
  <c r="P490"/>
  <c r="BI487"/>
  <c r="BH487"/>
  <c r="BG487"/>
  <c r="BF487"/>
  <c r="T487"/>
  <c r="R487"/>
  <c r="P487"/>
  <c r="BI484"/>
  <c r="BH484"/>
  <c r="BG484"/>
  <c r="BF484"/>
  <c r="T484"/>
  <c r="R484"/>
  <c r="P484"/>
  <c r="BI480"/>
  <c r="BH480"/>
  <c r="BG480"/>
  <c r="BF480"/>
  <c r="T480"/>
  <c r="R480"/>
  <c r="P480"/>
  <c r="BI475"/>
  <c r="BH475"/>
  <c r="BG475"/>
  <c r="BF475"/>
  <c r="T475"/>
  <c r="R475"/>
  <c r="P475"/>
  <c r="BI472"/>
  <c r="BH472"/>
  <c r="BG472"/>
  <c r="BF472"/>
  <c r="T472"/>
  <c r="R472"/>
  <c r="P472"/>
  <c r="BI469"/>
  <c r="BH469"/>
  <c r="BG469"/>
  <c r="BF469"/>
  <c r="T469"/>
  <c r="R469"/>
  <c r="P469"/>
  <c r="BI466"/>
  <c r="BH466"/>
  <c r="BG466"/>
  <c r="BF466"/>
  <c r="T466"/>
  <c r="R466"/>
  <c r="P466"/>
  <c r="BI465"/>
  <c r="BH465"/>
  <c r="BG465"/>
  <c r="BF465"/>
  <c r="T465"/>
  <c r="R465"/>
  <c r="P465"/>
  <c r="BI462"/>
  <c r="BH462"/>
  <c r="BG462"/>
  <c r="BF462"/>
  <c r="T462"/>
  <c r="R462"/>
  <c r="P462"/>
  <c r="BI458"/>
  <c r="BH458"/>
  <c r="BG458"/>
  <c r="BF458"/>
  <c r="T458"/>
  <c r="R458"/>
  <c r="P458"/>
  <c r="BI456"/>
  <c r="BH456"/>
  <c r="BG456"/>
  <c r="BF456"/>
  <c r="T456"/>
  <c r="R456"/>
  <c r="P456"/>
  <c r="BI452"/>
  <c r="BH452"/>
  <c r="BG452"/>
  <c r="BF452"/>
  <c r="T452"/>
  <c r="R452"/>
  <c r="P452"/>
  <c r="BI448"/>
  <c r="BH448"/>
  <c r="BG448"/>
  <c r="BF448"/>
  <c r="T448"/>
  <c r="R448"/>
  <c r="P448"/>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6"/>
  <c r="BH416"/>
  <c r="BG416"/>
  <c r="BF416"/>
  <c r="T416"/>
  <c r="R416"/>
  <c r="P416"/>
  <c r="BI410"/>
  <c r="BH410"/>
  <c r="BG410"/>
  <c r="BF410"/>
  <c r="T410"/>
  <c r="R410"/>
  <c r="P410"/>
  <c r="BI408"/>
  <c r="BH408"/>
  <c r="BG408"/>
  <c r="BF408"/>
  <c r="T408"/>
  <c r="R408"/>
  <c r="P408"/>
  <c r="BI406"/>
  <c r="BH406"/>
  <c r="BG406"/>
  <c r="BF406"/>
  <c r="T406"/>
  <c r="R406"/>
  <c r="P406"/>
  <c r="BI402"/>
  <c r="BH402"/>
  <c r="BG402"/>
  <c r="BF402"/>
  <c r="T402"/>
  <c r="R402"/>
  <c r="P402"/>
  <c r="BI400"/>
  <c r="BH400"/>
  <c r="BG400"/>
  <c r="BF400"/>
  <c r="T400"/>
  <c r="R400"/>
  <c r="P400"/>
  <c r="BI398"/>
  <c r="BH398"/>
  <c r="BG398"/>
  <c r="BF398"/>
  <c r="T398"/>
  <c r="R398"/>
  <c r="P398"/>
  <c r="BI396"/>
  <c r="BH396"/>
  <c r="BG396"/>
  <c r="BF396"/>
  <c r="T396"/>
  <c r="R396"/>
  <c r="P396"/>
  <c r="BI393"/>
  <c r="BH393"/>
  <c r="BG393"/>
  <c r="BF393"/>
  <c r="T393"/>
  <c r="R393"/>
  <c r="P393"/>
  <c r="BI390"/>
  <c r="BH390"/>
  <c r="BG390"/>
  <c r="BF390"/>
  <c r="T390"/>
  <c r="R390"/>
  <c r="P390"/>
  <c r="BI388"/>
  <c r="BH388"/>
  <c r="BG388"/>
  <c r="BF388"/>
  <c r="T388"/>
  <c r="R388"/>
  <c r="P388"/>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2"/>
  <c r="BH362"/>
  <c r="BG362"/>
  <c r="BF362"/>
  <c r="T362"/>
  <c r="R362"/>
  <c r="P362"/>
  <c r="BI360"/>
  <c r="BH360"/>
  <c r="BG360"/>
  <c r="BF360"/>
  <c r="T360"/>
  <c r="R360"/>
  <c r="P360"/>
  <c r="BI355"/>
  <c r="BH355"/>
  <c r="BG355"/>
  <c r="BF355"/>
  <c r="T355"/>
  <c r="R355"/>
  <c r="P355"/>
  <c r="BI353"/>
  <c r="BH353"/>
  <c r="BG353"/>
  <c r="BF353"/>
  <c r="T353"/>
  <c r="R353"/>
  <c r="P353"/>
  <c r="BI348"/>
  <c r="BH348"/>
  <c r="BG348"/>
  <c r="BF348"/>
  <c r="T348"/>
  <c r="R348"/>
  <c r="P348"/>
  <c r="BI339"/>
  <c r="BH339"/>
  <c r="BG339"/>
  <c r="BF339"/>
  <c r="T339"/>
  <c r="R339"/>
  <c r="P339"/>
  <c r="BI337"/>
  <c r="BH337"/>
  <c r="BG337"/>
  <c r="BF337"/>
  <c r="T337"/>
  <c r="R337"/>
  <c r="P337"/>
  <c r="BI336"/>
  <c r="BH336"/>
  <c r="BG336"/>
  <c r="BF336"/>
  <c r="T336"/>
  <c r="R336"/>
  <c r="P336"/>
  <c r="BI335"/>
  <c r="BH335"/>
  <c r="BG335"/>
  <c r="BF335"/>
  <c r="T335"/>
  <c r="R335"/>
  <c r="P335"/>
  <c r="BI334"/>
  <c r="BH334"/>
  <c r="BG334"/>
  <c r="BF334"/>
  <c r="T334"/>
  <c r="R334"/>
  <c r="P334"/>
  <c r="BI331"/>
  <c r="BH331"/>
  <c r="BG331"/>
  <c r="BF331"/>
  <c r="T331"/>
  <c r="R331"/>
  <c r="P331"/>
  <c r="BI327"/>
  <c r="BH327"/>
  <c r="BG327"/>
  <c r="BF327"/>
  <c r="T327"/>
  <c r="R327"/>
  <c r="P327"/>
  <c r="BI323"/>
  <c r="BH323"/>
  <c r="BG323"/>
  <c r="BF323"/>
  <c r="T323"/>
  <c r="R323"/>
  <c r="P323"/>
  <c r="BI320"/>
  <c r="BH320"/>
  <c r="BG320"/>
  <c r="BF320"/>
  <c r="T320"/>
  <c r="R320"/>
  <c r="P320"/>
  <c r="BI316"/>
  <c r="BH316"/>
  <c r="BG316"/>
  <c r="BF316"/>
  <c r="T316"/>
  <c r="R316"/>
  <c r="P316"/>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2"/>
  <c r="BH302"/>
  <c r="BG302"/>
  <c r="BF302"/>
  <c r="T302"/>
  <c r="R302"/>
  <c r="P302"/>
  <c r="BI300"/>
  <c r="BH300"/>
  <c r="BG300"/>
  <c r="BF300"/>
  <c r="T300"/>
  <c r="R300"/>
  <c r="P300"/>
  <c r="BI294"/>
  <c r="BH294"/>
  <c r="BG294"/>
  <c r="BF294"/>
  <c r="T294"/>
  <c r="R294"/>
  <c r="P294"/>
  <c r="BI289"/>
  <c r="BH289"/>
  <c r="BG289"/>
  <c r="BF289"/>
  <c r="T289"/>
  <c r="R289"/>
  <c r="P289"/>
  <c r="BI286"/>
  <c r="BH286"/>
  <c r="BG286"/>
  <c r="BF286"/>
  <c r="T286"/>
  <c r="R286"/>
  <c r="P286"/>
  <c r="BI284"/>
  <c r="BH284"/>
  <c r="BG284"/>
  <c r="BF284"/>
  <c r="T284"/>
  <c r="R284"/>
  <c r="P284"/>
  <c r="BI283"/>
  <c r="BH283"/>
  <c r="BG283"/>
  <c r="BF283"/>
  <c r="T283"/>
  <c r="R283"/>
  <c r="P283"/>
  <c r="BI281"/>
  <c r="BH281"/>
  <c r="BG281"/>
  <c r="BF281"/>
  <c r="T281"/>
  <c r="R281"/>
  <c r="P281"/>
  <c r="BI280"/>
  <c r="BH280"/>
  <c r="BG280"/>
  <c r="BF280"/>
  <c r="T280"/>
  <c r="R280"/>
  <c r="P280"/>
  <c r="BI276"/>
  <c r="BH276"/>
  <c r="BG276"/>
  <c r="BF276"/>
  <c r="T276"/>
  <c r="R276"/>
  <c r="P276"/>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1"/>
  <c r="BH251"/>
  <c r="BG251"/>
  <c r="BF251"/>
  <c r="T251"/>
  <c r="R251"/>
  <c r="P251"/>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4"/>
  <c r="BH204"/>
  <c r="BG204"/>
  <c r="BF204"/>
  <c r="T204"/>
  <c r="R204"/>
  <c r="P204"/>
  <c r="BI201"/>
  <c r="BH201"/>
  <c r="BG201"/>
  <c r="BF201"/>
  <c r="T201"/>
  <c r="R201"/>
  <c r="P201"/>
  <c r="BI198"/>
  <c r="BH198"/>
  <c r="BG198"/>
  <c r="BF198"/>
  <c r="T198"/>
  <c r="R198"/>
  <c r="P198"/>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2"/>
  <c r="BH182"/>
  <c r="BG182"/>
  <c r="BF182"/>
  <c r="T182"/>
  <c r="R182"/>
  <c r="P182"/>
  <c r="BI178"/>
  <c r="BH178"/>
  <c r="BG178"/>
  <c r="BF178"/>
  <c r="T178"/>
  <c r="R178"/>
  <c r="P178"/>
  <c r="BI176"/>
  <c r="BH176"/>
  <c r="BG176"/>
  <c r="BF176"/>
  <c r="T176"/>
  <c r="R176"/>
  <c r="P176"/>
  <c r="BI173"/>
  <c r="BH173"/>
  <c r="BG173"/>
  <c r="BF173"/>
  <c r="T173"/>
  <c r="R173"/>
  <c r="P173"/>
  <c r="BI159"/>
  <c r="BH159"/>
  <c r="BG159"/>
  <c r="BF159"/>
  <c r="T159"/>
  <c r="R159"/>
  <c r="P159"/>
  <c r="BI157"/>
  <c r="BH157"/>
  <c r="BG157"/>
  <c r="BF157"/>
  <c r="T157"/>
  <c r="R157"/>
  <c r="P157"/>
  <c r="BI154"/>
  <c r="BH154"/>
  <c r="BG154"/>
  <c r="BF154"/>
  <c r="T154"/>
  <c r="R154"/>
  <c r="P154"/>
  <c r="BI147"/>
  <c r="BH147"/>
  <c r="BG147"/>
  <c r="BF147"/>
  <c r="T147"/>
  <c r="R147"/>
  <c r="P147"/>
  <c r="BI144"/>
  <c r="BH144"/>
  <c r="BG144"/>
  <c r="BF144"/>
  <c r="T144"/>
  <c r="R144"/>
  <c r="P144"/>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J128"/>
  <c r="F128"/>
  <c r="F126"/>
  <c r="E124"/>
  <c r="J92"/>
  <c r="J91"/>
  <c r="F91"/>
  <c r="F89"/>
  <c r="E87"/>
  <c r="J18"/>
  <c r="E18"/>
  <c r="F129"/>
  <c r="J17"/>
  <c r="J12"/>
  <c r="J89"/>
  <c r="E7"/>
  <c r="E122"/>
  <c i="3" r="J37"/>
  <c r="J36"/>
  <c i="1" r="AY96"/>
  <c i="3" r="J35"/>
  <c i="1" r="AX96"/>
  <c i="3" r="BI557"/>
  <c r="BH557"/>
  <c r="BG557"/>
  <c r="BF557"/>
  <c r="T557"/>
  <c r="R557"/>
  <c r="P557"/>
  <c r="BI555"/>
  <c r="BH555"/>
  <c r="BG555"/>
  <c r="BF555"/>
  <c r="T555"/>
  <c r="R555"/>
  <c r="P555"/>
  <c r="BI553"/>
  <c r="BH553"/>
  <c r="BG553"/>
  <c r="BF553"/>
  <c r="T553"/>
  <c r="R553"/>
  <c r="P553"/>
  <c r="BI550"/>
  <c r="BH550"/>
  <c r="BG550"/>
  <c r="BF550"/>
  <c r="T550"/>
  <c r="T549"/>
  <c r="R550"/>
  <c r="R549"/>
  <c r="P550"/>
  <c r="P549"/>
  <c r="BI545"/>
  <c r="BH545"/>
  <c r="BG545"/>
  <c r="BF545"/>
  <c r="T545"/>
  <c r="R545"/>
  <c r="P545"/>
  <c r="BI541"/>
  <c r="BH541"/>
  <c r="BG541"/>
  <c r="BF541"/>
  <c r="T541"/>
  <c r="R541"/>
  <c r="P541"/>
  <c r="BI537"/>
  <c r="BH537"/>
  <c r="BG537"/>
  <c r="BF537"/>
  <c r="T537"/>
  <c r="R537"/>
  <c r="P537"/>
  <c r="BI535"/>
  <c r="BH535"/>
  <c r="BG535"/>
  <c r="BF535"/>
  <c r="T535"/>
  <c r="R535"/>
  <c r="P535"/>
  <c r="BI533"/>
  <c r="BH533"/>
  <c r="BG533"/>
  <c r="BF533"/>
  <c r="T533"/>
  <c r="R533"/>
  <c r="P533"/>
  <c r="BI530"/>
  <c r="BH530"/>
  <c r="BG530"/>
  <c r="BF530"/>
  <c r="T530"/>
  <c r="R530"/>
  <c r="P530"/>
  <c r="BI525"/>
  <c r="BH525"/>
  <c r="BG525"/>
  <c r="BF525"/>
  <c r="T525"/>
  <c r="R525"/>
  <c r="P525"/>
  <c r="BI524"/>
  <c r="BH524"/>
  <c r="BG524"/>
  <c r="BF524"/>
  <c r="T524"/>
  <c r="R524"/>
  <c r="P524"/>
  <c r="BI523"/>
  <c r="BH523"/>
  <c r="BG523"/>
  <c r="BF523"/>
  <c r="T523"/>
  <c r="R523"/>
  <c r="P523"/>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5"/>
  <c r="BH505"/>
  <c r="BG505"/>
  <c r="BF505"/>
  <c r="T505"/>
  <c r="R505"/>
  <c r="P505"/>
  <c r="BI503"/>
  <c r="BH503"/>
  <c r="BG503"/>
  <c r="BF503"/>
  <c r="T503"/>
  <c r="R503"/>
  <c r="P503"/>
  <c r="BI500"/>
  <c r="BH500"/>
  <c r="BG500"/>
  <c r="BF500"/>
  <c r="T500"/>
  <c r="R500"/>
  <c r="P500"/>
  <c r="BI495"/>
  <c r="BH495"/>
  <c r="BG495"/>
  <c r="BF495"/>
  <c r="T495"/>
  <c r="R495"/>
  <c r="P495"/>
  <c r="BI489"/>
  <c r="BH489"/>
  <c r="BG489"/>
  <c r="BF489"/>
  <c r="T489"/>
  <c r="R489"/>
  <c r="P489"/>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5"/>
  <c r="BH465"/>
  <c r="BG465"/>
  <c r="BF465"/>
  <c r="T465"/>
  <c r="R465"/>
  <c r="P465"/>
  <c r="BI464"/>
  <c r="BH464"/>
  <c r="BG464"/>
  <c r="BF464"/>
  <c r="T464"/>
  <c r="R464"/>
  <c r="P464"/>
  <c r="BI463"/>
  <c r="BH463"/>
  <c r="BG463"/>
  <c r="BF463"/>
  <c r="T463"/>
  <c r="R463"/>
  <c r="P463"/>
  <c r="BI459"/>
  <c r="BH459"/>
  <c r="BG459"/>
  <c r="BF459"/>
  <c r="T459"/>
  <c r="R459"/>
  <c r="P459"/>
  <c r="BI457"/>
  <c r="BH457"/>
  <c r="BG457"/>
  <c r="BF457"/>
  <c r="T457"/>
  <c r="R457"/>
  <c r="P457"/>
  <c r="BI454"/>
  <c r="BH454"/>
  <c r="BG454"/>
  <c r="BF454"/>
  <c r="T454"/>
  <c r="R454"/>
  <c r="P454"/>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38"/>
  <c r="BH438"/>
  <c r="BG438"/>
  <c r="BF438"/>
  <c r="T438"/>
  <c r="R438"/>
  <c r="P438"/>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6"/>
  <c r="BH426"/>
  <c r="BG426"/>
  <c r="BF426"/>
  <c r="T426"/>
  <c r="R426"/>
  <c r="P426"/>
  <c r="BI425"/>
  <c r="BH425"/>
  <c r="BG425"/>
  <c r="BF425"/>
  <c r="T425"/>
  <c r="R425"/>
  <c r="P425"/>
  <c r="BI424"/>
  <c r="BH424"/>
  <c r="BG424"/>
  <c r="BF424"/>
  <c r="T424"/>
  <c r="R424"/>
  <c r="P424"/>
  <c r="BI420"/>
  <c r="BH420"/>
  <c r="BG420"/>
  <c r="BF420"/>
  <c r="T420"/>
  <c r="R420"/>
  <c r="P420"/>
  <c r="BI417"/>
  <c r="BH417"/>
  <c r="BG417"/>
  <c r="BF417"/>
  <c r="T417"/>
  <c r="R417"/>
  <c r="P417"/>
  <c r="BI414"/>
  <c r="BH414"/>
  <c r="BG414"/>
  <c r="BF414"/>
  <c r="T414"/>
  <c r="R414"/>
  <c r="P414"/>
  <c r="BI408"/>
  <c r="BH408"/>
  <c r="BG408"/>
  <c r="BF408"/>
  <c r="T408"/>
  <c r="R408"/>
  <c r="P408"/>
  <c r="BI406"/>
  <c r="BH406"/>
  <c r="BG406"/>
  <c r="BF406"/>
  <c r="T406"/>
  <c r="R406"/>
  <c r="P406"/>
  <c r="BI404"/>
  <c r="BH404"/>
  <c r="BG404"/>
  <c r="BF404"/>
  <c r="T404"/>
  <c r="R404"/>
  <c r="P404"/>
  <c r="BI402"/>
  <c r="BH402"/>
  <c r="BG402"/>
  <c r="BF402"/>
  <c r="T402"/>
  <c r="R402"/>
  <c r="P402"/>
  <c r="BI398"/>
  <c r="BH398"/>
  <c r="BG398"/>
  <c r="BF398"/>
  <c r="T398"/>
  <c r="R398"/>
  <c r="P398"/>
  <c r="BI394"/>
  <c r="BH394"/>
  <c r="BG394"/>
  <c r="BF394"/>
  <c r="T394"/>
  <c r="R394"/>
  <c r="P394"/>
  <c r="BI387"/>
  <c r="BH387"/>
  <c r="BG387"/>
  <c r="BF387"/>
  <c r="T387"/>
  <c r="R387"/>
  <c r="P387"/>
  <c r="BI384"/>
  <c r="BH384"/>
  <c r="BG384"/>
  <c r="BF384"/>
  <c r="T384"/>
  <c r="R384"/>
  <c r="P384"/>
  <c r="BI381"/>
  <c r="BH381"/>
  <c r="BG381"/>
  <c r="BF381"/>
  <c r="T381"/>
  <c r="R381"/>
  <c r="P381"/>
  <c r="BI377"/>
  <c r="BH377"/>
  <c r="BG377"/>
  <c r="BF377"/>
  <c r="T377"/>
  <c r="R377"/>
  <c r="P377"/>
  <c r="BI376"/>
  <c r="BH376"/>
  <c r="BG376"/>
  <c r="BF376"/>
  <c r="T376"/>
  <c r="R376"/>
  <c r="P376"/>
  <c r="BI370"/>
  <c r="BH370"/>
  <c r="BG370"/>
  <c r="BF370"/>
  <c r="T370"/>
  <c r="R370"/>
  <c r="P370"/>
  <c r="BI368"/>
  <c r="BH368"/>
  <c r="BG368"/>
  <c r="BF368"/>
  <c r="T368"/>
  <c r="R368"/>
  <c r="P368"/>
  <c r="BI366"/>
  <c r="BH366"/>
  <c r="BG366"/>
  <c r="BF366"/>
  <c r="T366"/>
  <c r="R366"/>
  <c r="P366"/>
  <c r="BI363"/>
  <c r="BH363"/>
  <c r="BG363"/>
  <c r="BF363"/>
  <c r="T363"/>
  <c r="R363"/>
  <c r="P363"/>
  <c r="BI360"/>
  <c r="BH360"/>
  <c r="BG360"/>
  <c r="BF360"/>
  <c r="T360"/>
  <c r="R360"/>
  <c r="P360"/>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3"/>
  <c r="BH343"/>
  <c r="BG343"/>
  <c r="BF343"/>
  <c r="T343"/>
  <c r="R343"/>
  <c r="P343"/>
  <c r="BI341"/>
  <c r="BH341"/>
  <c r="BG341"/>
  <c r="BF341"/>
  <c r="T341"/>
  <c r="R341"/>
  <c r="P341"/>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2"/>
  <c r="BH322"/>
  <c r="BG322"/>
  <c r="BF322"/>
  <c r="T322"/>
  <c r="R322"/>
  <c r="P322"/>
  <c r="BI319"/>
  <c r="BH319"/>
  <c r="BG319"/>
  <c r="BF319"/>
  <c r="T319"/>
  <c r="R319"/>
  <c r="P319"/>
  <c r="BI316"/>
  <c r="BH316"/>
  <c r="BG316"/>
  <c r="BF316"/>
  <c r="T316"/>
  <c r="R316"/>
  <c r="P316"/>
  <c r="BI315"/>
  <c r="BH315"/>
  <c r="BG315"/>
  <c r="BF315"/>
  <c r="T315"/>
  <c r="R315"/>
  <c r="P315"/>
  <c r="BI313"/>
  <c r="BH313"/>
  <c r="BG313"/>
  <c r="BF313"/>
  <c r="T313"/>
  <c r="R313"/>
  <c r="P313"/>
  <c r="BI309"/>
  <c r="BH309"/>
  <c r="BG309"/>
  <c r="BF309"/>
  <c r="T309"/>
  <c r="R309"/>
  <c r="P309"/>
  <c r="BI306"/>
  <c r="BH306"/>
  <c r="BG306"/>
  <c r="BF306"/>
  <c r="T306"/>
  <c r="R306"/>
  <c r="P306"/>
  <c r="BI303"/>
  <c r="BH303"/>
  <c r="BG303"/>
  <c r="BF303"/>
  <c r="T303"/>
  <c r="R303"/>
  <c r="P303"/>
  <c r="BI301"/>
  <c r="BH301"/>
  <c r="BG301"/>
  <c r="BF301"/>
  <c r="T301"/>
  <c r="R301"/>
  <c r="P301"/>
  <c r="BI298"/>
  <c r="BH298"/>
  <c r="BG298"/>
  <c r="BF298"/>
  <c r="T298"/>
  <c r="R298"/>
  <c r="P298"/>
  <c r="BI295"/>
  <c r="BH295"/>
  <c r="BG295"/>
  <c r="BF295"/>
  <c r="T295"/>
  <c r="R295"/>
  <c r="P295"/>
  <c r="BI293"/>
  <c r="BH293"/>
  <c r="BG293"/>
  <c r="BF293"/>
  <c r="T293"/>
  <c r="R293"/>
  <c r="P293"/>
  <c r="BI289"/>
  <c r="BH289"/>
  <c r="BG289"/>
  <c r="BF289"/>
  <c r="T289"/>
  <c r="R289"/>
  <c r="P289"/>
  <c r="BI285"/>
  <c r="BH285"/>
  <c r="BG285"/>
  <c r="BF285"/>
  <c r="T285"/>
  <c r="R285"/>
  <c r="P285"/>
  <c r="BI280"/>
  <c r="BH280"/>
  <c r="BG280"/>
  <c r="BF280"/>
  <c r="T280"/>
  <c r="R280"/>
  <c r="P280"/>
  <c r="BI277"/>
  <c r="BH277"/>
  <c r="BG277"/>
  <c r="BF277"/>
  <c r="T277"/>
  <c r="R277"/>
  <c r="P277"/>
  <c r="BI273"/>
  <c r="BH273"/>
  <c r="BG273"/>
  <c r="BF273"/>
  <c r="T273"/>
  <c r="R273"/>
  <c r="P273"/>
  <c r="BI267"/>
  <c r="BH267"/>
  <c r="BG267"/>
  <c r="BF267"/>
  <c r="T267"/>
  <c r="R267"/>
  <c r="P267"/>
  <c r="BI262"/>
  <c r="BH262"/>
  <c r="BG262"/>
  <c r="BF262"/>
  <c r="T262"/>
  <c r="R262"/>
  <c r="P262"/>
  <c r="BI259"/>
  <c r="BH259"/>
  <c r="BG259"/>
  <c r="BF259"/>
  <c r="T259"/>
  <c r="R259"/>
  <c r="P259"/>
  <c r="BI257"/>
  <c r="BH257"/>
  <c r="BG257"/>
  <c r="BF257"/>
  <c r="T257"/>
  <c r="R257"/>
  <c r="P257"/>
  <c r="BI253"/>
  <c r="BH253"/>
  <c r="BG253"/>
  <c r="BF253"/>
  <c r="T253"/>
  <c r="R253"/>
  <c r="P253"/>
  <c r="BI250"/>
  <c r="BH250"/>
  <c r="BG250"/>
  <c r="BF250"/>
  <c r="T250"/>
  <c r="R250"/>
  <c r="P250"/>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7"/>
  <c r="BH227"/>
  <c r="BG227"/>
  <c r="BF227"/>
  <c r="T227"/>
  <c r="R227"/>
  <c r="P227"/>
  <c r="BI223"/>
  <c r="BH223"/>
  <c r="BG223"/>
  <c r="BF223"/>
  <c r="T223"/>
  <c r="R223"/>
  <c r="P223"/>
  <c r="BI220"/>
  <c r="BH220"/>
  <c r="BG220"/>
  <c r="BF220"/>
  <c r="T220"/>
  <c r="R220"/>
  <c r="P220"/>
  <c r="BI217"/>
  <c r="BH217"/>
  <c r="BG217"/>
  <c r="BF217"/>
  <c r="T217"/>
  <c r="R217"/>
  <c r="P217"/>
  <c r="BI213"/>
  <c r="BH213"/>
  <c r="BG213"/>
  <c r="BF213"/>
  <c r="T213"/>
  <c r="R213"/>
  <c r="P213"/>
  <c r="BI211"/>
  <c r="BH211"/>
  <c r="BG211"/>
  <c r="BF211"/>
  <c r="T211"/>
  <c r="R211"/>
  <c r="P211"/>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4"/>
  <c r="BH194"/>
  <c r="BG194"/>
  <c r="BF194"/>
  <c r="T194"/>
  <c r="R194"/>
  <c r="P194"/>
  <c r="BI191"/>
  <c r="BH191"/>
  <c r="BG191"/>
  <c r="BF191"/>
  <c r="T191"/>
  <c r="R191"/>
  <c r="P191"/>
  <c r="BI189"/>
  <c r="BH189"/>
  <c r="BG189"/>
  <c r="BF189"/>
  <c r="T189"/>
  <c r="R189"/>
  <c r="P189"/>
  <c r="BI186"/>
  <c r="BH186"/>
  <c r="BG186"/>
  <c r="BF186"/>
  <c r="T186"/>
  <c r="R186"/>
  <c r="P186"/>
  <c r="BI181"/>
  <c r="BH181"/>
  <c r="BG181"/>
  <c r="BF181"/>
  <c r="T181"/>
  <c r="R181"/>
  <c r="P181"/>
  <c r="BI175"/>
  <c r="BH175"/>
  <c r="BG175"/>
  <c r="BF175"/>
  <c r="T175"/>
  <c r="R175"/>
  <c r="P175"/>
  <c r="BI170"/>
  <c r="BH170"/>
  <c r="BG170"/>
  <c r="BF170"/>
  <c r="T170"/>
  <c r="R170"/>
  <c r="P170"/>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2"/>
  <c r="BH142"/>
  <c r="BG142"/>
  <c r="BF142"/>
  <c r="T142"/>
  <c r="R142"/>
  <c r="P142"/>
  <c r="BI138"/>
  <c r="BH138"/>
  <c r="BG138"/>
  <c r="BF138"/>
  <c r="T138"/>
  <c r="R138"/>
  <c r="P138"/>
  <c r="J132"/>
  <c r="J131"/>
  <c r="F131"/>
  <c r="F129"/>
  <c r="E127"/>
  <c r="J92"/>
  <c r="J91"/>
  <c r="F91"/>
  <c r="F89"/>
  <c r="E87"/>
  <c r="J18"/>
  <c r="E18"/>
  <c r="F92"/>
  <c r="J17"/>
  <c r="J12"/>
  <c r="J129"/>
  <c r="E7"/>
  <c r="E125"/>
  <c i="2" r="J37"/>
  <c r="J36"/>
  <c i="1" r="AY95"/>
  <c i="2" r="J35"/>
  <c i="1" r="AX95"/>
  <c i="2" r="BI278"/>
  <c r="BH278"/>
  <c r="BG278"/>
  <c r="BF278"/>
  <c r="T278"/>
  <c r="R278"/>
  <c r="P278"/>
  <c r="BI277"/>
  <c r="BH277"/>
  <c r="BG277"/>
  <c r="BF277"/>
  <c r="T277"/>
  <c r="R277"/>
  <c r="P277"/>
  <c r="BI273"/>
  <c r="BH273"/>
  <c r="BG273"/>
  <c r="BF273"/>
  <c r="T273"/>
  <c r="R273"/>
  <c r="P273"/>
  <c r="BI269"/>
  <c r="BH269"/>
  <c r="BG269"/>
  <c r="BF269"/>
  <c r="T269"/>
  <c r="R269"/>
  <c r="P269"/>
  <c r="BI265"/>
  <c r="BH265"/>
  <c r="BG265"/>
  <c r="BF265"/>
  <c r="T265"/>
  <c r="R265"/>
  <c r="P265"/>
  <c r="BI262"/>
  <c r="BH262"/>
  <c r="BG262"/>
  <c r="BF262"/>
  <c r="T262"/>
  <c r="R262"/>
  <c r="P262"/>
  <c r="BI259"/>
  <c r="BH259"/>
  <c r="BG259"/>
  <c r="BF259"/>
  <c r="T259"/>
  <c r="R259"/>
  <c r="P259"/>
  <c r="BI253"/>
  <c r="BH253"/>
  <c r="BG253"/>
  <c r="BF253"/>
  <c r="T253"/>
  <c r="R253"/>
  <c r="P253"/>
  <c r="BI250"/>
  <c r="BH250"/>
  <c r="BG250"/>
  <c r="BF250"/>
  <c r="T250"/>
  <c r="R250"/>
  <c r="P250"/>
  <c r="BI246"/>
  <c r="BH246"/>
  <c r="BG246"/>
  <c r="BF246"/>
  <c r="T246"/>
  <c r="R246"/>
  <c r="P246"/>
  <c r="BI242"/>
  <c r="BH242"/>
  <c r="BG242"/>
  <c r="BF242"/>
  <c r="T242"/>
  <c r="R242"/>
  <c r="P242"/>
  <c r="BI239"/>
  <c r="BH239"/>
  <c r="BG239"/>
  <c r="BF239"/>
  <c r="T239"/>
  <c r="R239"/>
  <c r="P239"/>
  <c r="BI238"/>
  <c r="BH238"/>
  <c r="BG238"/>
  <c r="BF238"/>
  <c r="T238"/>
  <c r="R238"/>
  <c r="P238"/>
  <c r="BI234"/>
  <c r="BH234"/>
  <c r="BG234"/>
  <c r="BF234"/>
  <c r="T234"/>
  <c r="R234"/>
  <c r="P234"/>
  <c r="BI232"/>
  <c r="BH232"/>
  <c r="BG232"/>
  <c r="BF232"/>
  <c r="T232"/>
  <c r="R232"/>
  <c r="P232"/>
  <c r="BI230"/>
  <c r="BH230"/>
  <c r="BG230"/>
  <c r="BF230"/>
  <c r="T230"/>
  <c r="R230"/>
  <c r="P230"/>
  <c r="BI227"/>
  <c r="BH227"/>
  <c r="BG227"/>
  <c r="BF227"/>
  <c r="T227"/>
  <c r="R227"/>
  <c r="P227"/>
  <c r="BI224"/>
  <c r="BH224"/>
  <c r="BG224"/>
  <c r="BF224"/>
  <c r="T224"/>
  <c r="R224"/>
  <c r="P224"/>
  <c r="BI222"/>
  <c r="BH222"/>
  <c r="BG222"/>
  <c r="BF222"/>
  <c r="T222"/>
  <c r="R222"/>
  <c r="P222"/>
  <c r="BI221"/>
  <c r="BH221"/>
  <c r="BG221"/>
  <c r="BF221"/>
  <c r="T221"/>
  <c r="R221"/>
  <c r="P221"/>
  <c r="BI220"/>
  <c r="BH220"/>
  <c r="BG220"/>
  <c r="BF220"/>
  <c r="T220"/>
  <c r="R220"/>
  <c r="P220"/>
  <c r="BI216"/>
  <c r="BH216"/>
  <c r="BG216"/>
  <c r="BF216"/>
  <c r="T216"/>
  <c r="R216"/>
  <c r="P216"/>
  <c r="BI213"/>
  <c r="BH213"/>
  <c r="BG213"/>
  <c r="BF213"/>
  <c r="T213"/>
  <c r="R213"/>
  <c r="P213"/>
  <c r="BI208"/>
  <c r="BH208"/>
  <c r="BG208"/>
  <c r="BF208"/>
  <c r="T208"/>
  <c r="R208"/>
  <c r="P208"/>
  <c r="BI205"/>
  <c r="BH205"/>
  <c r="BG205"/>
  <c r="BF205"/>
  <c r="T205"/>
  <c r="R205"/>
  <c r="P205"/>
  <c r="BI201"/>
  <c r="BH201"/>
  <c r="BG201"/>
  <c r="BF201"/>
  <c r="T201"/>
  <c r="R201"/>
  <c r="P201"/>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82"/>
  <c r="BH182"/>
  <c r="BG182"/>
  <c r="BF182"/>
  <c r="T182"/>
  <c r="R182"/>
  <c r="P182"/>
  <c r="BI179"/>
  <c r="BH179"/>
  <c r="BG179"/>
  <c r="BF179"/>
  <c r="T179"/>
  <c r="R179"/>
  <c r="P179"/>
  <c r="BI174"/>
  <c r="BH174"/>
  <c r="BG174"/>
  <c r="BF174"/>
  <c r="T174"/>
  <c r="R174"/>
  <c r="P174"/>
  <c r="BI167"/>
  <c r="BH167"/>
  <c r="BG167"/>
  <c r="BF167"/>
  <c r="T167"/>
  <c r="R167"/>
  <c r="P167"/>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7"/>
  <c r="BH147"/>
  <c r="BG147"/>
  <c r="BF147"/>
  <c r="T147"/>
  <c r="R147"/>
  <c r="P147"/>
  <c r="BI144"/>
  <c r="BH144"/>
  <c r="BG144"/>
  <c r="BF144"/>
  <c r="T144"/>
  <c r="R144"/>
  <c r="P144"/>
  <c r="BI141"/>
  <c r="BH141"/>
  <c r="BG141"/>
  <c r="BF141"/>
  <c r="T141"/>
  <c r="R141"/>
  <c r="P141"/>
  <c r="BI137"/>
  <c r="BH137"/>
  <c r="BG137"/>
  <c r="BF137"/>
  <c r="T137"/>
  <c r="R137"/>
  <c r="P137"/>
  <c r="BI134"/>
  <c r="BH134"/>
  <c r="BG134"/>
  <c r="BF134"/>
  <c r="T134"/>
  <c r="R134"/>
  <c r="P134"/>
  <c r="BI131"/>
  <c r="BH131"/>
  <c r="BG131"/>
  <c r="BF131"/>
  <c r="T131"/>
  <c r="R131"/>
  <c r="P131"/>
  <c r="BI130"/>
  <c r="BH130"/>
  <c r="BG130"/>
  <c r="BF130"/>
  <c r="T130"/>
  <c r="R130"/>
  <c r="P130"/>
  <c r="BI126"/>
  <c r="BH126"/>
  <c r="BG126"/>
  <c r="BF126"/>
  <c r="T126"/>
  <c r="R126"/>
  <c r="P126"/>
  <c r="BI124"/>
  <c r="BH124"/>
  <c r="BG124"/>
  <c r="BF124"/>
  <c r="T124"/>
  <c r="R124"/>
  <c r="P124"/>
  <c r="J118"/>
  <c r="J117"/>
  <c r="F117"/>
  <c r="F115"/>
  <c r="E113"/>
  <c r="J92"/>
  <c r="J91"/>
  <c r="F91"/>
  <c r="F89"/>
  <c r="E87"/>
  <c r="J18"/>
  <c r="E18"/>
  <c r="F92"/>
  <c r="J17"/>
  <c r="J12"/>
  <c r="J115"/>
  <c r="E7"/>
  <c r="E85"/>
  <c i="1" r="L90"/>
  <c r="AM90"/>
  <c r="AM89"/>
  <c r="L89"/>
  <c r="AM87"/>
  <c r="L87"/>
  <c r="L85"/>
  <c r="L84"/>
  <c i="6" r="BK441"/>
  <c r="BK435"/>
  <c r="J426"/>
  <c r="J425"/>
  <c r="BK419"/>
  <c r="BK415"/>
  <c r="J409"/>
  <c r="BK402"/>
  <c r="BK399"/>
  <c r="BK395"/>
  <c r="J393"/>
  <c r="BK390"/>
  <c r="BK384"/>
  <c r="BK379"/>
  <c r="J376"/>
  <c r="BK371"/>
  <c r="J368"/>
  <c r="BK364"/>
  <c r="J360"/>
  <c r="J349"/>
  <c r="BK347"/>
  <c r="J342"/>
  <c r="BK338"/>
  <c r="BK336"/>
  <c r="BK323"/>
  <c r="J323"/>
  <c r="BK321"/>
  <c r="BK317"/>
  <c r="J314"/>
  <c r="BK306"/>
  <c r="BK295"/>
  <c r="J293"/>
  <c r="J288"/>
  <c r="BK285"/>
  <c r="BK282"/>
  <c r="J280"/>
  <c r="BK276"/>
  <c r="BK273"/>
  <c r="BK264"/>
  <c r="BK261"/>
  <c r="J253"/>
  <c r="J251"/>
  <c r="BK248"/>
  <c r="BK238"/>
  <c r="BK229"/>
  <c r="BK226"/>
  <c r="BK218"/>
  <c r="BK214"/>
  <c r="J212"/>
  <c r="BK210"/>
  <c r="BK207"/>
  <c r="BK204"/>
  <c r="BK201"/>
  <c r="J197"/>
  <c r="J195"/>
  <c r="J193"/>
  <c r="J191"/>
  <c r="J188"/>
  <c r="BK185"/>
  <c r="BK182"/>
  <c r="BK179"/>
  <c r="BK176"/>
  <c r="BK169"/>
  <c r="BK166"/>
  <c r="J164"/>
  <c r="J161"/>
  <c r="J159"/>
  <c r="BK156"/>
  <c r="BK154"/>
  <c r="BK150"/>
  <c r="BK148"/>
  <c r="BK146"/>
  <c r="BK142"/>
  <c r="BK139"/>
  <c r="BK137"/>
  <c r="J136"/>
  <c r="J134"/>
  <c r="BK131"/>
  <c r="J129"/>
  <c r="J127"/>
  <c i="5" r="BK192"/>
  <c r="J192"/>
  <c r="J191"/>
  <c r="J190"/>
  <c r="BK189"/>
  <c r="J187"/>
  <c r="J185"/>
  <c r="BK184"/>
  <c r="BK182"/>
  <c r="BK181"/>
  <c r="J180"/>
  <c r="BK179"/>
  <c r="BK178"/>
  <c r="BK177"/>
  <c r="J176"/>
  <c r="BK174"/>
  <c r="J173"/>
  <c r="BK171"/>
  <c r="J170"/>
  <c r="BK169"/>
  <c r="J168"/>
  <c r="BK167"/>
  <c r="J165"/>
  <c r="J164"/>
  <c r="BK163"/>
  <c r="BK162"/>
  <c r="BK161"/>
  <c r="BK160"/>
  <c r="J158"/>
  <c r="BK154"/>
  <c r="J152"/>
  <c r="BK151"/>
  <c r="BK144"/>
  <c r="BK143"/>
  <c r="J142"/>
  <c r="BK137"/>
  <c r="BK136"/>
  <c r="J133"/>
  <c r="J131"/>
  <c r="J130"/>
  <c r="J129"/>
  <c r="J127"/>
  <c r="BK125"/>
  <c r="BK124"/>
  <c r="BK122"/>
  <c i="4" r="BK591"/>
  <c r="J591"/>
  <c r="BK588"/>
  <c r="J588"/>
  <c r="BK586"/>
  <c r="J586"/>
  <c r="BK584"/>
  <c r="J584"/>
  <c r="BK582"/>
  <c r="J580"/>
  <c r="J575"/>
  <c r="J573"/>
  <c r="BK567"/>
  <c r="J564"/>
  <c r="BK563"/>
  <c r="BK559"/>
  <c r="J551"/>
  <c r="BK542"/>
  <c r="BK538"/>
  <c r="J536"/>
  <c r="BK525"/>
  <c r="J516"/>
  <c r="BK505"/>
  <c r="BK501"/>
  <c r="J499"/>
  <c r="BK496"/>
  <c r="BK490"/>
  <c r="J487"/>
  <c r="J475"/>
  <c r="J472"/>
  <c r="J469"/>
  <c r="BK466"/>
  <c r="BK465"/>
  <c r="J458"/>
  <c r="J448"/>
  <c r="J431"/>
  <c r="J427"/>
  <c r="J423"/>
  <c r="J416"/>
  <c r="BK408"/>
  <c r="BK400"/>
  <c r="J398"/>
  <c r="J396"/>
  <c r="J382"/>
  <c r="J375"/>
  <c r="BK373"/>
  <c r="J365"/>
  <c r="BK339"/>
  <c r="J337"/>
  <c r="J336"/>
  <c r="J335"/>
  <c r="BK327"/>
  <c r="J323"/>
  <c r="J320"/>
  <c r="J313"/>
  <c r="BK311"/>
  <c r="J310"/>
  <c r="J308"/>
  <c r="BK306"/>
  <c r="J302"/>
  <c r="BK300"/>
  <c r="J286"/>
  <c r="J272"/>
  <c r="BK269"/>
  <c r="J267"/>
  <c r="J265"/>
  <c r="J263"/>
  <c r="BK260"/>
  <c r="BK258"/>
  <c r="J251"/>
  <c r="BK238"/>
  <c r="BK230"/>
  <c r="BK226"/>
  <c r="BK215"/>
  <c r="J212"/>
  <c r="J209"/>
  <c r="BK206"/>
  <c r="J204"/>
  <c r="BK198"/>
  <c r="J195"/>
  <c r="BK194"/>
  <c r="J193"/>
  <c r="BK191"/>
  <c r="BK190"/>
  <c r="BK188"/>
  <c r="BK178"/>
  <c r="J157"/>
  <c r="BK154"/>
  <c r="J138"/>
  <c r="BK136"/>
  <c r="J135"/>
  <c i="3" r="BK550"/>
  <c r="J545"/>
  <c r="BK541"/>
  <c r="J537"/>
  <c r="J535"/>
  <c r="BK524"/>
  <c r="J523"/>
  <c r="J522"/>
  <c r="J507"/>
  <c r="J505"/>
  <c r="BK500"/>
  <c r="BK495"/>
  <c r="J489"/>
  <c r="J485"/>
  <c r="J483"/>
  <c r="J481"/>
  <c r="BK480"/>
  <c r="BK479"/>
  <c r="J476"/>
  <c r="BK474"/>
  <c r="BK465"/>
  <c r="BK464"/>
  <c r="BK463"/>
  <c r="J459"/>
  <c r="J457"/>
  <c r="J452"/>
  <c r="BK451"/>
  <c r="BK449"/>
  <c r="J448"/>
  <c r="J447"/>
  <c r="BK445"/>
  <c r="J438"/>
  <c r="BK433"/>
  <c r="BK430"/>
  <c r="J426"/>
  <c r="J425"/>
  <c r="J424"/>
  <c r="BK420"/>
  <c r="BK417"/>
  <c r="BK414"/>
  <c r="BK408"/>
  <c r="J406"/>
  <c r="J404"/>
  <c r="J402"/>
  <c r="J398"/>
  <c r="J394"/>
  <c r="J384"/>
  <c r="J381"/>
  <c r="J376"/>
  <c r="BK370"/>
  <c r="J366"/>
  <c r="J354"/>
  <c r="J352"/>
  <c r="J350"/>
  <c r="J347"/>
  <c r="BK343"/>
  <c r="J341"/>
  <c r="BK339"/>
  <c r="BK333"/>
  <c r="BK330"/>
  <c r="BK326"/>
  <c r="BK322"/>
  <c r="J316"/>
  <c r="BK315"/>
  <c r="J303"/>
  <c r="J295"/>
  <c r="J293"/>
  <c r="J285"/>
  <c r="J259"/>
  <c r="J257"/>
  <c r="J250"/>
  <c r="J245"/>
  <c r="J239"/>
  <c r="J235"/>
  <c r="BK213"/>
  <c r="BK202"/>
  <c r="J199"/>
  <c r="BK191"/>
  <c r="J189"/>
  <c r="BK162"/>
  <c r="BK161"/>
  <c r="BK160"/>
  <c r="J156"/>
  <c r="BK152"/>
  <c r="J148"/>
  <c r="J142"/>
  <c r="BK138"/>
  <c i="2" r="BK269"/>
  <c r="BK265"/>
  <c r="J239"/>
  <c r="BK238"/>
  <c r="BK234"/>
  <c r="BK230"/>
  <c r="J227"/>
  <c r="BK222"/>
  <c r="BK216"/>
  <c r="J213"/>
  <c r="J190"/>
  <c r="J183"/>
  <c r="BK179"/>
  <c r="J167"/>
  <c r="BK163"/>
  <c r="BK161"/>
  <c r="J159"/>
  <c r="BK151"/>
  <c r="BK148"/>
  <c r="BK137"/>
  <c r="BK134"/>
  <c r="J131"/>
  <c r="J126"/>
  <c r="BK124"/>
  <c i="7" r="BK171"/>
  <c i="6" r="BK443"/>
  <c r="BK439"/>
  <c r="J437"/>
  <c r="BK430"/>
  <c r="BK417"/>
  <c r="BK405"/>
  <c r="J399"/>
  <c r="BK381"/>
  <c r="BK376"/>
  <c r="BK368"/>
  <c r="BK349"/>
  <c r="J347"/>
  <c r="BK345"/>
  <c r="J340"/>
  <c r="BK332"/>
  <c r="BK329"/>
  <c r="J326"/>
  <c r="J321"/>
  <c r="BK308"/>
  <c r="J306"/>
  <c r="BK304"/>
  <c r="J299"/>
  <c r="J271"/>
  <c r="J261"/>
  <c r="BK255"/>
  <c r="J246"/>
  <c r="BK243"/>
  <c r="BK235"/>
  <c r="J232"/>
  <c r="BK224"/>
  <c r="BK222"/>
  <c i="5" r="J157"/>
  <c r="BK156"/>
  <c r="BK155"/>
  <c r="BK153"/>
  <c r="J151"/>
  <c r="J139"/>
  <c r="BK134"/>
  <c r="BK133"/>
  <c r="J132"/>
  <c r="BK129"/>
  <c r="J128"/>
  <c i="4" r="BK580"/>
  <c r="BK579"/>
  <c r="J577"/>
  <c r="BK573"/>
  <c r="J571"/>
  <c r="BK569"/>
  <c r="J567"/>
  <c r="BK556"/>
  <c r="BK551"/>
  <c r="BK547"/>
  <c r="J532"/>
  <c r="J528"/>
  <c r="J525"/>
  <c r="J520"/>
  <c r="J518"/>
  <c r="J514"/>
  <c r="J509"/>
  <c r="J505"/>
  <c r="J501"/>
  <c r="J492"/>
  <c r="BK487"/>
  <c r="J484"/>
  <c r="J462"/>
  <c r="BK456"/>
  <c r="J452"/>
  <c r="BK448"/>
  <c r="BK447"/>
  <c r="BK443"/>
  <c r="J441"/>
  <c r="BK439"/>
  <c r="BK429"/>
  <c r="J425"/>
  <c r="BK419"/>
  <c r="BK406"/>
  <c r="J402"/>
  <c r="J393"/>
  <c r="J390"/>
  <c r="J388"/>
  <c r="J384"/>
  <c r="BK382"/>
  <c r="J379"/>
  <c r="BK377"/>
  <c r="J369"/>
  <c r="BK368"/>
  <c r="J360"/>
  <c r="BK353"/>
  <c r="J348"/>
  <c r="BK337"/>
  <c r="BK335"/>
  <c r="J334"/>
  <c r="BK331"/>
  <c r="BK320"/>
  <c r="BK309"/>
  <c r="J307"/>
  <c r="J306"/>
  <c r="BK304"/>
  <c r="J300"/>
  <c r="BK286"/>
  <c r="BK283"/>
  <c r="BK280"/>
  <c r="J246"/>
  <c r="J242"/>
  <c r="J234"/>
  <c r="BK224"/>
  <c r="J221"/>
  <c r="BK212"/>
  <c r="BK201"/>
  <c r="J188"/>
  <c r="BK187"/>
  <c r="J186"/>
  <c r="J173"/>
  <c r="J154"/>
  <c r="BK147"/>
  <c r="BK138"/>
  <c r="J137"/>
  <c r="BK135"/>
  <c i="3" r="BK557"/>
  <c r="J557"/>
  <c r="BK555"/>
  <c r="J555"/>
  <c r="BK553"/>
  <c r="J553"/>
  <c r="J550"/>
  <c r="BK523"/>
  <c r="BK522"/>
  <c r="BK516"/>
  <c r="BK513"/>
  <c r="J510"/>
  <c r="J503"/>
  <c r="BK485"/>
  <c r="J480"/>
  <c r="BK476"/>
  <c r="J474"/>
  <c r="BK472"/>
  <c r="J470"/>
  <c r="J464"/>
  <c r="J463"/>
  <c r="J454"/>
  <c r="BK452"/>
  <c r="J449"/>
  <c r="BK447"/>
  <c r="J444"/>
  <c r="BK442"/>
  <c r="BK438"/>
  <c r="J433"/>
  <c r="J420"/>
  <c r="BK406"/>
  <c r="BK404"/>
  <c r="BK402"/>
  <c r="BK398"/>
  <c r="BK377"/>
  <c r="J363"/>
  <c r="BK341"/>
  <c r="J336"/>
  <c r="J313"/>
  <c r="BK309"/>
  <c r="BK303"/>
  <c r="J298"/>
  <c r="BK280"/>
  <c r="J273"/>
  <c r="BK267"/>
  <c r="BK259"/>
  <c r="BK248"/>
  <c r="BK242"/>
  <c r="BK235"/>
  <c r="BK227"/>
  <c r="BK223"/>
  <c r="J213"/>
  <c r="J211"/>
  <c r="J204"/>
  <c r="BK198"/>
  <c r="J186"/>
  <c r="BK181"/>
  <c r="J170"/>
  <c r="J166"/>
  <c r="J164"/>
  <c r="BK163"/>
  <c r="J162"/>
  <c r="J160"/>
  <c r="J159"/>
  <c r="BK153"/>
  <c r="J152"/>
  <c r="J149"/>
  <c r="BK146"/>
  <c r="J138"/>
  <c i="2" r="BK278"/>
  <c r="J278"/>
  <c r="J277"/>
  <c r="BK273"/>
  <c r="J259"/>
  <c r="J242"/>
  <c r="J234"/>
  <c r="BK232"/>
  <c r="J230"/>
  <c r="J224"/>
  <c r="BK221"/>
  <c r="J220"/>
  <c r="BK213"/>
  <c r="BK201"/>
  <c r="BK196"/>
  <c r="J182"/>
  <c r="BK174"/>
  <c r="BK167"/>
  <c r="BK162"/>
  <c r="BK159"/>
  <c r="J157"/>
  <c r="BK153"/>
  <c r="J151"/>
  <c r="J148"/>
  <c r="BK147"/>
  <c r="J144"/>
  <c r="BK130"/>
  <c i="1" r="AS94"/>
  <c i="7" r="BK173"/>
  <c r="J168"/>
  <c r="BK166"/>
  <c r="BK164"/>
  <c r="BK161"/>
  <c r="BK159"/>
  <c i="6" r="J446"/>
  <c r="J441"/>
  <c r="J435"/>
  <c r="J430"/>
  <c r="BK426"/>
  <c r="BK425"/>
  <c r="J421"/>
  <c r="J417"/>
  <c r="J412"/>
  <c r="BK407"/>
  <c r="J402"/>
  <c r="J395"/>
  <c r="J387"/>
  <c r="BK374"/>
  <c r="J371"/>
  <c r="J364"/>
  <c r="BK360"/>
  <c r="BK357"/>
  <c r="J353"/>
  <c r="J345"/>
  <c r="J338"/>
  <c r="J336"/>
  <c r="J329"/>
  <c r="J327"/>
  <c r="BK326"/>
  <c r="BK314"/>
  <c r="J311"/>
  <c r="J304"/>
  <c r="BK302"/>
  <c r="J295"/>
  <c r="BK293"/>
  <c r="J291"/>
  <c r="J269"/>
  <c r="BK266"/>
  <c r="BK257"/>
  <c r="BK253"/>
  <c r="BK246"/>
  <c r="J238"/>
  <c r="J229"/>
  <c r="J222"/>
  <c r="J220"/>
  <c r="J218"/>
  <c r="BK216"/>
  <c r="BK212"/>
  <c r="J207"/>
  <c r="J204"/>
  <c r="BK199"/>
  <c r="BK197"/>
  <c r="BK195"/>
  <c r="BK193"/>
  <c r="BK188"/>
  <c r="J185"/>
  <c r="J182"/>
  <c r="J179"/>
  <c r="J176"/>
  <c r="BK173"/>
  <c r="J173"/>
  <c r="J169"/>
  <c r="J166"/>
  <c r="BK164"/>
  <c r="BK161"/>
  <c r="BK159"/>
  <c r="J156"/>
  <c r="J154"/>
  <c r="J150"/>
  <c r="J148"/>
  <c r="J146"/>
  <c r="J142"/>
  <c r="J139"/>
  <c r="J137"/>
  <c r="BK136"/>
  <c r="BK134"/>
  <c r="J131"/>
  <c r="BK129"/>
  <c r="BK127"/>
  <c i="5" r="BK191"/>
  <c r="BK190"/>
  <c r="J189"/>
  <c r="BK187"/>
  <c r="BK185"/>
  <c r="J184"/>
  <c r="J182"/>
  <c r="J181"/>
  <c r="BK180"/>
  <c r="J178"/>
  <c r="J177"/>
  <c r="BK175"/>
  <c r="J174"/>
  <c r="BK173"/>
  <c r="J172"/>
  <c r="BK170"/>
  <c r="BK168"/>
  <c r="J167"/>
  <c r="BK166"/>
  <c r="BK164"/>
  <c r="J162"/>
  <c r="J160"/>
  <c r="BK159"/>
  <c r="J155"/>
  <c r="J150"/>
  <c r="BK149"/>
  <c r="J148"/>
  <c r="J147"/>
  <c r="J146"/>
  <c r="BK145"/>
  <c r="J144"/>
  <c r="BK142"/>
  <c r="J141"/>
  <c r="J140"/>
  <c r="BK139"/>
  <c r="BK138"/>
  <c r="J135"/>
  <c r="BK132"/>
  <c r="BK131"/>
  <c r="BK130"/>
  <c r="BK128"/>
  <c r="BK127"/>
  <c r="J126"/>
  <c r="J124"/>
  <c r="J123"/>
  <c r="BK121"/>
  <c i="4" r="J556"/>
  <c r="J547"/>
  <c r="J542"/>
  <c r="BK539"/>
  <c r="J538"/>
  <c r="BK532"/>
  <c r="BK528"/>
  <c r="BK522"/>
  <c r="BK512"/>
  <c r="BK509"/>
  <c r="J480"/>
  <c r="BK472"/>
  <c r="BK469"/>
  <c r="BK462"/>
  <c r="BK458"/>
  <c r="J456"/>
  <c r="BK452"/>
  <c r="BK445"/>
  <c r="J437"/>
  <c r="J435"/>
  <c r="BK431"/>
  <c r="J429"/>
  <c r="BK425"/>
  <c r="BK421"/>
  <c r="BK416"/>
  <c r="BK410"/>
  <c r="J408"/>
  <c r="J406"/>
  <c r="BK402"/>
  <c r="J400"/>
  <c r="BK393"/>
  <c r="BK390"/>
  <c r="BK388"/>
  <c r="BK379"/>
  <c r="BK371"/>
  <c r="BK370"/>
  <c r="J368"/>
  <c r="J367"/>
  <c r="J366"/>
  <c r="BK364"/>
  <c r="J362"/>
  <c r="BK355"/>
  <c r="J353"/>
  <c r="BK348"/>
  <c r="J339"/>
  <c r="J331"/>
  <c r="J327"/>
  <c r="BK323"/>
  <c r="J316"/>
  <c r="BK313"/>
  <c r="BK310"/>
  <c r="BK308"/>
  <c r="BK307"/>
  <c r="BK302"/>
  <c r="J294"/>
  <c r="BK289"/>
  <c r="BK284"/>
  <c r="J283"/>
  <c r="BK281"/>
  <c r="BK276"/>
  <c r="BK272"/>
  <c r="BK267"/>
  <c r="BK265"/>
  <c r="J260"/>
  <c r="BK256"/>
  <c r="BK251"/>
  <c r="BK242"/>
  <c r="J238"/>
  <c r="BK234"/>
  <c r="J224"/>
  <c r="J218"/>
  <c r="BK204"/>
  <c r="J201"/>
  <c r="BK195"/>
  <c r="BK193"/>
  <c r="J191"/>
  <c r="J190"/>
  <c r="J187"/>
  <c r="BK186"/>
  <c r="BK182"/>
  <c r="J178"/>
  <c r="J176"/>
  <c r="BK173"/>
  <c r="J159"/>
  <c r="BK144"/>
  <c r="J136"/>
  <c i="3" r="BK537"/>
  <c r="BK533"/>
  <c r="J530"/>
  <c r="J525"/>
  <c r="J524"/>
  <c r="J519"/>
  <c r="BK510"/>
  <c r="BK507"/>
  <c r="BK505"/>
  <c r="BK503"/>
  <c r="J500"/>
  <c r="J495"/>
  <c r="BK489"/>
  <c r="BK481"/>
  <c r="J478"/>
  <c r="BK470"/>
  <c r="BK457"/>
  <c r="BK454"/>
  <c r="J450"/>
  <c r="BK444"/>
  <c r="J437"/>
  <c r="J435"/>
  <c r="J430"/>
  <c r="BK428"/>
  <c r="BK426"/>
  <c r="BK425"/>
  <c r="J417"/>
  <c r="J414"/>
  <c r="J408"/>
  <c r="BK394"/>
  <c r="BK387"/>
  <c r="BK384"/>
  <c r="BK381"/>
  <c r="BK376"/>
  <c r="J370"/>
  <c r="J368"/>
  <c r="BK366"/>
  <c r="BK363"/>
  <c r="J360"/>
  <c r="BK356"/>
  <c r="BK354"/>
  <c r="BK352"/>
  <c r="BK350"/>
  <c r="BK347"/>
  <c r="J343"/>
  <c r="BK336"/>
  <c r="J333"/>
  <c r="J326"/>
  <c r="BK319"/>
  <c r="BK316"/>
  <c r="BK313"/>
  <c r="J306"/>
  <c r="BK301"/>
  <c r="BK295"/>
  <c r="J289"/>
  <c r="J277"/>
  <c r="J267"/>
  <c r="J262"/>
  <c r="J253"/>
  <c r="J242"/>
  <c r="BK239"/>
  <c r="J232"/>
  <c r="J223"/>
  <c r="BK220"/>
  <c r="J217"/>
  <c r="BK211"/>
  <c r="J202"/>
  <c r="J200"/>
  <c r="BK199"/>
  <c r="J198"/>
  <c r="BK194"/>
  <c r="J191"/>
  <c r="BK189"/>
  <c r="J181"/>
  <c r="BK175"/>
  <c r="BK166"/>
  <c r="BK156"/>
  <c r="J153"/>
  <c r="BK148"/>
  <c r="J146"/>
  <c r="BK142"/>
  <c i="2" r="BK277"/>
  <c r="J273"/>
  <c r="J265"/>
  <c r="J262"/>
  <c r="BK259"/>
  <c r="BK253"/>
  <c r="J250"/>
  <c r="BK246"/>
  <c r="J232"/>
  <c r="BK224"/>
  <c r="BK220"/>
  <c r="J216"/>
  <c r="BK208"/>
  <c r="J205"/>
  <c r="J196"/>
  <c r="BK193"/>
  <c r="J186"/>
  <c r="BK182"/>
  <c r="J179"/>
  <c r="J174"/>
  <c r="J163"/>
  <c r="BK157"/>
  <c r="BK155"/>
  <c r="J153"/>
  <c r="J141"/>
  <c r="J137"/>
  <c r="J134"/>
  <c r="BK131"/>
  <c r="J124"/>
  <c i="7" r="J173"/>
  <c r="J171"/>
  <c r="BK168"/>
  <c r="J166"/>
  <c r="J164"/>
  <c r="J161"/>
  <c r="J159"/>
  <c r="BK158"/>
  <c r="J158"/>
  <c r="BK156"/>
  <c r="J156"/>
  <c r="BK155"/>
  <c r="J155"/>
  <c r="BK152"/>
  <c r="J152"/>
  <c r="BK150"/>
  <c r="J150"/>
  <c r="BK148"/>
  <c r="J148"/>
  <c r="BK145"/>
  <c r="J145"/>
  <c r="BK142"/>
  <c r="J142"/>
  <c r="BK140"/>
  <c r="J140"/>
  <c r="BK138"/>
  <c r="J138"/>
  <c r="BK136"/>
  <c r="J136"/>
  <c r="BK134"/>
  <c r="J134"/>
  <c r="BK132"/>
  <c r="J132"/>
  <c r="BK130"/>
  <c r="J130"/>
  <c r="BK128"/>
  <c r="J128"/>
  <c r="BK126"/>
  <c r="J126"/>
  <c i="6" r="BK446"/>
  <c r="J443"/>
  <c r="J439"/>
  <c r="BK437"/>
  <c r="BK421"/>
  <c r="J419"/>
  <c r="J415"/>
  <c r="BK412"/>
  <c r="BK409"/>
  <c r="J407"/>
  <c r="J405"/>
  <c r="BK393"/>
  <c r="J390"/>
  <c r="BK387"/>
  <c r="J384"/>
  <c r="J381"/>
  <c r="J379"/>
  <c r="J374"/>
  <c r="J357"/>
  <c r="BK353"/>
  <c r="BK342"/>
  <c r="BK340"/>
  <c r="J332"/>
  <c r="BK327"/>
  <c r="J317"/>
  <c r="BK311"/>
  <c r="J308"/>
  <c r="J302"/>
  <c r="BK299"/>
  <c r="BK291"/>
  <c r="BK288"/>
  <c r="J285"/>
  <c r="J282"/>
  <c r="BK280"/>
  <c r="J276"/>
  <c r="J273"/>
  <c r="BK271"/>
  <c r="BK269"/>
  <c r="J266"/>
  <c r="J264"/>
  <c r="J257"/>
  <c r="J255"/>
  <c r="BK251"/>
  <c r="J248"/>
  <c r="J243"/>
  <c r="J235"/>
  <c r="BK232"/>
  <c r="J226"/>
  <c r="J224"/>
  <c r="BK220"/>
  <c r="J216"/>
  <c r="J214"/>
  <c r="J210"/>
  <c r="J201"/>
  <c r="J199"/>
  <c r="BK191"/>
  <c i="5" r="J179"/>
  <c r="BK176"/>
  <c r="J175"/>
  <c r="BK172"/>
  <c r="J171"/>
  <c r="J169"/>
  <c r="J166"/>
  <c r="BK165"/>
  <c r="J163"/>
  <c r="J161"/>
  <c r="J159"/>
  <c r="BK158"/>
  <c r="BK157"/>
  <c r="J156"/>
  <c r="J154"/>
  <c r="J153"/>
  <c r="BK152"/>
  <c r="BK150"/>
  <c r="J149"/>
  <c r="BK148"/>
  <c r="BK147"/>
  <c r="BK146"/>
  <c r="J145"/>
  <c r="J143"/>
  <c r="BK141"/>
  <c r="BK140"/>
  <c r="J138"/>
  <c r="J137"/>
  <c r="J136"/>
  <c r="BK135"/>
  <c r="J134"/>
  <c r="BK126"/>
  <c r="J125"/>
  <c r="BK123"/>
  <c r="J122"/>
  <c r="J121"/>
  <c i="4" r="J582"/>
  <c r="J579"/>
  <c r="BK577"/>
  <c r="BK575"/>
  <c r="BK571"/>
  <c r="J569"/>
  <c r="BK564"/>
  <c r="J563"/>
  <c r="J559"/>
  <c r="J539"/>
  <c r="BK536"/>
  <c r="J522"/>
  <c r="BK520"/>
  <c r="BK518"/>
  <c r="BK516"/>
  <c r="BK514"/>
  <c r="J512"/>
  <c r="BK499"/>
  <c r="J496"/>
  <c r="BK492"/>
  <c r="J490"/>
  <c r="BK484"/>
  <c r="BK480"/>
  <c r="BK475"/>
  <c r="J466"/>
  <c r="J465"/>
  <c r="J447"/>
  <c r="J445"/>
  <c r="J443"/>
  <c r="BK441"/>
  <c r="J439"/>
  <c r="BK437"/>
  <c r="BK435"/>
  <c r="BK427"/>
  <c r="BK423"/>
  <c r="J421"/>
  <c r="J419"/>
  <c r="J410"/>
  <c r="BK398"/>
  <c r="BK396"/>
  <c r="BK384"/>
  <c r="J377"/>
  <c r="BK375"/>
  <c r="J373"/>
  <c r="J371"/>
  <c r="J370"/>
  <c r="BK369"/>
  <c r="BK367"/>
  <c r="BK366"/>
  <c r="BK365"/>
  <c r="J364"/>
  <c r="BK362"/>
  <c r="BK360"/>
  <c r="J355"/>
  <c r="BK336"/>
  <c r="BK334"/>
  <c r="BK316"/>
  <c r="J311"/>
  <c r="J309"/>
  <c r="J304"/>
  <c r="BK294"/>
  <c r="J289"/>
  <c r="J284"/>
  <c r="J281"/>
  <c r="J280"/>
  <c r="J276"/>
  <c r="J269"/>
  <c r="BK263"/>
  <c r="J258"/>
  <c r="J256"/>
  <c r="BK246"/>
  <c r="J230"/>
  <c r="J226"/>
  <c r="BK221"/>
  <c r="BK218"/>
  <c r="J215"/>
  <c r="BK209"/>
  <c r="J206"/>
  <c r="J198"/>
  <c r="J194"/>
  <c r="J182"/>
  <c r="BK176"/>
  <c r="BK159"/>
  <c r="BK157"/>
  <c r="J147"/>
  <c r="J144"/>
  <c r="BK140"/>
  <c r="J140"/>
  <c r="BK139"/>
  <c r="J139"/>
  <c r="BK137"/>
  <c i="3" r="BK545"/>
  <c r="J541"/>
  <c r="BK535"/>
  <c r="J533"/>
  <c r="BK530"/>
  <c r="BK525"/>
  <c r="BK519"/>
  <c r="J516"/>
  <c r="J513"/>
  <c r="BK483"/>
  <c r="J479"/>
  <c r="BK478"/>
  <c r="J472"/>
  <c r="J465"/>
  <c r="BK459"/>
  <c r="J451"/>
  <c r="BK450"/>
  <c r="BK448"/>
  <c r="J445"/>
  <c r="J442"/>
  <c r="BK437"/>
  <c r="BK435"/>
  <c r="J428"/>
  <c r="BK424"/>
  <c r="J387"/>
  <c r="J377"/>
  <c r="BK368"/>
  <c r="BK360"/>
  <c r="J356"/>
  <c r="J339"/>
  <c r="J330"/>
  <c r="J322"/>
  <c r="J319"/>
  <c r="J315"/>
  <c r="J309"/>
  <c r="BK306"/>
  <c r="J301"/>
  <c r="BK298"/>
  <c r="BK293"/>
  <c r="BK289"/>
  <c r="BK285"/>
  <c r="J280"/>
  <c r="BK277"/>
  <c r="BK273"/>
  <c r="BK262"/>
  <c r="BK257"/>
  <c r="BK253"/>
  <c r="BK250"/>
  <c r="J248"/>
  <c r="BK245"/>
  <c r="BK232"/>
  <c r="J227"/>
  <c r="J220"/>
  <c r="BK217"/>
  <c r="BK204"/>
  <c r="BK200"/>
  <c r="J194"/>
  <c r="BK186"/>
  <c r="J175"/>
  <c r="BK170"/>
  <c r="BK164"/>
  <c r="J163"/>
  <c r="J161"/>
  <c r="BK159"/>
  <c r="BK149"/>
  <c i="2" r="J269"/>
  <c r="BK262"/>
  <c r="J253"/>
  <c r="BK250"/>
  <c r="J246"/>
  <c r="BK242"/>
  <c r="BK239"/>
  <c r="J238"/>
  <c r="BK227"/>
  <c r="J222"/>
  <c r="J221"/>
  <c r="J208"/>
  <c r="BK205"/>
  <c r="J201"/>
  <c r="J193"/>
  <c r="BK190"/>
  <c r="BK186"/>
  <c r="BK183"/>
  <c r="J162"/>
  <c r="J161"/>
  <c r="J155"/>
  <c r="J147"/>
  <c r="BK144"/>
  <c r="BK141"/>
  <c r="J130"/>
  <c r="BK126"/>
  <c l="1" r="P123"/>
  <c r="P200"/>
  <c r="R229"/>
  <c i="3" r="T137"/>
  <c r="P165"/>
  <c r="R180"/>
  <c r="P197"/>
  <c r="T216"/>
  <c r="T261"/>
  <c r="R305"/>
  <c r="R318"/>
  <c r="R346"/>
  <c r="T375"/>
  <c r="P401"/>
  <c r="R423"/>
  <c r="P441"/>
  <c r="R446"/>
  <c r="BK456"/>
  <c r="J456"/>
  <c r="J112"/>
  <c r="T552"/>
  <c r="T551"/>
  <c i="4" r="T134"/>
  <c r="R255"/>
  <c r="P262"/>
  <c r="R271"/>
  <c r="R282"/>
  <c r="P288"/>
  <c r="BK381"/>
  <c r="J381"/>
  <c r="J104"/>
  <c r="BK434"/>
  <c r="J434"/>
  <c r="J105"/>
  <c r="BK479"/>
  <c r="J479"/>
  <c r="J106"/>
  <c r="R511"/>
  <c r="P550"/>
  <c r="P562"/>
  <c r="P566"/>
  <c i="6" r="BK126"/>
  <c r="T126"/>
  <c r="P414"/>
  <c r="P320"/>
  <c r="P242"/>
  <c r="T414"/>
  <c r="T320"/>
  <c r="T242"/>
  <c r="P434"/>
  <c r="P433"/>
  <c r="R434"/>
  <c r="R433"/>
  <c r="T434"/>
  <c r="T433"/>
  <c i="7" r="BK125"/>
  <c r="J125"/>
  <c r="J98"/>
  <c r="BK170"/>
  <c r="J170"/>
  <c r="J103"/>
  <c i="2" r="BK123"/>
  <c r="BK200"/>
  <c r="J200"/>
  <c r="J99"/>
  <c r="BK229"/>
  <c r="J229"/>
  <c r="J100"/>
  <c r="P229"/>
  <c r="R245"/>
  <c i="3" r="BK137"/>
  <c r="BK165"/>
  <c r="J165"/>
  <c r="J99"/>
  <c r="BK180"/>
  <c r="J180"/>
  <c r="J100"/>
  <c r="BK197"/>
  <c r="J197"/>
  <c r="J101"/>
  <c r="BK216"/>
  <c r="J216"/>
  <c r="J102"/>
  <c r="BK261"/>
  <c r="J261"/>
  <c r="J103"/>
  <c r="BK305"/>
  <c r="J305"/>
  <c r="J104"/>
  <c r="BK318"/>
  <c r="J318"/>
  <c r="J105"/>
  <c r="BK346"/>
  <c r="J346"/>
  <c r="J106"/>
  <c r="BK375"/>
  <c r="J375"/>
  <c r="J107"/>
  <c r="BK401"/>
  <c r="J401"/>
  <c r="J108"/>
  <c r="BK423"/>
  <c r="J423"/>
  <c r="J109"/>
  <c r="BK441"/>
  <c r="J441"/>
  <c r="J110"/>
  <c r="T441"/>
  <c r="T446"/>
  <c r="T456"/>
  <c r="P552"/>
  <c r="P551"/>
  <c i="4" r="P134"/>
  <c r="BK262"/>
  <c r="J262"/>
  <c r="J100"/>
  <c r="T262"/>
  <c r="T271"/>
  <c r="T288"/>
  <c r="T381"/>
  <c r="R434"/>
  <c r="R479"/>
  <c r="P511"/>
  <c r="T550"/>
  <c r="T562"/>
  <c r="R566"/>
  <c i="5" r="BK120"/>
  <c r="BK119"/>
  <c r="J119"/>
  <c r="J97"/>
  <c r="T120"/>
  <c r="T119"/>
  <c r="T118"/>
  <c i="6" r="P126"/>
  <c r="R126"/>
  <c r="BK414"/>
  <c r="J414"/>
  <c r="J101"/>
  <c r="R414"/>
  <c r="R320"/>
  <c r="R242"/>
  <c r="BK434"/>
  <c r="J434"/>
  <c r="J103"/>
  <c i="7" r="T125"/>
  <c r="BK147"/>
  <c r="J147"/>
  <c r="J100"/>
  <c r="P147"/>
  <c r="R147"/>
  <c r="T147"/>
  <c r="BK154"/>
  <c r="J154"/>
  <c r="J101"/>
  <c r="P154"/>
  <c r="R154"/>
  <c r="T154"/>
  <c r="BK163"/>
  <c r="J163"/>
  <c r="J102"/>
  <c r="P163"/>
  <c r="R163"/>
  <c r="T163"/>
  <c r="P170"/>
  <c i="2" r="R123"/>
  <c r="T200"/>
  <c r="T229"/>
  <c r="T245"/>
  <c i="3" r="P137"/>
  <c r="T165"/>
  <c r="P180"/>
  <c r="T197"/>
  <c r="R216"/>
  <c r="P261"/>
  <c r="T305"/>
  <c r="P318"/>
  <c r="P346"/>
  <c r="R375"/>
  <c r="R401"/>
  <c r="T423"/>
  <c r="R441"/>
  <c r="P446"/>
  <c r="P456"/>
  <c r="R552"/>
  <c r="R551"/>
  <c i="4" r="BK134"/>
  <c r="BK255"/>
  <c r="J255"/>
  <c r="J99"/>
  <c r="T255"/>
  <c r="BK271"/>
  <c r="J271"/>
  <c r="J101"/>
  <c r="BK282"/>
  <c r="J282"/>
  <c r="J102"/>
  <c r="T282"/>
  <c r="BK288"/>
  <c r="J288"/>
  <c r="J103"/>
  <c r="R381"/>
  <c r="T434"/>
  <c r="T479"/>
  <c r="BK511"/>
  <c r="J511"/>
  <c r="J107"/>
  <c r="BK550"/>
  <c r="J550"/>
  <c r="J108"/>
  <c r="BK566"/>
  <c r="J566"/>
  <c r="J111"/>
  <c i="7" r="R125"/>
  <c r="R124"/>
  <c r="R123"/>
  <c r="R170"/>
  <c i="2" r="T123"/>
  <c r="T122"/>
  <c r="T121"/>
  <c r="R200"/>
  <c r="BK245"/>
  <c r="J245"/>
  <c r="J101"/>
  <c r="P245"/>
  <c i="3" r="R137"/>
  <c r="R165"/>
  <c r="T180"/>
  <c r="R197"/>
  <c r="P216"/>
  <c r="R261"/>
  <c r="P305"/>
  <c r="T318"/>
  <c r="T346"/>
  <c r="P375"/>
  <c r="T401"/>
  <c r="P423"/>
  <c r="BK446"/>
  <c r="J446"/>
  <c r="J111"/>
  <c r="R456"/>
  <c r="BK552"/>
  <c r="J552"/>
  <c r="J115"/>
  <c i="4" r="R134"/>
  <c r="P255"/>
  <c r="R262"/>
  <c r="P271"/>
  <c r="P282"/>
  <c r="R288"/>
  <c r="P381"/>
  <c r="P434"/>
  <c r="P479"/>
  <c r="T511"/>
  <c r="R550"/>
  <c r="BK562"/>
  <c r="J562"/>
  <c r="J110"/>
  <c r="R562"/>
  <c r="T566"/>
  <c i="5" r="P120"/>
  <c r="P119"/>
  <c r="P118"/>
  <c i="1" r="AU98"/>
  <c i="5" r="R120"/>
  <c r="R119"/>
  <c r="R118"/>
  <c i="7" r="P125"/>
  <c r="P124"/>
  <c r="P123"/>
  <c i="1" r="AU100"/>
  <c i="7" r="T170"/>
  <c i="2" r="BE134"/>
  <c r="BE148"/>
  <c r="BE157"/>
  <c r="BE159"/>
  <c r="BE167"/>
  <c r="BE174"/>
  <c r="BE183"/>
  <c r="BE208"/>
  <c r="BE213"/>
  <c r="BE234"/>
  <c r="BE269"/>
  <c r="BE273"/>
  <c i="3" r="BE152"/>
  <c r="BE162"/>
  <c r="BE175"/>
  <c r="BE189"/>
  <c r="BE198"/>
  <c r="BE211"/>
  <c r="BE213"/>
  <c r="BE220"/>
  <c r="BE239"/>
  <c r="BE285"/>
  <c r="BE301"/>
  <c r="BE303"/>
  <c r="BE322"/>
  <c r="BE326"/>
  <c r="BE333"/>
  <c r="BE341"/>
  <c r="BE343"/>
  <c r="BE347"/>
  <c r="BE350"/>
  <c r="BE363"/>
  <c r="BE370"/>
  <c r="BE402"/>
  <c r="BE406"/>
  <c r="BE414"/>
  <c r="BE417"/>
  <c r="BE428"/>
  <c r="BE444"/>
  <c r="BE452"/>
  <c r="BE454"/>
  <c r="BE465"/>
  <c r="BE474"/>
  <c r="BE485"/>
  <c r="BE489"/>
  <c r="BE495"/>
  <c r="BE505"/>
  <c r="BE507"/>
  <c r="BE523"/>
  <c r="BK549"/>
  <c r="J549"/>
  <c r="J113"/>
  <c i="4" r="F92"/>
  <c r="J126"/>
  <c r="BE136"/>
  <c r="BE138"/>
  <c r="BE139"/>
  <c r="BE182"/>
  <c r="BE186"/>
  <c r="BE187"/>
  <c r="BE188"/>
  <c r="BE191"/>
  <c r="BE198"/>
  <c r="BE215"/>
  <c r="BE234"/>
  <c r="BE238"/>
  <c r="BE246"/>
  <c r="BE258"/>
  <c r="BE263"/>
  <c r="BE265"/>
  <c r="BE284"/>
  <c r="BE300"/>
  <c r="BE306"/>
  <c r="BE307"/>
  <c r="BE313"/>
  <c r="BE327"/>
  <c r="BE337"/>
  <c r="BE379"/>
  <c r="BE388"/>
  <c r="BE390"/>
  <c r="BE400"/>
  <c r="BE402"/>
  <c r="BE406"/>
  <c r="BE429"/>
  <c r="BE448"/>
  <c r="BE452"/>
  <c r="BE456"/>
  <c r="BE458"/>
  <c r="BE501"/>
  <c r="BE522"/>
  <c r="BE525"/>
  <c r="BE532"/>
  <c r="BE542"/>
  <c r="BE551"/>
  <c r="BE563"/>
  <c r="BE579"/>
  <c r="BE580"/>
  <c i="5" r="E85"/>
  <c r="F115"/>
  <c r="BE129"/>
  <c r="BE131"/>
  <c r="BE145"/>
  <c r="BE146"/>
  <c r="BE147"/>
  <c r="BE154"/>
  <c r="BE171"/>
  <c r="BE175"/>
  <c r="BE177"/>
  <c r="BE178"/>
  <c i="6" r="BE204"/>
  <c r="BE212"/>
  <c r="BE218"/>
  <c r="BE226"/>
  <c r="BE238"/>
  <c r="BE257"/>
  <c r="BE261"/>
  <c r="BE271"/>
  <c r="BE293"/>
  <c r="BE295"/>
  <c r="BE299"/>
  <c r="BE321"/>
  <c r="BE323"/>
  <c r="BE332"/>
  <c r="BE364"/>
  <c r="BE379"/>
  <c r="BE399"/>
  <c r="BE402"/>
  <c r="BE417"/>
  <c r="BE425"/>
  <c r="BE439"/>
  <c r="BE446"/>
  <c r="BK242"/>
  <c r="J242"/>
  <c r="J99"/>
  <c r="BK320"/>
  <c r="J320"/>
  <c r="J100"/>
  <c r="BK445"/>
  <c r="J445"/>
  <c r="J104"/>
  <c i="7" r="E85"/>
  <c r="J89"/>
  <c r="F92"/>
  <c r="BE126"/>
  <c r="BE128"/>
  <c r="BE130"/>
  <c r="BE132"/>
  <c r="BE134"/>
  <c r="BE136"/>
  <c r="BE138"/>
  <c r="BE140"/>
  <c r="BE142"/>
  <c r="BE145"/>
  <c r="BE148"/>
  <c r="BE150"/>
  <c r="BE152"/>
  <c r="BE155"/>
  <c r="BE156"/>
  <c r="BE158"/>
  <c r="BE161"/>
  <c r="BE164"/>
  <c r="BE166"/>
  <c i="2" r="J89"/>
  <c r="E111"/>
  <c r="F118"/>
  <c r="BE124"/>
  <c r="BE126"/>
  <c r="BE141"/>
  <c r="BE144"/>
  <c r="BE147"/>
  <c r="BE151"/>
  <c r="BE161"/>
  <c r="BE163"/>
  <c r="BE221"/>
  <c r="BE232"/>
  <c r="BE238"/>
  <c i="3" r="J89"/>
  <c r="F132"/>
  <c r="BE142"/>
  <c r="BE159"/>
  <c r="BE160"/>
  <c r="BE161"/>
  <c r="BE164"/>
  <c r="BE166"/>
  <c r="BE202"/>
  <c r="BE235"/>
  <c r="BE250"/>
  <c r="BE273"/>
  <c r="BE280"/>
  <c r="BE313"/>
  <c r="BE336"/>
  <c r="BE376"/>
  <c r="BE377"/>
  <c r="BE384"/>
  <c r="BE398"/>
  <c r="BE404"/>
  <c r="BE420"/>
  <c r="BE437"/>
  <c r="BE438"/>
  <c r="BE445"/>
  <c r="BE448"/>
  <c r="BE450"/>
  <c r="BE451"/>
  <c r="BE463"/>
  <c r="BE464"/>
  <c r="BE472"/>
  <c r="BE479"/>
  <c r="BE483"/>
  <c r="BE513"/>
  <c r="BE519"/>
  <c r="BE522"/>
  <c r="BE535"/>
  <c i="4" r="E85"/>
  <c r="BE135"/>
  <c r="BE147"/>
  <c r="BE154"/>
  <c r="BE178"/>
  <c r="BE206"/>
  <c r="BE209"/>
  <c r="BE212"/>
  <c r="BE218"/>
  <c r="BE224"/>
  <c r="BE230"/>
  <c r="BE256"/>
  <c r="BE269"/>
  <c r="BE289"/>
  <c r="BE294"/>
  <c r="BE304"/>
  <c r="BE311"/>
  <c r="BE316"/>
  <c r="BE320"/>
  <c r="BE334"/>
  <c r="BE335"/>
  <c r="BE373"/>
  <c r="BE375"/>
  <c r="BE384"/>
  <c r="BE447"/>
  <c r="BE466"/>
  <c r="BE475"/>
  <c r="BE480"/>
  <c r="BE484"/>
  <c r="BE487"/>
  <c r="BE490"/>
  <c r="BE492"/>
  <c r="BE499"/>
  <c r="BE505"/>
  <c r="BE514"/>
  <c r="BE518"/>
  <c r="BE547"/>
  <c r="BE556"/>
  <c r="BE559"/>
  <c r="BE564"/>
  <c r="BE569"/>
  <c r="BE571"/>
  <c r="BE573"/>
  <c r="BE575"/>
  <c r="BE577"/>
  <c i="5" r="J112"/>
  <c r="BE122"/>
  <c r="BE124"/>
  <c r="BE128"/>
  <c r="BE133"/>
  <c r="BE137"/>
  <c r="BE140"/>
  <c r="BE144"/>
  <c r="BE148"/>
  <c r="BE151"/>
  <c r="BE152"/>
  <c r="BE153"/>
  <c r="BE157"/>
  <c r="BE162"/>
  <c r="BE163"/>
  <c r="BE165"/>
  <c r="BE167"/>
  <c r="BE169"/>
  <c r="BE172"/>
  <c r="BE174"/>
  <c r="BE176"/>
  <c r="BE179"/>
  <c r="BE184"/>
  <c r="BE185"/>
  <c r="BE189"/>
  <c r="BE190"/>
  <c i="6" r="E85"/>
  <c r="F121"/>
  <c r="BE127"/>
  <c r="BE131"/>
  <c r="BE134"/>
  <c r="BE139"/>
  <c r="BE142"/>
  <c r="BE156"/>
  <c r="BE159"/>
  <c r="BE161"/>
  <c r="BE164"/>
  <c r="BE169"/>
  <c r="BE185"/>
  <c r="BE191"/>
  <c r="BE193"/>
  <c r="BE197"/>
  <c r="BE199"/>
  <c r="BE210"/>
  <c r="BE214"/>
  <c r="BE224"/>
  <c r="BE229"/>
  <c r="BE246"/>
  <c r="BE251"/>
  <c r="BE253"/>
  <c r="BE306"/>
  <c r="BE314"/>
  <c r="BE317"/>
  <c r="BE345"/>
  <c r="BE374"/>
  <c r="BE381"/>
  <c r="BE393"/>
  <c r="BE395"/>
  <c r="BE430"/>
  <c r="BE437"/>
  <c r="BE441"/>
  <c r="BE443"/>
  <c i="7" r="BE159"/>
  <c r="BE168"/>
  <c r="BK144"/>
  <c r="J144"/>
  <c r="J99"/>
  <c i="2" r="BE131"/>
  <c r="BE137"/>
  <c r="BE179"/>
  <c r="BE182"/>
  <c r="BE186"/>
  <c r="BE205"/>
  <c r="BE216"/>
  <c r="BE222"/>
  <c r="BE227"/>
  <c r="BE246"/>
  <c r="BE250"/>
  <c r="BE262"/>
  <c r="BE265"/>
  <c r="BE277"/>
  <c r="BE278"/>
  <c i="3" r="E85"/>
  <c r="BE148"/>
  <c r="BE149"/>
  <c r="BE170"/>
  <c r="BE186"/>
  <c r="BE191"/>
  <c r="BE199"/>
  <c r="BE200"/>
  <c r="BE253"/>
  <c r="BE257"/>
  <c r="BE293"/>
  <c r="BE316"/>
  <c r="BE319"/>
  <c r="BE339"/>
  <c r="BE352"/>
  <c r="BE354"/>
  <c r="BE356"/>
  <c r="BE368"/>
  <c r="BE387"/>
  <c r="BE394"/>
  <c r="BE408"/>
  <c r="BE426"/>
  <c r="BE430"/>
  <c r="BE433"/>
  <c r="BE435"/>
  <c r="BE449"/>
  <c r="BE457"/>
  <c r="BE478"/>
  <c r="BE480"/>
  <c r="BE481"/>
  <c r="BE500"/>
  <c r="BE503"/>
  <c r="BE525"/>
  <c r="BE533"/>
  <c r="BE541"/>
  <c r="BE545"/>
  <c r="BE553"/>
  <c r="BE555"/>
  <c r="BE557"/>
  <c i="4" r="BE140"/>
  <c r="BE157"/>
  <c r="BE176"/>
  <c r="BE190"/>
  <c r="BE193"/>
  <c r="BE194"/>
  <c r="BE195"/>
  <c r="BE204"/>
  <c r="BE226"/>
  <c r="BE251"/>
  <c r="BE260"/>
  <c r="BE267"/>
  <c r="BE272"/>
  <c r="BE276"/>
  <c r="BE310"/>
  <c r="BE336"/>
  <c r="BE339"/>
  <c r="BE355"/>
  <c r="BE362"/>
  <c r="BE365"/>
  <c r="BE367"/>
  <c r="BE368"/>
  <c r="BE370"/>
  <c r="BE371"/>
  <c r="BE398"/>
  <c r="BE408"/>
  <c r="BE421"/>
  <c r="BE431"/>
  <c r="BE435"/>
  <c r="BE443"/>
  <c r="BE462"/>
  <c r="BE465"/>
  <c r="BE469"/>
  <c r="BE496"/>
  <c r="BE509"/>
  <c r="BE536"/>
  <c r="BE538"/>
  <c r="BE539"/>
  <c r="BK558"/>
  <c r="J558"/>
  <c r="J109"/>
  <c r="BK590"/>
  <c r="J590"/>
  <c r="J112"/>
  <c i="5" r="BE121"/>
  <c r="BE123"/>
  <c r="BE125"/>
  <c r="BE126"/>
  <c r="BE130"/>
  <c r="BE136"/>
  <c r="BE138"/>
  <c r="BE141"/>
  <c r="BE142"/>
  <c r="BE143"/>
  <c r="BE149"/>
  <c r="BE150"/>
  <c r="BE159"/>
  <c r="BE161"/>
  <c i="6" r="BE255"/>
  <c r="BE273"/>
  <c r="BE280"/>
  <c r="BE282"/>
  <c r="BE285"/>
  <c r="BE288"/>
  <c r="BE291"/>
  <c r="BE302"/>
  <c r="BE311"/>
  <c r="BE338"/>
  <c r="BE347"/>
  <c r="BE353"/>
  <c r="BE360"/>
  <c r="BE368"/>
  <c r="BE371"/>
  <c r="BE376"/>
  <c r="BE384"/>
  <c r="BE390"/>
  <c r="BE407"/>
  <c r="BE419"/>
  <c r="BE426"/>
  <c i="7" r="BE171"/>
  <c i="2" r="BE130"/>
  <c r="BE153"/>
  <c r="BE155"/>
  <c r="BE162"/>
  <c r="BE190"/>
  <c r="BE193"/>
  <c r="BE196"/>
  <c r="BE201"/>
  <c r="BE220"/>
  <c r="BE224"/>
  <c r="BE230"/>
  <c r="BE239"/>
  <c r="BE242"/>
  <c r="BE253"/>
  <c r="BE259"/>
  <c i="3" r="BE138"/>
  <c r="BE146"/>
  <c r="BE153"/>
  <c r="BE156"/>
  <c r="BE163"/>
  <c r="BE181"/>
  <c r="BE194"/>
  <c r="BE204"/>
  <c r="BE217"/>
  <c r="BE223"/>
  <c r="BE227"/>
  <c r="BE232"/>
  <c r="BE242"/>
  <c r="BE245"/>
  <c r="BE248"/>
  <c r="BE259"/>
  <c r="BE262"/>
  <c r="BE267"/>
  <c r="BE277"/>
  <c r="BE289"/>
  <c r="BE295"/>
  <c r="BE298"/>
  <c r="BE306"/>
  <c r="BE309"/>
  <c r="BE315"/>
  <c r="BE330"/>
  <c r="BE360"/>
  <c r="BE366"/>
  <c r="BE381"/>
  <c r="BE424"/>
  <c r="BE425"/>
  <c r="BE442"/>
  <c r="BE447"/>
  <c r="BE459"/>
  <c r="BE470"/>
  <c r="BE476"/>
  <c r="BE510"/>
  <c r="BE516"/>
  <c r="BE524"/>
  <c r="BE530"/>
  <c r="BE537"/>
  <c r="BE550"/>
  <c i="4" r="BE137"/>
  <c r="BE144"/>
  <c r="BE159"/>
  <c r="BE173"/>
  <c r="BE201"/>
  <c r="BE221"/>
  <c r="BE242"/>
  <c r="BE280"/>
  <c r="BE281"/>
  <c r="BE283"/>
  <c r="BE286"/>
  <c r="BE302"/>
  <c r="BE308"/>
  <c r="BE309"/>
  <c r="BE323"/>
  <c r="BE331"/>
  <c r="BE348"/>
  <c r="BE353"/>
  <c r="BE360"/>
  <c r="BE364"/>
  <c r="BE366"/>
  <c r="BE369"/>
  <c r="BE377"/>
  <c r="BE382"/>
  <c r="BE393"/>
  <c r="BE396"/>
  <c r="BE410"/>
  <c r="BE416"/>
  <c r="BE419"/>
  <c r="BE423"/>
  <c r="BE425"/>
  <c r="BE427"/>
  <c r="BE437"/>
  <c r="BE439"/>
  <c r="BE441"/>
  <c r="BE445"/>
  <c r="BE472"/>
  <c r="BE512"/>
  <c r="BE516"/>
  <c r="BE520"/>
  <c r="BE528"/>
  <c r="BE567"/>
  <c r="BE582"/>
  <c r="BE584"/>
  <c r="BE586"/>
  <c r="BE588"/>
  <c r="BE591"/>
  <c i="5" r="BE127"/>
  <c r="BE132"/>
  <c r="BE134"/>
  <c r="BE135"/>
  <c r="BE139"/>
  <c r="BE155"/>
  <c r="BE156"/>
  <c r="BE158"/>
  <c r="BE160"/>
  <c r="BE164"/>
  <c r="BE166"/>
  <c r="BE168"/>
  <c r="BE170"/>
  <c r="BE173"/>
  <c r="BE180"/>
  <c r="BE181"/>
  <c r="BE182"/>
  <c r="BE187"/>
  <c r="BE191"/>
  <c r="BE192"/>
  <c i="6" r="J89"/>
  <c r="BE129"/>
  <c r="BE136"/>
  <c r="BE137"/>
  <c r="BE146"/>
  <c r="BE148"/>
  <c r="BE150"/>
  <c r="BE154"/>
  <c r="BE166"/>
  <c r="BE173"/>
  <c r="BE176"/>
  <c r="BE179"/>
  <c r="BE182"/>
  <c r="BE188"/>
  <c r="BE195"/>
  <c r="BE201"/>
  <c r="BE207"/>
  <c r="BE216"/>
  <c r="BE220"/>
  <c r="BE222"/>
  <c r="BE232"/>
  <c r="BE235"/>
  <c r="BE243"/>
  <c r="BE248"/>
  <c r="BE264"/>
  <c r="BE266"/>
  <c r="BE269"/>
  <c r="BE276"/>
  <c r="BE304"/>
  <c r="BE308"/>
  <c r="BE326"/>
  <c r="BE327"/>
  <c r="BE329"/>
  <c r="BE336"/>
  <c r="BE340"/>
  <c r="BE342"/>
  <c r="BE349"/>
  <c r="BE357"/>
  <c r="BE387"/>
  <c r="BE405"/>
  <c r="BE409"/>
  <c r="BE412"/>
  <c r="BE415"/>
  <c r="BE421"/>
  <c r="BE435"/>
  <c i="7" r="BE173"/>
  <c i="6" r="F34"/>
  <c i="1" r="BA99"/>
  <c i="4" r="F35"/>
  <c i="1" r="BB97"/>
  <c i="6" r="F37"/>
  <c i="1" r="BD99"/>
  <c i="7" r="F37"/>
  <c i="1" r="BD100"/>
  <c i="5" r="J34"/>
  <c i="1" r="AW98"/>
  <c i="4" r="F36"/>
  <c i="1" r="BC97"/>
  <c i="2" r="F34"/>
  <c i="1" r="BA95"/>
  <c i="5" r="F35"/>
  <c i="1" r="BB98"/>
  <c i="6" r="J34"/>
  <c i="1" r="AW99"/>
  <c i="7" r="J34"/>
  <c i="1" r="AW100"/>
  <c i="4" r="J34"/>
  <c i="1" r="AW97"/>
  <c i="5" r="F36"/>
  <c i="1" r="BC98"/>
  <c i="3" r="J34"/>
  <c i="1" r="AW96"/>
  <c i="6" r="F36"/>
  <c i="1" r="BC99"/>
  <c i="3" r="F35"/>
  <c i="1" r="BB96"/>
  <c i="5" r="F37"/>
  <c i="1" r="BD98"/>
  <c i="7" r="F35"/>
  <c i="1" r="BB100"/>
  <c i="2" r="F35"/>
  <c i="1" r="BB95"/>
  <c i="4" r="F37"/>
  <c i="1" r="BD97"/>
  <c i="3" r="F37"/>
  <c i="1" r="BD96"/>
  <c i="6" r="F35"/>
  <c i="1" r="BB99"/>
  <c i="2" r="F37"/>
  <c i="1" r="BD95"/>
  <c i="4" r="F34"/>
  <c i="1" r="BA97"/>
  <c i="7" r="F36"/>
  <c i="1" r="BC100"/>
  <c i="2" r="F36"/>
  <c i="1" r="BC95"/>
  <c i="5" r="F34"/>
  <c i="1" r="BA98"/>
  <c i="7" r="F34"/>
  <c i="1" r="BA100"/>
  <c i="3" r="F36"/>
  <c i="1" r="BC96"/>
  <c i="2" r="J34"/>
  <c i="1" r="AW95"/>
  <c i="3" r="F34"/>
  <c i="1" r="BA96"/>
  <c i="4" l="1" r="R133"/>
  <c r="R132"/>
  <c i="6" r="BK125"/>
  <c r="J125"/>
  <c r="J97"/>
  <c i="7" r="T124"/>
  <c r="T123"/>
  <c i="6" r="R125"/>
  <c r="R124"/>
  <c i="2" r="BK122"/>
  <c r="J122"/>
  <c r="J97"/>
  <c i="4" r="T133"/>
  <c r="T132"/>
  <c i="3" r="R136"/>
  <c r="R135"/>
  <c r="P136"/>
  <c r="P135"/>
  <c i="1" r="AU96"/>
  <c i="6" r="P125"/>
  <c r="P124"/>
  <c i="1" r="AU99"/>
  <c i="4" r="P133"/>
  <c r="P132"/>
  <c i="1" r="AU97"/>
  <c i="6" r="T125"/>
  <c r="T124"/>
  <c i="3" r="T136"/>
  <c r="T135"/>
  <c i="4" r="BK133"/>
  <c r="BK132"/>
  <c r="J132"/>
  <c r="J96"/>
  <c i="2" r="R122"/>
  <c r="R121"/>
  <c i="3" r="BK136"/>
  <c i="2" r="P122"/>
  <c r="P121"/>
  <c i="1" r="AU95"/>
  <c i="6" r="J126"/>
  <c r="J98"/>
  <c r="BK433"/>
  <c r="J433"/>
  <c r="J102"/>
  <c i="7" r="BK124"/>
  <c r="J124"/>
  <c r="J97"/>
  <c i="2" r="J123"/>
  <c r="J98"/>
  <c i="3" r="J137"/>
  <c r="J98"/>
  <c r="BK551"/>
  <c r="J551"/>
  <c r="J114"/>
  <c i="5" r="BK118"/>
  <c r="J118"/>
  <c r="J96"/>
  <c r="J120"/>
  <c r="J98"/>
  <c i="4" r="J134"/>
  <c r="J98"/>
  <c i="3" r="J33"/>
  <c i="1" r="AV96"/>
  <c r="AT96"/>
  <c i="6" r="F33"/>
  <c i="1" r="AZ99"/>
  <c r="BB94"/>
  <c r="AX94"/>
  <c i="4" r="J33"/>
  <c i="1" r="AV97"/>
  <c r="AT97"/>
  <c r="BC94"/>
  <c r="W32"/>
  <c i="3" r="F33"/>
  <c i="1" r="AZ96"/>
  <c r="BD94"/>
  <c r="W33"/>
  <c r="BA94"/>
  <c r="AW94"/>
  <c r="AK30"/>
  <c i="2" r="F33"/>
  <c i="1" r="AZ95"/>
  <c i="5" r="J33"/>
  <c i="1" r="AV98"/>
  <c r="AT98"/>
  <c i="6" r="J33"/>
  <c i="1" r="AV99"/>
  <c r="AT99"/>
  <c i="2" r="J33"/>
  <c i="1" r="AV95"/>
  <c r="AT95"/>
  <c i="5" r="F33"/>
  <c i="1" r="AZ98"/>
  <c i="7" r="F33"/>
  <c i="1" r="AZ100"/>
  <c i="7" r="J33"/>
  <c i="1" r="AV100"/>
  <c r="AT100"/>
  <c i="4" r="F33"/>
  <c i="1" r="AZ97"/>
  <c i="3" l="1" r="BK135"/>
  <c r="J135"/>
  <c r="J96"/>
  <c i="2" r="BK121"/>
  <c r="J121"/>
  <c r="J96"/>
  <c i="3" r="J136"/>
  <c r="J97"/>
  <c i="4" r="J133"/>
  <c r="J97"/>
  <c i="7" r="BK123"/>
  <c r="J123"/>
  <c r="J96"/>
  <c i="6" r="BK124"/>
  <c r="J124"/>
  <c r="J96"/>
  <c i="1" r="AZ94"/>
  <c r="AV94"/>
  <c r="AK29"/>
  <c r="AU94"/>
  <c r="AY94"/>
  <c i="5" r="J30"/>
  <c i="1" r="AG98"/>
  <c r="AN98"/>
  <c r="W30"/>
  <c i="4" r="J30"/>
  <c i="1" r="AG97"/>
  <c r="AN97"/>
  <c r="W31"/>
  <c i="5" l="1" r="J39"/>
  <c i="4" r="J39"/>
  <c i="3" r="J30"/>
  <c i="1" r="AG96"/>
  <c r="AN96"/>
  <c i="7" r="J30"/>
  <c i="1" r="AG100"/>
  <c r="AN100"/>
  <c r="W29"/>
  <c i="2" r="J30"/>
  <c i="1" r="AG95"/>
  <c r="AN95"/>
  <c i="6" r="J30"/>
  <c i="1" r="AG99"/>
  <c r="AN99"/>
  <c r="AT94"/>
  <c i="2" l="1" r="J39"/>
  <c i="7" r="J39"/>
  <c i="3" r="J39"/>
  <c i="6" r="J39"/>
  <c i="1" r="AG94"/>
  <c r="AK26"/>
  <c r="AK35"/>
  <c l="1" r="AN94"/>
</calcChain>
</file>

<file path=xl/sharedStrings.xml><?xml version="1.0" encoding="utf-8"?>
<sst xmlns="http://schemas.openxmlformats.org/spreadsheetml/2006/main">
  <si>
    <t>Export Komplet</t>
  </si>
  <si>
    <t/>
  </si>
  <si>
    <t>2.0</t>
  </si>
  <si>
    <t>ZAMOK</t>
  </si>
  <si>
    <t>False</t>
  </si>
  <si>
    <t>{11594a8f-19b5-435b-9d66-383592888921}</t>
  </si>
  <si>
    <t>0,01</t>
  </si>
  <si>
    <t>21</t>
  </si>
  <si>
    <t>15</t>
  </si>
  <si>
    <t>REKAPITULACE STAVBY</t>
  </si>
  <si>
    <t xml:space="preserve">v ---  níže se nacházejí doplnkové a pomocné údaje k sestavám  --- v</t>
  </si>
  <si>
    <t>Návod na vyplnění</t>
  </si>
  <si>
    <t>0,001</t>
  </si>
  <si>
    <t>Kód:</t>
  </si>
  <si>
    <t>652018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</si>
  <si>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</si>
  <si>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</si>
  <si>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silnice v ulici Sadová</t>
  </si>
  <si>
    <t>KSO:</t>
  </si>
  <si>
    <t>822 2</t>
  </si>
  <si>
    <t>CC-CZ:</t>
  </si>
  <si>
    <t>2112</t>
  </si>
  <si>
    <t>Místo:</t>
  </si>
  <si>
    <t>Svatava u Sokolova</t>
  </si>
  <si>
    <t>Datum:</t>
  </si>
  <si>
    <t>2. 8. 2021</t>
  </si>
  <si>
    <t>CZ-CPA:</t>
  </si>
  <si>
    <t>42</t>
  </si>
  <si>
    <t>Zadavatel:</t>
  </si>
  <si>
    <t>IČ:</t>
  </si>
  <si>
    <t>00573141</t>
  </si>
  <si>
    <t>Městys Svatava, Svatava, ČSA 277, 357 03</t>
  </si>
  <si>
    <t>DIČ:</t>
  </si>
  <si>
    <t>Uchazeč:</t>
  </si>
  <si>
    <t>Vyplň údaj</t>
  </si>
  <si>
    <t>Projektant:</t>
  </si>
  <si>
    <t>263 92 526</t>
  </si>
  <si>
    <t>DSVA s.r.o.,nám. Krále Jiřího z Poděbrad 6, 350 02</t>
  </si>
  <si>
    <t>True</t>
  </si>
  <si>
    <t>Zpracovatel:</t>
  </si>
  <si>
    <t>DSVA s.r.o. - Jozef Turza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</si>
  <si>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</si>
  <si>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</si>
  <si>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</si>
  <si>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</si>
  <si>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</si>
  <si>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</si>
  <si>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</si>
  <si>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</si>
  <si>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</si>
  <si>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</si>
  <si>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</si>
  <si>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</si>
  <si>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</si>
  <si>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</si>
  <si>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</si>
  <si>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</si>
  <si>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</si>
  <si>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</si>
  <si>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</si>
  <si>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</si>
  <si>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</si>
  <si>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</si>
  <si>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</si>
  <si>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</si>
  <si>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</si>
  <si>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</si>
  <si>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</si>
  <si>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</si>
  <si>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</si>
  <si>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</si>
  <si>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</si>
  <si>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</si>
  <si>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</si>
  <si>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</si>
  <si>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</si>
  <si>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</si>
  <si>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</si>
  <si>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</si>
  <si>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</si>
  <si>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</si>
  <si>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</si>
  <si>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</si>
  <si>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</si>
  <si>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</si>
  <si>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</si>
  <si>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</si>
  <si>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</si>
  <si>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Bourací a přípravné práce</t>
  </si>
  <si>
    <t>STA</t>
  </si>
  <si>
    <t>1</t>
  </si>
  <si>
    <t>{8c811635-6407-47b6-8d2a-6ca6b1418914}</t>
  </si>
  <si>
    <t>2</t>
  </si>
  <si>
    <t>SO 101</t>
  </si>
  <si>
    <t>Rekonstrukce komunikace a parkoviště</t>
  </si>
  <si>
    <t>{2c57eab4-8d26-4119-bfb4-922514c2ead7}</t>
  </si>
  <si>
    <t>SO 301</t>
  </si>
  <si>
    <t>Odvodnění zpevněných ploch</t>
  </si>
  <si>
    <t>{697eccf2-8844-4ff1-a8af-67c621baeacd}</t>
  </si>
  <si>
    <t>SO 431</t>
  </si>
  <si>
    <t>Veřejné osvětlení</t>
  </si>
  <si>
    <t>{14debe9d-fe9a-4474-8ee2-b7b5a209c32d}</t>
  </si>
  <si>
    <t>SO 901</t>
  </si>
  <si>
    <t>ZOV Zásady organizace výstavby</t>
  </si>
  <si>
    <t>{46bbcdf4-5a6e-4665-822e-0de9ed9a68dd}</t>
  </si>
  <si>
    <t>VRN</t>
  </si>
  <si>
    <t>Vedlejší rozpočtové náklady</t>
  </si>
  <si>
    <t>{c04c5f89-c617-4871-8614-02f9c7e1e97a}</t>
  </si>
  <si>
    <t>KRYCÍ LIST SOUPISU PRACÍ</t>
  </si>
  <si>
    <t>Objekt:</t>
  </si>
  <si>
    <t>SO 001 - Bourací a přípravné práce</t>
  </si>
  <si>
    <t>REKAPITULACE ČLENĚNÍ SOUPISU PRACÍ</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</si>
  <si>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</si>
  <si>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</si>
  <si>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</si>
  <si>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</si>
  <si>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</si>
  <si>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</si>
  <si>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</si>
  <si>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</si>
  <si>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</si>
  <si>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</si>
  <si>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</si>
  <si>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</si>
  <si>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</si>
  <si>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</si>
  <si>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</si>
  <si>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</si>
  <si>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</si>
  <si>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</si>
  <si>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</si>
  <si>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</si>
  <si>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</si>
  <si>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</si>
  <si>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</si>
  <si>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</si>
  <si>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</si>
  <si>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</si>
  <si>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</si>
  <si>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</si>
  <si>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průměru kmene do 100 mm i s kořeny sklonu terénu do 1:5 z celkové plochy do 100 m2 strojně</t>
  </si>
  <si>
    <t>m2</t>
  </si>
  <si>
    <t>4</t>
  </si>
  <si>
    <t>-1894001138</t>
  </si>
  <si>
    <t>P</t>
  </si>
  <si>
    <t>Poznámka k položce:_x000d_
V ceně jsou započteny i náklady na případné nutné odklizení křovin a stromů na hromady na vzdálenost do 50 m, nebo naložení na dopravní prostředek. Včetně nutného záhozu výkopků po kořenech a hutnění</t>
  </si>
  <si>
    <t>132212111</t>
  </si>
  <si>
    <t>Hloubení rýh š do 800 mm v soudržných horninách třídy těžitelnosti I, skupiny 3 ručně - chránička Cetin, ostatní</t>
  </si>
  <si>
    <t>m3</t>
  </si>
  <si>
    <t>108667807</t>
  </si>
  <si>
    <t>VV</t>
  </si>
  <si>
    <t>0,8*0,4*108 "rezervní chráničky</t>
  </si>
  <si>
    <t>0,8*0,4*60 "chránička Cetin</t>
  </si>
  <si>
    <t>Součet</t>
  </si>
  <si>
    <t>3</t>
  </si>
  <si>
    <t>161111502</t>
  </si>
  <si>
    <t>Svislé přemístění výkopku z horniny třídy těžitelnosti I, skupiny 1 až 3 nošením - chránička Cetin, ostatní</t>
  </si>
  <si>
    <t>-1437952885</t>
  </si>
  <si>
    <t>171151103-1</t>
  </si>
  <si>
    <t>Uložení sypaniny z hornin soudržnýchdo rýhy nad potrubí zhutněných strojně-chránička Cetin, ostatní</t>
  </si>
  <si>
    <t>964131807</t>
  </si>
  <si>
    <t>Poznámka k položce:_x000d_
stáv. výkopek pro vyrovnání nad výkopkem drenáže celé plochy pro profrezování vápennou stabilizací</t>
  </si>
  <si>
    <t>16</t>
  </si>
  <si>
    <t>5</t>
  </si>
  <si>
    <t>M</t>
  </si>
  <si>
    <t>58331200</t>
  </si>
  <si>
    <t>štěrkopísek netříděný zásypový - chránička Cetin, ostatní</t>
  </si>
  <si>
    <t>t</t>
  </si>
  <si>
    <t>8</t>
  </si>
  <si>
    <t>-324514337</t>
  </si>
  <si>
    <t>16*2,1</t>
  </si>
  <si>
    <t>6</t>
  </si>
  <si>
    <t>132251254</t>
  </si>
  <si>
    <t>Hloubení rýh nezapažených š do 2000 mm v hornině třídy těžitelnosti I, skupiny 3 objem do 500 m3 strojně</t>
  </si>
  <si>
    <t>11510134</t>
  </si>
  <si>
    <t>Poznámka k položce:_x000d_
s urovnáním dna do předepsaného profilu a spádu</t>
  </si>
  <si>
    <t>365*0,5*1"výkopek pro drenáž</t>
  </si>
  <si>
    <t>7</t>
  </si>
  <si>
    <t>161151103-1</t>
  </si>
  <si>
    <t>Svislé přemístění výkopku z horniny třídy těžitelnosti I, skupiny 1 až 3 hl výkopu do 2,5 m</t>
  </si>
  <si>
    <t>-979539785</t>
  </si>
  <si>
    <t>182,5</t>
  </si>
  <si>
    <t>171151103</t>
  </si>
  <si>
    <t>Uložení sypaniny z hornin soudržnýchdo rýhy nad potrubí zhutněných strojně</t>
  </si>
  <si>
    <t>164125421</t>
  </si>
  <si>
    <t>25</t>
  </si>
  <si>
    <t>9</t>
  </si>
  <si>
    <t>162301501</t>
  </si>
  <si>
    <t>Vodorovné přemístění křovin do 5 km D kmene do 100 mm</t>
  </si>
  <si>
    <t>982118615</t>
  </si>
  <si>
    <t>10</t>
  </si>
  <si>
    <t>162301981</t>
  </si>
  <si>
    <t>Příplatek k vodorovnému přemístění křovin D kmene do 100 mm ZKD 1 km</t>
  </si>
  <si>
    <t>-1556425680</t>
  </si>
  <si>
    <t>60*29" odvoz na skládku do 30km</t>
  </si>
  <si>
    <t>11</t>
  </si>
  <si>
    <t>112251102</t>
  </si>
  <si>
    <t>Odstranění pařezů D do 500 mm</t>
  </si>
  <si>
    <t>kus</t>
  </si>
  <si>
    <t>-418845981</t>
  </si>
  <si>
    <t>2"odstranění pařezu pokácené břízy, ostatní</t>
  </si>
  <si>
    <t>12</t>
  </si>
  <si>
    <t>162201422</t>
  </si>
  <si>
    <t>Vodorovné přemístění pařezů do 1 km D do 500 mm</t>
  </si>
  <si>
    <t>175032951</t>
  </si>
  <si>
    <t>Poznámka k položce:_x000d_
Včetně uložení a poplatku na skládce</t>
  </si>
  <si>
    <t>13</t>
  </si>
  <si>
    <t>162301972</t>
  </si>
  <si>
    <t>Příplatek k vodorovnému přemístění pařezů D 500 mm ZKD 1 km</t>
  </si>
  <si>
    <t>789215442</t>
  </si>
  <si>
    <t>2*29" odvoz na skládku do 30km</t>
  </si>
  <si>
    <t>14</t>
  </si>
  <si>
    <t>113154263</t>
  </si>
  <si>
    <t>Frézování živičného krytu tl 50 mm pruh š 2 m pl do 1000 m2 s překážkami v trase</t>
  </si>
  <si>
    <t>-2081164656</t>
  </si>
  <si>
    <t xml:space="preserve">Poznámka k položce:_x000d_
dle uvážení objednatele  během stavby může být frezovaná odvezena do skladu investora, rozpočtový náklada by byl dle toho ponížen, ve výběrovém řízení bude uvažován odvoz na skládku</t>
  </si>
  <si>
    <t>113106171</t>
  </si>
  <si>
    <t>Rozebrání dlažeb vozovek ze zámkové dlažby s ložem z kameniva ručně</t>
  </si>
  <si>
    <t>223598504</t>
  </si>
  <si>
    <t xml:space="preserve">Poznámka k položce:_x000d_
práce včetně očištění dlažby a paletování pro znovuzadláždění, zbytková dlažba bude naložena, odvezena a složena ve skladu investora do 5 km, předpoklad 30 m2, rozebrání včetně hmatové dlažby_x000d_
 _x000d_
</t>
  </si>
  <si>
    <t>113107242</t>
  </si>
  <si>
    <t>Odstranění podkladu živičného tl 100 mm strojně pl přes 200 m2</t>
  </si>
  <si>
    <t>1930622883</t>
  </si>
  <si>
    <t>17</t>
  </si>
  <si>
    <t>113107232</t>
  </si>
  <si>
    <t>Odstranění podkladu z lité dlažby</t>
  </si>
  <si>
    <t>-612788961</t>
  </si>
  <si>
    <t>18</t>
  </si>
  <si>
    <t>113152111</t>
  </si>
  <si>
    <t>Odstranění podkladů zpevněných ploch z kameniva těženého</t>
  </si>
  <si>
    <t>-2140388998</t>
  </si>
  <si>
    <t>120*0,2"odstranění podkladních vrstev pod dlážděnými plochami</t>
  </si>
  <si>
    <t>1359*0,10"odstranění podkladních vrstev pod asfaltovými plochami</t>
  </si>
  <si>
    <t>19</t>
  </si>
  <si>
    <t>122252204</t>
  </si>
  <si>
    <t xml:space="preserve">Odkopávky a prokopávky nezapažené pro silnice a dálnice v hornině třídy těžitelnosti I objem  strojně</t>
  </si>
  <si>
    <t>1966847888</t>
  </si>
  <si>
    <t>574 "bilance komunikací</t>
  </si>
  <si>
    <t>444*0,45"výkopek sanace konstrukce typ A1</t>
  </si>
  <si>
    <t>44*0,45"výkopek kce B1</t>
  </si>
  <si>
    <t>300"reserva ostatní, účtováno bude dle skutečnosti</t>
  </si>
  <si>
    <t>-25 "zpětný zásyp nad drenáž</t>
  </si>
  <si>
    <t>20</t>
  </si>
  <si>
    <t>162751117</t>
  </si>
  <si>
    <t>Vodorovné přemístění do 10000 m výkopku/sypaniny z horniny třídy těžitelnosti I, skupiny 1 až 3</t>
  </si>
  <si>
    <t>-1255652250</t>
  </si>
  <si>
    <t>182,5 "rýha drenáže</t>
  </si>
  <si>
    <t>1069</t>
  </si>
  <si>
    <t>19,2"chránička Cetin, ostatní</t>
  </si>
  <si>
    <t>162751119</t>
  </si>
  <si>
    <t>Příplatek k vodorovnému přemístění výkopku/sypaniny z horniny třídy těžitelnosti I, skupiny 1 až 3 ZKD 1000 m přes 10000 m</t>
  </si>
  <si>
    <t>360466881</t>
  </si>
  <si>
    <t>1270,70*23"odvoz na skládku do 33km</t>
  </si>
  <si>
    <t>22</t>
  </si>
  <si>
    <t>113201112</t>
  </si>
  <si>
    <t>Vytrhání obrub silničních ležatých</t>
  </si>
  <si>
    <t>m</t>
  </si>
  <si>
    <t>-138190524</t>
  </si>
  <si>
    <t>23</t>
  </si>
  <si>
    <t>121103111</t>
  </si>
  <si>
    <t>Skrývka zemin schopných zúrodnění v rovině a svahu do 1:5</t>
  </si>
  <si>
    <t>-1099377808</t>
  </si>
  <si>
    <t>805*0,15+20*0,15 "krajnice</t>
  </si>
  <si>
    <t>24</t>
  </si>
  <si>
    <t>162306111</t>
  </si>
  <si>
    <t>Vodorovné přemístění do 500 m bez naložení výkopku ze zemin schopných zúrodnění</t>
  </si>
  <si>
    <t>757072306</t>
  </si>
  <si>
    <t>Poznámka k položce:_x000d_
přesun na mezideponii, poté naložení a složení</t>
  </si>
  <si>
    <t>124*2"přesun na deponii a z deponie</t>
  </si>
  <si>
    <t>167103101</t>
  </si>
  <si>
    <t>Nakládání výkopku ze zemin schopných zúrodnění</t>
  </si>
  <si>
    <t>1479757037</t>
  </si>
  <si>
    <t>248</t>
  </si>
  <si>
    <t>26</t>
  </si>
  <si>
    <t>171201201</t>
  </si>
  <si>
    <t>Uložení sypaniny na skládky</t>
  </si>
  <si>
    <t>1406360273</t>
  </si>
  <si>
    <t>1251,5</t>
  </si>
  <si>
    <t>27</t>
  </si>
  <si>
    <t>181006113</t>
  </si>
  <si>
    <t>Rozprostření zemin tl vrstvy do 0,2 m schopných zúrodnění v rovině a sklonu do 1:5</t>
  </si>
  <si>
    <t>-1682788551</t>
  </si>
  <si>
    <t>Poznámka k položce:_x000d_
osetí parkovým semenem v SO 101</t>
  </si>
  <si>
    <t>825</t>
  </si>
  <si>
    <t>Trubní vedení</t>
  </si>
  <si>
    <t>28</t>
  </si>
  <si>
    <t>34571358</t>
  </si>
  <si>
    <t>trubka elektroinstalační ohebná dvouplášťová korugovaná (chránička) D 136/160mm, HDPE+LDPE</t>
  </si>
  <si>
    <t>-1838989231</t>
  </si>
  <si>
    <t>Poznámka k položce:_x000d_
Nákup, doprava, osazení, montáž včetně všech materialů a prací pomocných, jedná se o náhradní chráničky dle požadavku objednatele, umístění bude určeno během stavby</t>
  </si>
  <si>
    <t>108 "reservní chráničky včetněn nutných pro čez</t>
  </si>
  <si>
    <t>29</t>
  </si>
  <si>
    <t>899623171</t>
  </si>
  <si>
    <t>Podobetonování chrániček</t>
  </si>
  <si>
    <t>-607679116</t>
  </si>
  <si>
    <t>108*0,5*0,1</t>
  </si>
  <si>
    <t>30</t>
  </si>
  <si>
    <t>388995214</t>
  </si>
  <si>
    <t>Chránička kabelů Cetin DN 110</t>
  </si>
  <si>
    <t>141307298</t>
  </si>
  <si>
    <t>Poznámka k položce:_x000d_
nákup,doprava,polžení včetně nutného spojkování jednotlivcýh délek_x000d_
doporučený standard jako např. Kopohalf dle stanoviska správce Cetin</t>
  </si>
  <si>
    <t>22 "prodloužení stáv. chráničky</t>
  </si>
  <si>
    <t>38"položení náhradní chráničky</t>
  </si>
  <si>
    <t>31</t>
  </si>
  <si>
    <t>919535556</t>
  </si>
  <si>
    <t>Podbetonování chráničky Cetin betonem se zvýšenými nároky na prostředí tř. C 25/30</t>
  </si>
  <si>
    <t>-547226553</t>
  </si>
  <si>
    <t>(22+38)*0,4*0,15</t>
  </si>
  <si>
    <t>32</t>
  </si>
  <si>
    <t>564861111</t>
  </si>
  <si>
    <t>Podklad ze štěrkodrtě ŠD tl 200 mm pod chráničku</t>
  </si>
  <si>
    <t>353095180</t>
  </si>
  <si>
    <t>(22+38)*0,4</t>
  </si>
  <si>
    <t>108*0,4</t>
  </si>
  <si>
    <t>33</t>
  </si>
  <si>
    <t>899722114</t>
  </si>
  <si>
    <t>Krytí potrubí Cetin z plastů výstražnou fólií z PVC 40 cm</t>
  </si>
  <si>
    <t>-1030722739</t>
  </si>
  <si>
    <t>34</t>
  </si>
  <si>
    <t>899722114-1</t>
  </si>
  <si>
    <t>Krytí potrubí chráničky z plastů výstražnou fólií z PVC 40 cm</t>
  </si>
  <si>
    <t>-531425544</t>
  </si>
  <si>
    <t>35</t>
  </si>
  <si>
    <t>291211111</t>
  </si>
  <si>
    <t>Zřízení plochy ze silničních panelů d- mechanická ochrana Cetin</t>
  </si>
  <si>
    <t>-2116384061</t>
  </si>
  <si>
    <t>Poznámka k položce:_x000d_
jedná se o provizorní ocharnu během stavby v případě potřeby přejíždění</t>
  </si>
  <si>
    <t>36</t>
  </si>
  <si>
    <t>59381136</t>
  </si>
  <si>
    <t>panel silniční 2,00x1,00x0,15m</t>
  </si>
  <si>
    <t>2057405923</t>
  </si>
  <si>
    <t>Poznámka k položce:_x000d_
nákup, doprava,složení na stavbě, po vykonaných pracích budou panely odvezeny do skladu investora do 5 km</t>
  </si>
  <si>
    <t>20*0,25 'Přepočtené koeficientem množství</t>
  </si>
  <si>
    <t>37</t>
  </si>
  <si>
    <t>388995213</t>
  </si>
  <si>
    <t>Chránička plynovodu DN 140</t>
  </si>
  <si>
    <t>-1576384695</t>
  </si>
  <si>
    <t xml:space="preserve">Poznámka k položce:_x000d_
nákup,doprava,osazení, práce a material včetně pomocných_x000d_
v případě nízkého krytí, dle podmínek správce, </t>
  </si>
  <si>
    <t>Ostatní konstrukce a práce, bourání</t>
  </si>
  <si>
    <t>38</t>
  </si>
  <si>
    <t>938908411</t>
  </si>
  <si>
    <t>Čištění vozovek splachováním vodou-před frezováním</t>
  </si>
  <si>
    <t>224271167</t>
  </si>
  <si>
    <t>Poznámka k položce:_x000d_
očištění před frezováním, včetně odvozu přebytečného materialu na skládku včetně dopravy a skládkovné</t>
  </si>
  <si>
    <t>39</t>
  </si>
  <si>
    <t>938908411-2</t>
  </si>
  <si>
    <t>Čištění vozovek splachováním vodou - po frezování</t>
  </si>
  <si>
    <t>-471890102</t>
  </si>
  <si>
    <t>Poznámka k položce:_x000d_
včetně odvozu přebytečného materialu na skládku včetně dopravy a skládkovné</t>
  </si>
  <si>
    <t>40</t>
  </si>
  <si>
    <t>966006132</t>
  </si>
  <si>
    <t>Odstranění značek dopravních nebo orientačních se sloupky s betonovými patkami</t>
  </si>
  <si>
    <t>-1007895438</t>
  </si>
  <si>
    <t>5"SDZ</t>
  </si>
  <si>
    <t>2"infotabule</t>
  </si>
  <si>
    <t>41</t>
  </si>
  <si>
    <t>966006255</t>
  </si>
  <si>
    <t>Odstranění směrového sloupku uloženého do země</t>
  </si>
  <si>
    <t>-1386463526</t>
  </si>
  <si>
    <t>966077141</t>
  </si>
  <si>
    <t>demontáž infotabule</t>
  </si>
  <si>
    <t>1409745664</t>
  </si>
  <si>
    <t>Poznámka k položce:_x000d_
vybourání infotabule včetně betonových základů, zásyp jam včetně</t>
  </si>
  <si>
    <t>43</t>
  </si>
  <si>
    <t>966077141-1</t>
  </si>
  <si>
    <t>osazení infotabule v okruhu 15 m</t>
  </si>
  <si>
    <t>-1086660545</t>
  </si>
  <si>
    <t>Poznámka k položce:_x000d_
osazení infotabule do základových třech patek, včetně výkopku, betonu a zemních prací ostatních včetně likvidace výkopku. místo osazení určí investor</t>
  </si>
  <si>
    <t>997</t>
  </si>
  <si>
    <t>Přesun sutě</t>
  </si>
  <si>
    <t>44</t>
  </si>
  <si>
    <t>997221551</t>
  </si>
  <si>
    <t>Vodorovná doprava suti ze sypkých materiálů do 1 km</t>
  </si>
  <si>
    <t>1702275901</t>
  </si>
  <si>
    <t>288*0,04*2,3"frézovaný asfalt, 4,0t použití ve stavbě na sjezd p.p.č.633/1 a náběh na chodník na Pískách, zbytek v rámci ZOV úprav ploch</t>
  </si>
  <si>
    <t>200*1,9 "vybourané kamenivo</t>
  </si>
  <si>
    <t>45</t>
  </si>
  <si>
    <t>997221559</t>
  </si>
  <si>
    <t>Příplatek ZKD 1 km u vodorovné dopravy suti ze sypkých materiálů</t>
  </si>
  <si>
    <t>-933745439</t>
  </si>
  <si>
    <t>407*32</t>
  </si>
  <si>
    <t>46</t>
  </si>
  <si>
    <t>997221561</t>
  </si>
  <si>
    <t>Vodorovná doprava suti z kusových materiálů do 1 km</t>
  </si>
  <si>
    <t>1929796870</t>
  </si>
  <si>
    <t>0,574"patky SDZ a infotabule</t>
  </si>
  <si>
    <t>43,5"bourané betonové obruby včetně bet. lože</t>
  </si>
  <si>
    <t>1359*0,1*2,3"bourané asfaltové vrstvy</t>
  </si>
  <si>
    <t>12"litá dlažba</t>
  </si>
  <si>
    <t>47</t>
  </si>
  <si>
    <t>997221569</t>
  </si>
  <si>
    <t>Příplatek ZKD 1 km u vodorovné dopravy suti z kusových materiálů</t>
  </si>
  <si>
    <t>-1138441441</t>
  </si>
  <si>
    <t>368*32</t>
  </si>
  <si>
    <t>48</t>
  </si>
  <si>
    <t>997221615</t>
  </si>
  <si>
    <t>Poplatek za uložení na skládce (skládkovné) stavebního odpadu betonového kód odpadu 17 01 01</t>
  </si>
  <si>
    <t>-1157098048</t>
  </si>
  <si>
    <t>43,5+0,574+12</t>
  </si>
  <si>
    <t>49</t>
  </si>
  <si>
    <t>997221645</t>
  </si>
  <si>
    <t>Poplatek za uložení na skládce (skládkovné) odpadu asfaltového bez dehtu kód odpadu 17 03 02</t>
  </si>
  <si>
    <t>-1486219572</t>
  </si>
  <si>
    <t>Poznámka k položce:_x000d_
zkoušky PAU jsou přiloženy v PD, vybourané živice nejsou nebezpečný odpad, hodnoty do 6 mg/kg suš.</t>
  </si>
  <si>
    <t>313+27</t>
  </si>
  <si>
    <t>50</t>
  </si>
  <si>
    <t>997221645-1</t>
  </si>
  <si>
    <t>Poplatek za uložení na skládce (skládkovné) odpadu asfaltového s dehtem kód odpadu nebezpečný</t>
  </si>
  <si>
    <t>-749413107</t>
  </si>
  <si>
    <t>Poznámka k položce:_x000d_
položka rezervní bude naceněna</t>
  </si>
  <si>
    <t>51</t>
  </si>
  <si>
    <t>997221655</t>
  </si>
  <si>
    <t>Poplatek za uložení na skládce (skládkovné) zeminy a kamení kód odpadu 17 05 04</t>
  </si>
  <si>
    <t>-654043071</t>
  </si>
  <si>
    <t>1270,70*1,9"zemina</t>
  </si>
  <si>
    <t>380 "kamenivo vybourané</t>
  </si>
  <si>
    <t>52</t>
  </si>
  <si>
    <t>997221655-1</t>
  </si>
  <si>
    <t>Poplatek za uložení na skládce (skládkovné) dřevní hmoty</t>
  </si>
  <si>
    <t>-90703449</t>
  </si>
  <si>
    <t>53</t>
  </si>
  <si>
    <t>997221655-3</t>
  </si>
  <si>
    <t>Poplatek za uložení na skládce (skládkovné) zeminy a kamení kód odpadu nebezpečný odpad</t>
  </si>
  <si>
    <t>-477060479</t>
  </si>
  <si>
    <t>SO 101 - Rekonstrukce komunikace a parkoviště</t>
  </si>
  <si>
    <t xml:space="preserve">    2 - Drenáž, kontrolní šachta</t>
  </si>
  <si>
    <t xml:space="preserve">    3 - Svislé a kompletní konstrukce</t>
  </si>
  <si>
    <t xml:space="preserve">    3.1 - Zástěna pro kontejnery na odpad</t>
  </si>
  <si>
    <t xml:space="preserve">    5 - Komunikace pozemní - konstrukce A</t>
  </si>
  <si>
    <t xml:space="preserve">    711 - Komunikace pozemní - konstrukce A1</t>
  </si>
  <si>
    <t xml:space="preserve">    5.1 - Komunikace pozemní - asfaltové souvrství v místech frezování</t>
  </si>
  <si>
    <t xml:space="preserve">    5.2 - Komunikace pozemní - kce B</t>
  </si>
  <si>
    <t xml:space="preserve">    713 - Komunikace pozemní - kce B1</t>
  </si>
  <si>
    <t xml:space="preserve">    5.3 - Komunikace pozemní - kce C</t>
  </si>
  <si>
    <t xml:space="preserve">    5.4 - Komunikace pozemní - kce D</t>
  </si>
  <si>
    <t xml:space="preserve">    5.5 - Komunikace pozemní - kce E</t>
  </si>
  <si>
    <t xml:space="preserve">    5.6 - Komunikace pozemní - kce F</t>
  </si>
  <si>
    <t xml:space="preserve">    9 - Ostatní konstrukce a práce</t>
  </si>
  <si>
    <t xml:space="preserve">    998 - Přesun hmot</t>
  </si>
  <si>
    <t>PSV - Práce a dodávky PSV</t>
  </si>
  <si>
    <t xml:space="preserve">    762 - Konstrukce zámečnické</t>
  </si>
  <si>
    <t>171152101</t>
  </si>
  <si>
    <t>Uložení sypaniny z hornin soudržných - nenamrzavý material</t>
  </si>
  <si>
    <t>-902905741</t>
  </si>
  <si>
    <t>Poznámka k položce:_x000d_
nenamrzavý material za obruby a ostatní použití</t>
  </si>
  <si>
    <t>400*0,4*0,4</t>
  </si>
  <si>
    <t>58337344</t>
  </si>
  <si>
    <t>štěrkopísek frakce 0/32</t>
  </si>
  <si>
    <t>176498090</t>
  </si>
  <si>
    <t>Poznámka k položce:_x000d_
v položce bude započítán přesun hmot, nákup, doprava,složení na stavbě</t>
  </si>
  <si>
    <t>64*2,2</t>
  </si>
  <si>
    <t>58337403</t>
  </si>
  <si>
    <t>kamenivo dekorační (kačírek) frakce 16/32</t>
  </si>
  <si>
    <t>1036283056</t>
  </si>
  <si>
    <t>Poznámka k položce:_x000d_
 místě výskytu malých trávníkovývh ploch, bude naceněno, nákup,doprava,položení</t>
  </si>
  <si>
    <t>181411131</t>
  </si>
  <si>
    <t>Založení parkového trávníku výsevem plochy do 1000 m2 v rovině a ve svahu do 1:5</t>
  </si>
  <si>
    <t>258607992</t>
  </si>
  <si>
    <t>00572410</t>
  </si>
  <si>
    <t>osivo směs travní parková</t>
  </si>
  <si>
    <t>kg</t>
  </si>
  <si>
    <t>116161134</t>
  </si>
  <si>
    <t>Poznámka k položce:_x000d_
nákup,doprava,složení na stavbě</t>
  </si>
  <si>
    <t>825*0,02 'Přepočtené koeficientem množství</t>
  </si>
  <si>
    <t>181951112</t>
  </si>
  <si>
    <t>Úprava pláně v hornině třídy těžitelnosti I, skupiny 1 až 3 se zhutněním strojně</t>
  </si>
  <si>
    <t>293767994</t>
  </si>
  <si>
    <t>08211321.1</t>
  </si>
  <si>
    <t>voda na zálivku</t>
  </si>
  <si>
    <t>-1438579935</t>
  </si>
  <si>
    <t>Poznámka k položce:_x000d_
nákup,doprava, práce se zalitím</t>
  </si>
  <si>
    <t>28323010</t>
  </si>
  <si>
    <t>fólie profilovaná (nopová) drenážní HDPE s výškou nopů 20mm</t>
  </si>
  <si>
    <t>649555244</t>
  </si>
  <si>
    <t>Poznámka k položce:_x000d_
nákup, doprava, položení, včetně krycí lišty nebo těsnění z tmelu, včetně všech prací a prvků a materialu souvisejících, při soukromých podezdívkách, ostatní</t>
  </si>
  <si>
    <t>100</t>
  </si>
  <si>
    <t>111151122</t>
  </si>
  <si>
    <t>Pokosení trávníku parkového plochy do 1000 m2 s odvozem do 20 km ve svahu do 1:2</t>
  </si>
  <si>
    <t>1195285665</t>
  </si>
  <si>
    <t>181111112</t>
  </si>
  <si>
    <t>Plošná úprava terénu do 500 m2 zemina skupiny 1 až 4 nerovnosti do 100 mm ve svahu do 1:2</t>
  </si>
  <si>
    <t>1269227482</t>
  </si>
  <si>
    <t>183403213</t>
  </si>
  <si>
    <t>Obdělání půdy frézováním ve svahu do 1:2</t>
  </si>
  <si>
    <t>-158061389</t>
  </si>
  <si>
    <t>183403253</t>
  </si>
  <si>
    <t>Obdělání půdy hrabáním ve svahu do 1:2</t>
  </si>
  <si>
    <t>-1257964010</t>
  </si>
  <si>
    <t>184802211</t>
  </si>
  <si>
    <t>Chemické odplevelení před založením kultury nad 20 m2 postřikem na široko ve svahu do 1:2</t>
  </si>
  <si>
    <t>1878910491</t>
  </si>
  <si>
    <t>25234001</t>
  </si>
  <si>
    <t>herbicid totální systémový neselektivní</t>
  </si>
  <si>
    <t>litr</t>
  </si>
  <si>
    <t>106305842</t>
  </si>
  <si>
    <t>Drenáž, kontrolní šachta</t>
  </si>
  <si>
    <t>211971110</t>
  </si>
  <si>
    <t>Zřízení opláštění žeber nebo trativodů geotextilií v rýze nebo zářezu sklonu do 1:2</t>
  </si>
  <si>
    <t>-1179596963</t>
  </si>
  <si>
    <t>Poznámka k položce:_x000d_
včetně všech prací a prvků souvisejících</t>
  </si>
  <si>
    <t>365*1,4</t>
  </si>
  <si>
    <t>69311060</t>
  </si>
  <si>
    <t>geotextilie netkaná separační, ochranná, filtrační, drenážní PP 200g/m2</t>
  </si>
  <si>
    <t>564089487</t>
  </si>
  <si>
    <t>Poznámka k položce:_x000d_
nákup, doprava, včetně všech prací a prvků souvisejících</t>
  </si>
  <si>
    <t>511*1,1845 'Přepočtené koeficientem množství</t>
  </si>
  <si>
    <t>212752101</t>
  </si>
  <si>
    <t>Trativod z drenážních trubek korugovaných PE-HD SN 4 perforace 360° včetně lože otevřený výkop DN 100 pro liniové stavby</t>
  </si>
  <si>
    <t>-2057469519</t>
  </si>
  <si>
    <t>Poznámka k položce:_x000d_
nákup,doprava, montáž, zásypy, včetně dodávky trubky a příslušných tvarovek, včetně dodání a zabudování kameniva HDK 16/32, včetně všech prací a materialu pomocného</t>
  </si>
  <si>
    <t>345</t>
  </si>
  <si>
    <t>20 "staveništní reserva</t>
  </si>
  <si>
    <t>Svislé a kompletní konstrukce</t>
  </si>
  <si>
    <t>339921132</t>
  </si>
  <si>
    <t>Osazování betonových palisád do betonového základu v řadě výšky prvku přes 0,5 do 1 m</t>
  </si>
  <si>
    <t>1379364571</t>
  </si>
  <si>
    <t>Poznámka k položce:_x000d_
betonový základ min 1/3 výšky, vytažen do v-20 cm od horní hrany za rubovou stranou</t>
  </si>
  <si>
    <t>25,5"palisády 160/120/600</t>
  </si>
  <si>
    <t>9,5"palisády 150/150/1000</t>
  </si>
  <si>
    <t>59228409</t>
  </si>
  <si>
    <t>palisáda betonová vzhled dobové dlažební kameny přírodní 160x120x600mm</t>
  </si>
  <si>
    <t>-2090159393</t>
  </si>
  <si>
    <t>Poznámka k položce:_x000d_
třída kvality I., nákup,doprava,složení, položka bude naceněna, o jejím použití bude rozhodnuto během výstavby po skutečném výškovém položení chodníku</t>
  </si>
  <si>
    <t>25,5/0,12</t>
  </si>
  <si>
    <t>339921133</t>
  </si>
  <si>
    <t>Osazování betonových palisád do betonového základu v řadě výšky prvku přes 1 do 1,5 m</t>
  </si>
  <si>
    <t>731846965</t>
  </si>
  <si>
    <t xml:space="preserve">Poznámka k položce:_x000d_
 betonový základ vytažen -20 cm od horní hrany za rubovou stranou, jedná se o snížení výškového rozdílu mezi stáv. oplocením a horní hranou plochy retenční nádrže_x000d_
 položka bude naceněna, o jejich použití bude rozhodnuto na stavbě dle skutečného výškového položení retence, </t>
  </si>
  <si>
    <t>59228410</t>
  </si>
  <si>
    <t>palisáda betonová hranatá přírodní 150x150x1000mm</t>
  </si>
  <si>
    <t>-1989430059</t>
  </si>
  <si>
    <t xml:space="preserve">Poznámka k položce:_x000d_
třída kvality I., nákup,doprava,složení, položka bude naceněna, o jejich použití bude rozhodnuto na stavbě dle skutečného výškového položení retence, </t>
  </si>
  <si>
    <t>9,5/0,15</t>
  </si>
  <si>
    <t>59228416</t>
  </si>
  <si>
    <t>palisáda tyčová půlkulatá armovaná 175x200x1500mm</t>
  </si>
  <si>
    <t>630139698</t>
  </si>
  <si>
    <t>Poznámka k položce:_x000d_
třída kvality I.</t>
  </si>
  <si>
    <t>13/0,175</t>
  </si>
  <si>
    <t>3.1</t>
  </si>
  <si>
    <t>Zástěna pro kontejnery na odpad</t>
  </si>
  <si>
    <t>338171113</t>
  </si>
  <si>
    <t>Osazování sloupků a vzpěr plotových ocelových v do 2,00 m se zabetonováním</t>
  </si>
  <si>
    <t>-46306784</t>
  </si>
  <si>
    <t>55342163</t>
  </si>
  <si>
    <t>nasazovací patka pro sloupek 60/60mm</t>
  </si>
  <si>
    <t>627081389</t>
  </si>
  <si>
    <t>55342152</t>
  </si>
  <si>
    <t>plotový sloupek z pozinkovaného jacklového profilu 60/60/1,5mm, dl. 2,0m</t>
  </si>
  <si>
    <t>512338842</t>
  </si>
  <si>
    <t>Poznámka k položce:_x000d_
zinkovaný a následně poplastován potahem na barvu RAL 7016 antracit_x000d_
kvalitativní standard např. Damiplast, nákup,doprava,montáž včetně všech prací a materialu souvisejících</t>
  </si>
  <si>
    <t>348181116</t>
  </si>
  <si>
    <t>Montáž dřevěného oplocení z dílců výšky přes 1,5 do 2,0 m</t>
  </si>
  <si>
    <t>-1204733771</t>
  </si>
  <si>
    <t>1,86+1,86+3,46+9,22+3,46+1,86+1,86</t>
  </si>
  <si>
    <t>55342151</t>
  </si>
  <si>
    <t>plotový nosník jakl 50/30/1,8mm</t>
  </si>
  <si>
    <t>-929273506</t>
  </si>
  <si>
    <t xml:space="preserve">Poznámka k položce:_x000d_
zinkovaný a následně poplastován potahem na barvu RAL 7016 antracit_x000d_
kvalitativní standard např. Damiplast  nákup,doprava,montáž včetně všech prací a materialu souvisejících</t>
  </si>
  <si>
    <t>1,09*6"nosník jakl</t>
  </si>
  <si>
    <t>1,8*12"nosník jakl</t>
  </si>
  <si>
    <t>2,245*18"nosník jakl</t>
  </si>
  <si>
    <t>0,58*12"rozpěra jakl</t>
  </si>
  <si>
    <t>60791002</t>
  </si>
  <si>
    <t>WPC plotovka dřevoplastová 90/15/1500mm</t>
  </si>
  <si>
    <t>-1254872855</t>
  </si>
  <si>
    <t xml:space="preserve">Poznámka k položce:_x000d_
  nákup,doprava,montáž včetně všech prací a materialu souvisejících_x000d_
</t>
  </si>
  <si>
    <t>59231512</t>
  </si>
  <si>
    <t>úchytka nosníku ke sloupku 75/35/30mm Zn</t>
  </si>
  <si>
    <t>194612246</t>
  </si>
  <si>
    <t xml:space="preserve">Poznámka k položce:_x000d_
žárové pozinkováno,  nákup,doprava,montáž včetně všech prací a materialu souvisejících</t>
  </si>
  <si>
    <t>12*6</t>
  </si>
  <si>
    <t>Komunikace pozemní - konstrukce A</t>
  </si>
  <si>
    <t>213141111</t>
  </si>
  <si>
    <t>Zřízení vrstvy z geotextilie v rovině nebo ve sklonu do 1:5 š do 3 m</t>
  </si>
  <si>
    <t>2131037413</t>
  </si>
  <si>
    <t>Poznámka k položce:_x000d_
položka v případě další nutné stability zemní pláně, položka pro ochranu stáv. plynovodu, položka je reservní a bude naceněna</t>
  </si>
  <si>
    <t>1467</t>
  </si>
  <si>
    <t>69311081</t>
  </si>
  <si>
    <t>geotextilie netkaná separační, ochranná, filtrační, drenážní , ztužující 500 g/m2</t>
  </si>
  <si>
    <t>-371502817</t>
  </si>
  <si>
    <t>Poznámka k položce:_x000d_
položka v případě další nutné stability zemní pláně, položka je reservní a bude naceněna, popřípadě ochrana plynovodu</t>
  </si>
  <si>
    <t>1467*1,1845 'Přepočtené koeficientem množství</t>
  </si>
  <si>
    <t>561061121-2</t>
  </si>
  <si>
    <t>Zřízení podkladu ze zeminy upravené vápnem tl 400 mm plochy do 5000 m2</t>
  </si>
  <si>
    <t>984239789</t>
  </si>
  <si>
    <t>Poznámka k položce:_x000d_
bude postupováno dle TP 94 a ČSN EN 16907-4 Zemní práce - část 4 Úprava zemin vápnem a ostatními na ně navázanými</t>
  </si>
  <si>
    <t>1276*1,15</t>
  </si>
  <si>
    <t>58530171-3</t>
  </si>
  <si>
    <t xml:space="preserve">vápno pro úpravu zemin bezprašné </t>
  </si>
  <si>
    <t>1751399483</t>
  </si>
  <si>
    <t xml:space="preserve">Poznámka k položce:_x000d_
bude postupováno dle TP 94 a ČSN EN 16907-4 Zemní práce - část 4 Úprava zemin vápnem  a ostatními na ně navázanými</t>
  </si>
  <si>
    <t>1468*0,4*1,8*0,06 "předpoklad 6 %</t>
  </si>
  <si>
    <t>6 "reserva</t>
  </si>
  <si>
    <t>561061121-1</t>
  </si>
  <si>
    <t>Zřízení podkladu ze zeminy upravené vápnem tl 400 mm - ruční zřízení</t>
  </si>
  <si>
    <t>-718108197</t>
  </si>
  <si>
    <t xml:space="preserve">Poznámka k položce:_x000d_
položka reservní v případě potřeby kolem překážek ve vozovce, kde není možné použít frezu, položka zahrnuje promíchání ručně zeminy s vápnem, tedy výkopek, promíchání, zpětný zásyp a hutnění_x000d_
bude postupováno dle TP 94 a ČSN EN 16907-4 Zemní práce - část 4 Úprava zemin vápnem  a ostatními na ně navázanými</t>
  </si>
  <si>
    <t>58530171-2</t>
  </si>
  <si>
    <t>vápno pro úpravu zemin bezprašné dle TP 94 - ruční práce</t>
  </si>
  <si>
    <t>-739146</t>
  </si>
  <si>
    <t xml:space="preserve">Poznámka k položce:_x000d_
obsah vápna určí zkoušky, nákup,doprava,složení, bude účtováno na stavbě skutečné množství použitého vápna_x000d_
bude postupováno dle TP 94 a ČSN EN 16907-4 Zemní práce - část 4 Úprava zemin vápnem  a ostatními na ně navázanými</t>
  </si>
  <si>
    <t>100*0,4*1,8*0,06 "předpoklad 6 %</t>
  </si>
  <si>
    <t>Podklad ze štěrkodrtě ŠD tl 200 mm</t>
  </si>
  <si>
    <t>-1006381809</t>
  </si>
  <si>
    <t>567122111</t>
  </si>
  <si>
    <t>Podklad ze směsi stmelené cementem SC C 8/10 (KSC I) tl 120 mm</t>
  </si>
  <si>
    <t>1679880567</t>
  </si>
  <si>
    <t>1276*1,1</t>
  </si>
  <si>
    <t>569851111</t>
  </si>
  <si>
    <t>Zpevnění krajnic štěrkodrtí tl 150 mm</t>
  </si>
  <si>
    <t>111508826</t>
  </si>
  <si>
    <t>40*0,5"v místě nového krytu při pravé straně, obnova krajnice</t>
  </si>
  <si>
    <t>573111113</t>
  </si>
  <si>
    <t>Postřik živičný infiltrační s posypem z asfaltu množství 1,5 kg/m2</t>
  </si>
  <si>
    <t>-167559218</t>
  </si>
  <si>
    <t>1276</t>
  </si>
  <si>
    <t>565145111</t>
  </si>
  <si>
    <t>Asfaltový beton vrstva podkladní ACP 16 (obalované kamenivo OKS) tl 60 mm š do 3 m</t>
  </si>
  <si>
    <t>1870592599</t>
  </si>
  <si>
    <t>1220*1,05</t>
  </si>
  <si>
    <t>919721221</t>
  </si>
  <si>
    <t>Geomříž pro vyztužení asfaltového povrchu ze skelných vláken</t>
  </si>
  <si>
    <t>764555493</t>
  </si>
  <si>
    <t xml:space="preserve">Poznámka k položce:_x000d_
nákup, doprava a montáž a položení, v místech zatáček 0,00-40,00, 60,00-80,00, konec úseku mimo rovných úseků, bude rozhodnuto během stavby_x000d_
dodání geomříže včetně přesahů 15%_x000d_
dvouosá geomříž PP, tahová pevnost 30kN/m _x000d_
</t>
  </si>
  <si>
    <t>600</t>
  </si>
  <si>
    <t>600*1,15 'Přepočtené koeficientem množství</t>
  </si>
  <si>
    <t>573231111</t>
  </si>
  <si>
    <t>Postřik živičný spojovací ze silniční emulze v množství 0,70 kg/m2</t>
  </si>
  <si>
    <t>1007657547</t>
  </si>
  <si>
    <t>1220</t>
  </si>
  <si>
    <t>577134131</t>
  </si>
  <si>
    <t>Asfaltový beton vrstva obrusná ACO 11 (ABS) tř. I tl 40 mm š do 3 m z modifikovaného asfaltu</t>
  </si>
  <si>
    <t>1531784795</t>
  </si>
  <si>
    <t>711</t>
  </si>
  <si>
    <t>Komunikace pozemní - konstrukce A1</t>
  </si>
  <si>
    <t>-901530426</t>
  </si>
  <si>
    <t>Poznámka k položce:_x000d_
položka v případě další nutné stability zemní pláně, položka je reservní a bude naceněna</t>
  </si>
  <si>
    <t>7,5"překop pro VO</t>
  </si>
  <si>
    <t>444</t>
  </si>
  <si>
    <t>69311081-2</t>
  </si>
  <si>
    <t>416608646</t>
  </si>
  <si>
    <t>444*1,15</t>
  </si>
  <si>
    <t>7,5 "překop pro VO</t>
  </si>
  <si>
    <t>518,1*1,1845 'Přepočtené koeficientem množství</t>
  </si>
  <si>
    <t>564761111</t>
  </si>
  <si>
    <t>Podklad z kameniva hrubého drceného vel. 32-63 mm tl 200 mm-sanace</t>
  </si>
  <si>
    <t>461453060</t>
  </si>
  <si>
    <t>564731111</t>
  </si>
  <si>
    <t>Podklad z kameniva hrubého drceného vel. 32-63 mm tl 100 mm-sanace</t>
  </si>
  <si>
    <t>1653917889</t>
  </si>
  <si>
    <t>7,5 "překop komunikace pro osvětlení</t>
  </si>
  <si>
    <t>564831111</t>
  </si>
  <si>
    <t>Podklad ze štěrkodrtě ŠD 0/45 tl 100 mm - sanace</t>
  </si>
  <si>
    <t>1230876821</t>
  </si>
  <si>
    <t>Poznámka k položce:_x000d_
v případě dobře únosné zemní pláně nebude sanace prováděna nebo pouze částečně, bude vyhodnoceno při stavbě</t>
  </si>
  <si>
    <t>386*1,15</t>
  </si>
  <si>
    <t>-1762806979</t>
  </si>
  <si>
    <t>336*1,15</t>
  </si>
  <si>
    <t>-2107547951</t>
  </si>
  <si>
    <t>336*1,1</t>
  </si>
  <si>
    <t>15*0,5 "překop komunikace pro osvětlení</t>
  </si>
  <si>
    <t>-190108419</t>
  </si>
  <si>
    <t>336</t>
  </si>
  <si>
    <t>-1505395856</t>
  </si>
  <si>
    <t>320*1,05</t>
  </si>
  <si>
    <t>1764086534</t>
  </si>
  <si>
    <t xml:space="preserve">Poznámka k položce:_x000d_
nákup, doprava a montáž a položení, v místech zatáček 0,00-40,00,mimo rovných úseků, bude rozhodnuto během stavby_x000d_
dodání geomříže včetně přesahů 15%_x000d_
dvouosá geomříž PP, tahová pevnost 30kN/m _x000d_
</t>
  </si>
  <si>
    <t>320*1,15 'Přepočtené koeficientem množství</t>
  </si>
  <si>
    <t>54</t>
  </si>
  <si>
    <t>2082619926</t>
  </si>
  <si>
    <t>320</t>
  </si>
  <si>
    <t>55</t>
  </si>
  <si>
    <t>2053535078</t>
  </si>
  <si>
    <t>5.1</t>
  </si>
  <si>
    <t>Komunikace pozemní - asfaltové souvrství v místech frezování</t>
  </si>
  <si>
    <t>56</t>
  </si>
  <si>
    <t>-1414762701</t>
  </si>
  <si>
    <t>324*1,05</t>
  </si>
  <si>
    <t>57</t>
  </si>
  <si>
    <t>565175111</t>
  </si>
  <si>
    <t>Asfaltový beton vrstva podkladní ACP 16 (obalované kamenivo OKS) tl 100 mm š do 3 m</t>
  </si>
  <si>
    <t>-1775397136</t>
  </si>
  <si>
    <t>Poznámka k položce:_x000d_
jedná se o vyrovnávací spodní asfaltovou vrstvu, vyrovnávky od 60 mm do 160 mm</t>
  </si>
  <si>
    <t>58</t>
  </si>
  <si>
    <t>-930168499</t>
  </si>
  <si>
    <t xml:space="preserve">Poznámka k položce:_x000d_
nákup, doprava a montáž_x000d_
dodání geomříže včetně přesahů 15%_x000d_
dvouosá geomříž PP, tahová pevnost 30kN/m _x000d_
</t>
  </si>
  <si>
    <t>59</t>
  </si>
  <si>
    <t>1067477441</t>
  </si>
  <si>
    <t>60</t>
  </si>
  <si>
    <t>1756261245</t>
  </si>
  <si>
    <t>Poznámka k položce:_x000d_
plochy pro nový kryt s podkladním ACP 16 pro dorovnávky příčných sklonů</t>
  </si>
  <si>
    <t>5.2</t>
  </si>
  <si>
    <t>Komunikace pozemní - kce B</t>
  </si>
  <si>
    <t>61</t>
  </si>
  <si>
    <t>-1297655771</t>
  </si>
  <si>
    <t>115</t>
  </si>
  <si>
    <t>62</t>
  </si>
  <si>
    <t>708426495</t>
  </si>
  <si>
    <t>115*1,15</t>
  </si>
  <si>
    <t>132,25*1,1845 'Přepočtené koeficientem množství</t>
  </si>
  <si>
    <t>63</t>
  </si>
  <si>
    <t>561061121</t>
  </si>
  <si>
    <t>Zřízení podkladu ze zeminy upravené vápnem, cementem, směsnými pojivy tl 400 mm plochy do 5000 m2</t>
  </si>
  <si>
    <t>1860403321</t>
  </si>
  <si>
    <t>Poznámka k položce:_x000d_
 bude účtováno na stavbě skutečné množství použitého vápna</t>
  </si>
  <si>
    <t>64</t>
  </si>
  <si>
    <t>58530171</t>
  </si>
  <si>
    <t>vápno pro úpravu zemin bezprašné dle TP 94</t>
  </si>
  <si>
    <t>-1053185444</t>
  </si>
  <si>
    <t>132*0,4*1,4*0,06</t>
  </si>
  <si>
    <t>65</t>
  </si>
  <si>
    <t>564851111</t>
  </si>
  <si>
    <t>Podklad ze štěrkodrtě ŠD tl 150 mm</t>
  </si>
  <si>
    <t>1733929814</t>
  </si>
  <si>
    <t>100*1,15</t>
  </si>
  <si>
    <t>66</t>
  </si>
  <si>
    <t>-636216978</t>
  </si>
  <si>
    <t>100*1,1</t>
  </si>
  <si>
    <t>67</t>
  </si>
  <si>
    <t>596212212</t>
  </si>
  <si>
    <t>Kladení zámkové dlažby pozemních komunikací tl 80 mm skupiny A pl do 300 m2</t>
  </si>
  <si>
    <t>-1978014298</t>
  </si>
  <si>
    <t>68</t>
  </si>
  <si>
    <t>596212214</t>
  </si>
  <si>
    <t>Příplatek za kombinaci dvou barev u betonových dlažeb pozemních komunikací tl 80 mm skupiny A</t>
  </si>
  <si>
    <t>-1062436357</t>
  </si>
  <si>
    <t>69</t>
  </si>
  <si>
    <t>59245203</t>
  </si>
  <si>
    <t>dlažba zámková tvaru I 196x161x80mm barevná</t>
  </si>
  <si>
    <t>-1316389750</t>
  </si>
  <si>
    <t>Poznámka k položce:_x000d_
dlažba v ploše z okrové barvy, VDZ v barvě tmavě šedé nebo černé_x000d_
třída kvality I.</t>
  </si>
  <si>
    <t>100*1,02 'Přepočtené koeficientem množství</t>
  </si>
  <si>
    <t>713</t>
  </si>
  <si>
    <t>Komunikace pozemní - kce B1</t>
  </si>
  <si>
    <t>70</t>
  </si>
  <si>
    <t>43137708</t>
  </si>
  <si>
    <t>71</t>
  </si>
  <si>
    <t>-1196466756</t>
  </si>
  <si>
    <t>44*1,1845 'Přepočtené koeficientem množství</t>
  </si>
  <si>
    <t>72</t>
  </si>
  <si>
    <t>564731111-3</t>
  </si>
  <si>
    <t>Podklad z kameniva hrubého drceného vel. 32-63 mm tl 100 mm</t>
  </si>
  <si>
    <t>1203032743</t>
  </si>
  <si>
    <t>73</t>
  </si>
  <si>
    <t>564761111-3</t>
  </si>
  <si>
    <t>Podklad z kameniva hrubého drceného vel. 32-63 mm tl 200 mm</t>
  </si>
  <si>
    <t>1817062199</t>
  </si>
  <si>
    <t>74</t>
  </si>
  <si>
    <t>564831111-3</t>
  </si>
  <si>
    <t>-1923577165</t>
  </si>
  <si>
    <t>38*1,15</t>
  </si>
  <si>
    <t>75</t>
  </si>
  <si>
    <t>-614921332</t>
  </si>
  <si>
    <t>33*1,15</t>
  </si>
  <si>
    <t>76</t>
  </si>
  <si>
    <t>1806114725</t>
  </si>
  <si>
    <t>33*1,1</t>
  </si>
  <si>
    <t>77</t>
  </si>
  <si>
    <t>559978891</t>
  </si>
  <si>
    <t>78</t>
  </si>
  <si>
    <t>-953883064</t>
  </si>
  <si>
    <t>79</t>
  </si>
  <si>
    <t>1491675995</t>
  </si>
  <si>
    <t>Poznámka k položce:_x000d_
dlažba v ploše z okrové barvy, VDZ v barvě tmavě šedé nebo černé dlažby, zhotovitel v rámci RDS připraví detail VDZ dlažbou_x000d_
třída kvality I._x000d_
doporučený standard např. Liapor</t>
  </si>
  <si>
    <t>33*1,05 "včetně řezání</t>
  </si>
  <si>
    <t>34,65*1,02 'Přepočtené koeficientem množství</t>
  </si>
  <si>
    <t>5.3</t>
  </si>
  <si>
    <t>Komunikace pozemní - kce C</t>
  </si>
  <si>
    <t>80</t>
  </si>
  <si>
    <t>596991111</t>
  </si>
  <si>
    <t>Řezání betonové, kameninové a kamenné dlažby do oblouku tl do 60 mm</t>
  </si>
  <si>
    <t>-1561955122</t>
  </si>
  <si>
    <t>81</t>
  </si>
  <si>
    <t>564750111-1</t>
  </si>
  <si>
    <t>Podklad z kameniva hrubého drceného vel. 16-32 mm tl 150 mm - 2 . vrstva sanace</t>
  </si>
  <si>
    <t>2086509580</t>
  </si>
  <si>
    <t>Poznámka k položce:_x000d_
nákup, doprava, položení, dodatečná sananční vrstva jako reservní oproti Pd, bude naceněna</t>
  </si>
  <si>
    <t>428</t>
  </si>
  <si>
    <t>82</t>
  </si>
  <si>
    <t>564750111</t>
  </si>
  <si>
    <t>Podklad z kameniva hrubého drceného vel. 16-32 mm tl 150 mm</t>
  </si>
  <si>
    <t>1599952934</t>
  </si>
  <si>
    <t>389*1,1"Sanace</t>
  </si>
  <si>
    <t>83</t>
  </si>
  <si>
    <t>-2025688124</t>
  </si>
  <si>
    <t>469*1,05 "včetně přeskládaného chodníku</t>
  </si>
  <si>
    <t>84</t>
  </si>
  <si>
    <t>596211112</t>
  </si>
  <si>
    <t>Kladení zámkové dlažby komunikací pro pěší tl 60 mm skupiny A pl do 300 m2</t>
  </si>
  <si>
    <t>642025810</t>
  </si>
  <si>
    <t>Poznámka k položce:_x000d_
součástí položky je i přeskládání chodníku na začátku úseku</t>
  </si>
  <si>
    <t>291"chodníky</t>
  </si>
  <si>
    <t>36"plocha pro kontejnery</t>
  </si>
  <si>
    <t>120"přeskládaný chodník</t>
  </si>
  <si>
    <t>22"hmatová dlažba</t>
  </si>
  <si>
    <t>85</t>
  </si>
  <si>
    <t>59245021</t>
  </si>
  <si>
    <t>dlažba tvar čtverec betonová 200x200x60mm přírodní</t>
  </si>
  <si>
    <t>885966552</t>
  </si>
  <si>
    <t>Poznámka k položce:_x000d_
třída kvality I._x000d_
doporučený standard např. Liapor</t>
  </si>
  <si>
    <t>291+36</t>
  </si>
  <si>
    <t>327*1,02 'Přepočtené koeficientem množství</t>
  </si>
  <si>
    <t>86</t>
  </si>
  <si>
    <t>59245006</t>
  </si>
  <si>
    <t>dlažba tvar obdélník betonová pro nevidomé 200x100x60mm barevná</t>
  </si>
  <si>
    <t>2096223351</t>
  </si>
  <si>
    <t>22*1,02 'Přepočtené koeficientem množství</t>
  </si>
  <si>
    <t>5.4</t>
  </si>
  <si>
    <t>Komunikace pozemní - kce D</t>
  </si>
  <si>
    <t>87</t>
  </si>
  <si>
    <t>-529361141</t>
  </si>
  <si>
    <t>48*1,15"Sanace</t>
  </si>
  <si>
    <t>88</t>
  </si>
  <si>
    <t>-1900887314</t>
  </si>
  <si>
    <t>48*1,1</t>
  </si>
  <si>
    <t>89</t>
  </si>
  <si>
    <t>-1813569146</t>
  </si>
  <si>
    <t>48*1,05</t>
  </si>
  <si>
    <t>90</t>
  </si>
  <si>
    <t>596212210</t>
  </si>
  <si>
    <t>Kladení zámkové dlažby pozemních komunikací tl 80 mm skupiny A pl do 50 m2</t>
  </si>
  <si>
    <t>1408069218</t>
  </si>
  <si>
    <t>20"chodníkové přejezdy</t>
  </si>
  <si>
    <t>15"hmatové dlažby</t>
  </si>
  <si>
    <t>13"umělé vodící linie</t>
  </si>
  <si>
    <t>6"přeskládaná dlažba sjezdů</t>
  </si>
  <si>
    <t>91</t>
  </si>
  <si>
    <t>59245004</t>
  </si>
  <si>
    <t>dlažba tvar čtverec betonová 200x200x80mm barevná</t>
  </si>
  <si>
    <t>1787609452</t>
  </si>
  <si>
    <t>Poznámka k položce:_x000d_
třída kvality I., doporučený standard např. Liapor</t>
  </si>
  <si>
    <t>20*1,03 'Přepočtené koeficientem množství</t>
  </si>
  <si>
    <t>92</t>
  </si>
  <si>
    <t>59245226</t>
  </si>
  <si>
    <t>dlažba tvar obdélník betonová pro nevidomé 200x100x80mm barevná</t>
  </si>
  <si>
    <t>851381212</t>
  </si>
  <si>
    <t>Poznámka k položce:_x000d_
třída kvality I.doporučený standard např. Liapor</t>
  </si>
  <si>
    <t>15*1,03 'Přepočtené koeficientem množství</t>
  </si>
  <si>
    <t>93</t>
  </si>
  <si>
    <t>59245225</t>
  </si>
  <si>
    <t>dlažba tvar obdélník betonová pro nevidomé 200x200x80mm přírodní</t>
  </si>
  <si>
    <t>-2082267696</t>
  </si>
  <si>
    <t>Poznámka k položce:_x000d_
umělá vodící linie_x000d_
třída kvality I.doporučený standard např. Liapor</t>
  </si>
  <si>
    <t>13*1,03 'Přepočtené koeficientem množství</t>
  </si>
  <si>
    <t>5.5</t>
  </si>
  <si>
    <t>Komunikace pozemní - kce E</t>
  </si>
  <si>
    <t>94</t>
  </si>
  <si>
    <t>596991112</t>
  </si>
  <si>
    <t>Řezání betonové, kameninové a kamenné dlažby do oblouku tl do 80 mm</t>
  </si>
  <si>
    <t>453928439</t>
  </si>
  <si>
    <t>95</t>
  </si>
  <si>
    <t>-90701075</t>
  </si>
  <si>
    <t>96</t>
  </si>
  <si>
    <t>-1464583696</t>
  </si>
  <si>
    <t>28,6*1,1845 'Přepočtené koeficientem množství</t>
  </si>
  <si>
    <t>97</t>
  </si>
  <si>
    <t>137401213</t>
  </si>
  <si>
    <t>26*1,1</t>
  </si>
  <si>
    <t>98</t>
  </si>
  <si>
    <t>1105123639</t>
  </si>
  <si>
    <t>29*0,4*0,06*1,4</t>
  </si>
  <si>
    <t>99</t>
  </si>
  <si>
    <t>826466528</t>
  </si>
  <si>
    <t>205979468</t>
  </si>
  <si>
    <t>26*1,05</t>
  </si>
  <si>
    <t>101</t>
  </si>
  <si>
    <t>-86427257</t>
  </si>
  <si>
    <t>102</t>
  </si>
  <si>
    <t>59245213</t>
  </si>
  <si>
    <t>dlažba zámková tvaru I 196x161x80mm přírodní bez fazet</t>
  </si>
  <si>
    <t>804064010</t>
  </si>
  <si>
    <t>Poznámka k položce:_x000d_
dlažba bez fazet to jest bez horních bočních skosených hran, nutno objednat jako speciální výrobek, požadavek investora, nutno dodržet_x000d_
třída kvality I.doporučený standard např. Liapor</t>
  </si>
  <si>
    <t>26*1,02 'Přepočtené koeficientem množství</t>
  </si>
  <si>
    <t>5.6</t>
  </si>
  <si>
    <t>Komunikace pozemní - kce F</t>
  </si>
  <si>
    <t>103</t>
  </si>
  <si>
    <t>-49603891</t>
  </si>
  <si>
    <t>16*1,05</t>
  </si>
  <si>
    <t>104</t>
  </si>
  <si>
    <t>564931411</t>
  </si>
  <si>
    <t>Podklad z asfaltového recyklátu tl 90 mm</t>
  </si>
  <si>
    <t>601017171</t>
  </si>
  <si>
    <t>105</t>
  </si>
  <si>
    <t>573451114</t>
  </si>
  <si>
    <t>Dvojitý nátěr z asfaltu v množství 2,4 kg/m2 s posypem</t>
  </si>
  <si>
    <t>1247148947</t>
  </si>
  <si>
    <t>106</t>
  </si>
  <si>
    <t>877265251</t>
  </si>
  <si>
    <t>Montáž samostatného nalepovacího hrdla z tvrdého PVC-systém KG DN 110</t>
  </si>
  <si>
    <t>-1649952851</t>
  </si>
  <si>
    <t>107</t>
  </si>
  <si>
    <t>28611706</t>
  </si>
  <si>
    <t>nalepovací hrdlo samostatné kanalizace plastové KG DN 110</t>
  </si>
  <si>
    <t>-1996069918</t>
  </si>
  <si>
    <t>108</t>
  </si>
  <si>
    <t>895270102</t>
  </si>
  <si>
    <t>Proplachovací a kontrolní šachta z PE-HD pro drenáže liniových staveb šachtové dno DN 400/250 odbočné</t>
  </si>
  <si>
    <t>395929662</t>
  </si>
  <si>
    <t>109</t>
  </si>
  <si>
    <t>895270151</t>
  </si>
  <si>
    <t>Proplachovací a kontrolní šachta z PE-HD DN 400 pro drenáže liniových staveb redukce DN 250/100-200</t>
  </si>
  <si>
    <t>309119179</t>
  </si>
  <si>
    <t>110</t>
  </si>
  <si>
    <t>895270221</t>
  </si>
  <si>
    <t>Proplachovací a kontrolní šachta z PE-HD DN 400 pro drenáže liniových staveb poklop litinový pro třídu zatížení A 15</t>
  </si>
  <si>
    <t>-645150084</t>
  </si>
  <si>
    <t>111</t>
  </si>
  <si>
    <t>899431111</t>
  </si>
  <si>
    <t>Výšková úprava uličního vstupu do 200 mm zvýšením nebo snížením krycího hrnce, šoupěte nebo hydrantu nebo poklopu</t>
  </si>
  <si>
    <t>2064463366</t>
  </si>
  <si>
    <t>112</t>
  </si>
  <si>
    <t>899722112</t>
  </si>
  <si>
    <t xml:space="preserve">Krytí plynu výstražnou fólií z PVC </t>
  </si>
  <si>
    <t>1904113116</t>
  </si>
  <si>
    <t>Poznámka k položce:_x000d_
nákup, doprava, položení v místech obnažených stavbou</t>
  </si>
  <si>
    <t>Ostatní konstrukce a práce</t>
  </si>
  <si>
    <t>113</t>
  </si>
  <si>
    <t>579211112</t>
  </si>
  <si>
    <t>Ručně litá dlažba - kamínky v pryskyřici</t>
  </si>
  <si>
    <t>988197888</t>
  </si>
  <si>
    <t>Poznámka k položce:_x000d_
litá dlažba na p.p.č. 633/17 jako podmínka majitele_x000d_
provedení včetně podkladu, bude použit stejný typ</t>
  </si>
  <si>
    <t>114</t>
  </si>
  <si>
    <t>914111111</t>
  </si>
  <si>
    <t>Montáž svislé dopravní značky do velikosti 1 m2 objímkami na sloupek nebo konzolu</t>
  </si>
  <si>
    <t>-684406817</t>
  </si>
  <si>
    <t>6"montáž přesunovaného SDZ</t>
  </si>
  <si>
    <t>2"montáž nového SDZ (IP12 + E13)</t>
  </si>
  <si>
    <t>40445625</t>
  </si>
  <si>
    <t>informativní značky provozní IP8, IP9, IP11-IP13 500x700mm</t>
  </si>
  <si>
    <t>-941140825</t>
  </si>
  <si>
    <t>116</t>
  </si>
  <si>
    <t>40445649</t>
  </si>
  <si>
    <t>dodatkové tabulky E3-E5, E8, E14-E16 500x150mm</t>
  </si>
  <si>
    <t>1727487142</t>
  </si>
  <si>
    <t>117</t>
  </si>
  <si>
    <t>914511111</t>
  </si>
  <si>
    <t>Montáž sloupku dopravních značek délky do 3,5 m s betonovým základem</t>
  </si>
  <si>
    <t>1242683780</t>
  </si>
  <si>
    <t>Poznámka k položce:_x000d_
Přesun stávajícího SDZ - sloupek 5ks_x000d_
Nové SDZ - sloupek 1ks_x000d_
Přesun info tabule - sloupek 2ks_x000d_
betonový základ min rozměrů 40x40x50 cm, bude odsouhlaseno TDI, GP a objednatelem, práce včetně výkopku por beton. základ, výkopek s odvozem na skládku a skládkovné</t>
  </si>
  <si>
    <t>6"sloupky dopravních svislých značek</t>
  </si>
  <si>
    <t>2"sloupky přesunuté info tabule</t>
  </si>
  <si>
    <t>118</t>
  </si>
  <si>
    <t>40445225</t>
  </si>
  <si>
    <t>sloupek pro dopravní značku Zn D 60mm v 3,5m</t>
  </si>
  <si>
    <t>1696468312</t>
  </si>
  <si>
    <t>Poznámka k položce:_x000d_
V případě možnosti POUŽÍT stávající sloupky SDZ a infotabule</t>
  </si>
  <si>
    <t>119</t>
  </si>
  <si>
    <t>40445240</t>
  </si>
  <si>
    <t>patka pro sloupek Al D 60mm</t>
  </si>
  <si>
    <t>-289038768</t>
  </si>
  <si>
    <t>Poznámka k položce:_x000d_
V případě možnosti POUŽÍT stávající patky SDZ</t>
  </si>
  <si>
    <t>120</t>
  </si>
  <si>
    <t>40445256</t>
  </si>
  <si>
    <t>svorka upínací na sloupek dopravní značky D 60mm</t>
  </si>
  <si>
    <t>-1476698387</t>
  </si>
  <si>
    <t>Poznámka k položce:_x000d_
V případě možnosti POUŽÍT stávající svorky SDZ</t>
  </si>
  <si>
    <t>121</t>
  </si>
  <si>
    <t>40445253</t>
  </si>
  <si>
    <t>víčko plastové na sloupek D 60mm</t>
  </si>
  <si>
    <t>-686605320</t>
  </si>
  <si>
    <t>Poznámka k položce:_x000d_
V případě možnosti POUŽÍT stávající víčka SDZ</t>
  </si>
  <si>
    <t>122</t>
  </si>
  <si>
    <t>915211112</t>
  </si>
  <si>
    <t>Vodorovné dopravní značení dělící čáry souvislé š 125 mm retroreflexní bílý plast</t>
  </si>
  <si>
    <t>-867457051</t>
  </si>
  <si>
    <t>123</t>
  </si>
  <si>
    <t>915211122</t>
  </si>
  <si>
    <t>Vodorovné dopravní značení dělící čáry přerušované š 125 mm retroreflexní bílý plast</t>
  </si>
  <si>
    <t>1194472126</t>
  </si>
  <si>
    <t>124</t>
  </si>
  <si>
    <t>915221122</t>
  </si>
  <si>
    <t>Vodorovné dopravní značení vodící čáry přerušované š 250 mm retroreflexní bílý plast</t>
  </si>
  <si>
    <t>2047346150</t>
  </si>
  <si>
    <t>125</t>
  </si>
  <si>
    <t>915231112</t>
  </si>
  <si>
    <t>Vodorovné dopravní značení přechody pro chodce, šipky, symboly retroreflexní bílý plast</t>
  </si>
  <si>
    <t>-107156226</t>
  </si>
  <si>
    <t>2*2,5"piktogram ZTP</t>
  </si>
  <si>
    <t>126</t>
  </si>
  <si>
    <t>915611111</t>
  </si>
  <si>
    <t>Předznačení vodorovného liniového značení</t>
  </si>
  <si>
    <t>-818037193</t>
  </si>
  <si>
    <t>71+19+43</t>
  </si>
  <si>
    <t>127</t>
  </si>
  <si>
    <t>916131213</t>
  </si>
  <si>
    <t>Osazení silničního obrubníku betonového stojatého s boční opěrou do lože z betonu prostého</t>
  </si>
  <si>
    <t>-1169727533</t>
  </si>
  <si>
    <t>Poznámka k položce:_x000d_
položka včetně nutného řezání konců</t>
  </si>
  <si>
    <t>340+123+10+60</t>
  </si>
  <si>
    <t>128</t>
  </si>
  <si>
    <t>59217031</t>
  </si>
  <si>
    <t>obrubník betonový silniční 1000x150x250mm</t>
  </si>
  <si>
    <t>-1652171471</t>
  </si>
  <si>
    <t>60 "reserva</t>
  </si>
  <si>
    <t>312</t>
  </si>
  <si>
    <t>372*1,02 'Přepočtené koeficientem množství</t>
  </si>
  <si>
    <t>129</t>
  </si>
  <si>
    <t>59217030</t>
  </si>
  <si>
    <t>obrubník betonový silniční přechodový 1000x150x150-250mm</t>
  </si>
  <si>
    <t>1144107996</t>
  </si>
  <si>
    <t>Poznámka k položce:_x000d_
třída kvality I., součístí je i znovuosazení přechodových obrub na začátku úseku v místě přeskládaného chodníku, přechodové obruby pro zmírnění vlnky budou osazeny v délce 2 m vždy po každé straně snížené obruby</t>
  </si>
  <si>
    <t>25+10</t>
  </si>
  <si>
    <t>35*1,02 'Přepočtené koeficientem množství</t>
  </si>
  <si>
    <t>130</t>
  </si>
  <si>
    <t>59217029</t>
  </si>
  <si>
    <t>obrubník betonový silniční nájezdový 1000x150x150mm</t>
  </si>
  <si>
    <t>864788614</t>
  </si>
  <si>
    <t>Poznámka k položce:_x000d_
třída kvality I., veškeré přejezdové obruby pro sjezdy budou osazeny jednotně + 2 cm nad vozovkou, v PD mylně uveden u ppč. 635/12 + 5 cm, neplatí</t>
  </si>
  <si>
    <t>123*1,02 'Přepočtené koeficientem množství</t>
  </si>
  <si>
    <t>131</t>
  </si>
  <si>
    <t>59217035</t>
  </si>
  <si>
    <t>obrubník betonový obloukový vnější 780x150x250mm</t>
  </si>
  <si>
    <t>1535537209</t>
  </si>
  <si>
    <t>132</t>
  </si>
  <si>
    <t>916231213</t>
  </si>
  <si>
    <t>Osazení chodníkového obrubníku betonového stojatého s boční opěrou do lože z betonu prostého</t>
  </si>
  <si>
    <t>-1241579537</t>
  </si>
  <si>
    <t>133</t>
  </si>
  <si>
    <t>59217016</t>
  </si>
  <si>
    <t>obrubník betonový chodníkový 1000x80x250mm</t>
  </si>
  <si>
    <t>601414599</t>
  </si>
  <si>
    <t>350*1,02 'Přepočtené koeficientem množství</t>
  </si>
  <si>
    <t>134</t>
  </si>
  <si>
    <t>59217016.1</t>
  </si>
  <si>
    <t>obrubník betonový chodníkový obloukový 1000x80x250mm</t>
  </si>
  <si>
    <t>63212120</t>
  </si>
  <si>
    <t>10*1,02 'Přepočtené koeficientem množství</t>
  </si>
  <si>
    <t>135</t>
  </si>
  <si>
    <t>174151101</t>
  </si>
  <si>
    <t>Zásyp jam, šachet rýh nebo kolem objektů sypaninou se zhutněním</t>
  </si>
  <si>
    <t>-166074121</t>
  </si>
  <si>
    <t>108*1*0,4"zához chrániček NN a Cetin</t>
  </si>
  <si>
    <t>136</t>
  </si>
  <si>
    <t>štěrkopísek netříděný zásypový</t>
  </si>
  <si>
    <t>195787176</t>
  </si>
  <si>
    <t>43,2*2,1</t>
  </si>
  <si>
    <t>137</t>
  </si>
  <si>
    <t>564851111-7</t>
  </si>
  <si>
    <t>-1250970988</t>
  </si>
  <si>
    <t>Poznámka k položce:_x000d_
dno pro chráničku před podbetonováním</t>
  </si>
  <si>
    <t>138</t>
  </si>
  <si>
    <t>916231291</t>
  </si>
  <si>
    <t>Příplatek za řezání obrubníků při osazování do oblouku o poloměru do 1m</t>
  </si>
  <si>
    <t>-701880848</t>
  </si>
  <si>
    <t>139</t>
  </si>
  <si>
    <t>916231292</t>
  </si>
  <si>
    <t>Příplatek za řezání obrubníků při osazování do oblouku nad 2,5 m</t>
  </si>
  <si>
    <t>1493001261</t>
  </si>
  <si>
    <t>140</t>
  </si>
  <si>
    <t>916231292-1</t>
  </si>
  <si>
    <t>Příplatek za řezání obrubníků při osazování do oblouku o poloměru do 2,5m</t>
  </si>
  <si>
    <t>604299258</t>
  </si>
  <si>
    <t>141</t>
  </si>
  <si>
    <t>919732211</t>
  </si>
  <si>
    <t xml:space="preserve">Styčná spára napojení  živičného povrchu na nový nebo stávajícíza tepla š 15 mm hl 25 mm s prořezáním</t>
  </si>
  <si>
    <t>322610811</t>
  </si>
  <si>
    <t>Poznámka k položce:_x000d_
styčná spára za tepla</t>
  </si>
  <si>
    <t>350 "styčná spára</t>
  </si>
  <si>
    <t>200 "zalití spár mezi živicí a hranou obrubníku v místech, kde při pokládce vznikla drobná spára, zalití spár mezi rámem vpusti a obrubníkem</t>
  </si>
  <si>
    <t>142</t>
  </si>
  <si>
    <t>919735112</t>
  </si>
  <si>
    <t>Řezání stávajícího živičného krytu hl do 100 mm</t>
  </si>
  <si>
    <t>-495371796</t>
  </si>
  <si>
    <t>Poznámka k položce:_x000d_
sut na skládku včetně, řezání starého asfaltu, řezání pro zálivku ve styku novcýh asfaltů (např. 2 x 3,00 m vozovky), položka bude naceněna , řezání je s reservou</t>
  </si>
  <si>
    <t>143</t>
  </si>
  <si>
    <t>919735125</t>
  </si>
  <si>
    <t>Řezání styčných hran obrub</t>
  </si>
  <si>
    <t>148261622</t>
  </si>
  <si>
    <t>Poznámka k položce:_x000d_
sut na skládku včetně</t>
  </si>
  <si>
    <t>144</t>
  </si>
  <si>
    <t>919794441</t>
  </si>
  <si>
    <t>Úprava ploch kolem hydrantů, šoupat, poklopů a mříží nebo sloupů v živičných krytech pl do 2 m2</t>
  </si>
  <si>
    <t>2030476434</t>
  </si>
  <si>
    <t>Poznámka k položce:_x000d_
práce jako ruční dohutnění spodních konstrukcí, ruční dohutnění asfaltových vrstev</t>
  </si>
  <si>
    <t>145</t>
  </si>
  <si>
    <t>58562032</t>
  </si>
  <si>
    <t>malta zálivková cementová rychletuhnoucí pro podlévání šachtových rámů, poklopů</t>
  </si>
  <si>
    <t>-1410257620</t>
  </si>
  <si>
    <t xml:space="preserve">Poznámka k položce:_x000d_
nákup, doprava,složení na stavbě, včetně práce, zabudování, včetně všech materialů a práce pomocných vysoce rozlevatelná, mrazuvzdorná, vodonepropustná, k prolití okolo poklopů, šoupat , pro zpevnění spáry mezi konstrukcí vozovky spodním asfaltem a poklopem, cca. 25 kg (1 balení) na jeden poklop, předpoklad tuhnutí 15-30 minut_x000d_
kvalitativní  standard např. Hevolit-Fix 3K</t>
  </si>
  <si>
    <t>25*25 "pro cca. 25 poklopů, rámů šacht a vpustí, ostatní</t>
  </si>
  <si>
    <t>146</t>
  </si>
  <si>
    <t>931996243</t>
  </si>
  <si>
    <t>Provedení hydroizolační vany vodorovně, polyetylen HDPE v pískovém loži</t>
  </si>
  <si>
    <t>340459935</t>
  </si>
  <si>
    <t>Poznámka k položce:_x000d_
st.km ca.0,01-0,02 P při palisádách_x000d_
nákup, doprava a montáž, včetně všech prací a materialu pomocného</t>
  </si>
  <si>
    <t>3*10</t>
  </si>
  <si>
    <t>147</t>
  </si>
  <si>
    <t>931996248</t>
  </si>
  <si>
    <t>Provedení hydroizolační vany svisle, polyetylen HDPE v pískovém loži</t>
  </si>
  <si>
    <t>1600091276</t>
  </si>
  <si>
    <t>Poznámka k položce:_x000d_
st.km ca.0,01-0,02 P při palisádách_x000d_
nákup, doprava a montáž,včetně všech prací a materialu pomocného</t>
  </si>
  <si>
    <t>0,8*20</t>
  </si>
  <si>
    <t>998</t>
  </si>
  <si>
    <t>Přesun hmot</t>
  </si>
  <si>
    <t>148</t>
  </si>
  <si>
    <t>998225111</t>
  </si>
  <si>
    <t>Přesun hmot pro pozemní komunikace s krytem z kamene, monolitickým betonovým nebo živičným</t>
  </si>
  <si>
    <t>-901035372</t>
  </si>
  <si>
    <t>PSV</t>
  </si>
  <si>
    <t>Práce a dodávky PSV</t>
  </si>
  <si>
    <t>762</t>
  </si>
  <si>
    <t>Konstrukce zámečnické</t>
  </si>
  <si>
    <t>149</t>
  </si>
  <si>
    <t>762222142</t>
  </si>
  <si>
    <t>Montáž madla osové vzdálenosti sloupků do 1500 mm křivočarého</t>
  </si>
  <si>
    <t>1028441850</t>
  </si>
  <si>
    <t>Poznámka k položce:_x000d_
včetně všech prací souvisejících</t>
  </si>
  <si>
    <t>150</t>
  </si>
  <si>
    <t>63126081</t>
  </si>
  <si>
    <t>pozinkované - madlo, dvě vodorovné pozinkované ocelové výplně, jedna horní pro uchycení dlaně, výška 0,9m</t>
  </si>
  <si>
    <t>335373122</t>
  </si>
  <si>
    <t>Poznámka k položce:_x000d_
nákup,doprava, složení, bude rozkresleno v RDS dokumentace zhotovitele po osazení chodníku a znalosti skutečných výšek chodníku, jedná se o madlo pro uchycení rukou, výška pouze 0,90 m nad povrchem, včetně sloupků po 1,50 m, jedná se o křivočaré madlo, průměr madla 70 mm, změna oproti technické zprávě na příkaz investora, madlo bude rovněž kovové pozinkované, nebude dřevěné ani plastové, madlo na každé straně o min 15 cm přesah</t>
  </si>
  <si>
    <t>151</t>
  </si>
  <si>
    <t>348942131</t>
  </si>
  <si>
    <t>Montáž ocelových sloupků do betonových patek</t>
  </si>
  <si>
    <t>ks</t>
  </si>
  <si>
    <t>1679747593</t>
  </si>
  <si>
    <t>Poznámka k položce:_x000d_
Nákup, doprava a položení</t>
  </si>
  <si>
    <t>SO 301 - Odvodnění zpevněných ploch</t>
  </si>
  <si>
    <t xml:space="preserve">    2 - Staveništní drenáže</t>
  </si>
  <si>
    <t xml:space="preserve">    4 - Vodorovné konstrukce</t>
  </si>
  <si>
    <t xml:space="preserve">    5 - Vsakovací plocha 16/32 za retencí</t>
  </si>
  <si>
    <t xml:space="preserve">    6 - Úpravy</t>
  </si>
  <si>
    <t xml:space="preserve">    89-2 - Vsakovací boxy</t>
  </si>
  <si>
    <t xml:space="preserve">    89-3 - Retenční nádrž</t>
  </si>
  <si>
    <t xml:space="preserve">    89-4 - Vsakovací šachta</t>
  </si>
  <si>
    <t xml:space="preserve">    89-5 - ORL</t>
  </si>
  <si>
    <t xml:space="preserve">    9 - Žlab, napojení DŠ 8</t>
  </si>
  <si>
    <t xml:space="preserve">    OST - Ostatní</t>
  </si>
  <si>
    <t xml:space="preserve">    VRN - Vedlejší rozpočtové náklady</t>
  </si>
  <si>
    <t>115101201</t>
  </si>
  <si>
    <t>Čerpání vody na dopravní výšku do 10 m průměrný přítok do 500 l/min</t>
  </si>
  <si>
    <t>hod</t>
  </si>
  <si>
    <t>-477935821</t>
  </si>
  <si>
    <t>115101301</t>
  </si>
  <si>
    <t>Pohotovost čerpací soupravy pro dopravní výšku do 10 m přítok do 500 l/min</t>
  </si>
  <si>
    <t>den</t>
  </si>
  <si>
    <t>2106192202</t>
  </si>
  <si>
    <t>119001402</t>
  </si>
  <si>
    <t xml:space="preserve">Dočasné zajištění potrubí  DN do 500 mm</t>
  </si>
  <si>
    <t>-662898922</t>
  </si>
  <si>
    <t>119001423</t>
  </si>
  <si>
    <t>Dočasné zajištění kabelů a kabelových tratí z více než 6 volně ložených kabelů</t>
  </si>
  <si>
    <t>-528370454</t>
  </si>
  <si>
    <t>120001101</t>
  </si>
  <si>
    <t>Příplatek za ztížení vykopávky v blízkosti podzemního vedení</t>
  </si>
  <si>
    <t>-2021995281</t>
  </si>
  <si>
    <t>181912112</t>
  </si>
  <si>
    <t>Úprava pláně v hornině třídy těžitelnosti I, skupiny 3 se zhutněním ručně</t>
  </si>
  <si>
    <t>1928589348</t>
  </si>
  <si>
    <t>Poznámka k položce:_x000d_
zhutnění pláně pro rýhy, jámy</t>
  </si>
  <si>
    <t>250*1,5</t>
  </si>
  <si>
    <t>122251104</t>
  </si>
  <si>
    <t>Odkopávky a prokopávky nezapažené v hornině třídy těžitelnosti I, skupiny 3 objem do 500 m3 strojně</t>
  </si>
  <si>
    <t>761413405</t>
  </si>
  <si>
    <t>Poznámka k položce:_x000d_
položka je včetně lepivosti zemin, použití např. pro odkopání svahu u budoucí retence, ostatní</t>
  </si>
  <si>
    <t>132254204</t>
  </si>
  <si>
    <t>Hloubení zapažených rýh š do 2000 mm v hornině třídy těžitelnosti I, skupiny 3 objem do 500 m3 do 4 m</t>
  </si>
  <si>
    <t>-866865804</t>
  </si>
  <si>
    <t>Poznámka k položce:_x000d_
s urovnáním dna do předepsaného profilu a spádu_x000d_
včetně příplatku za lepivost</t>
  </si>
  <si>
    <t>85"DN 150</t>
  </si>
  <si>
    <t>365+70+45"DN 250</t>
  </si>
  <si>
    <t>-25</t>
  </si>
  <si>
    <t>-50</t>
  </si>
  <si>
    <t>132354203</t>
  </si>
  <si>
    <t>Hloubení zapažených rýh š do 2000 mm v hornině třídy těžitelnosti II, skupiny 4 objem do 100 m3</t>
  </si>
  <si>
    <t>1175816088</t>
  </si>
  <si>
    <t>132454202</t>
  </si>
  <si>
    <t>Hloubení zapažených rýh š do 2000 mm v hornině třídy těžitelnosti II, skupiny 5 objem do 50 m3</t>
  </si>
  <si>
    <t>1500853843</t>
  </si>
  <si>
    <t>133254104</t>
  </si>
  <si>
    <t>Hloubení šachet a jam zapažených v hornině třídy těžitelnosti I, skupiny 3 objem přes 100 m3</t>
  </si>
  <si>
    <t>1788395275</t>
  </si>
  <si>
    <t xml:space="preserve">Poznámka k položce:_x000d_
položka obsahuje rovněž  svislé přemístění na povrch_x000d_
s urovnáním dna do předepsaného profilu a spádu_x000d_
včetně příplatku za lepivost</t>
  </si>
  <si>
    <t>2,5*2,5*3,14*3"retenční nádrž</t>
  </si>
  <si>
    <t>2*2*2 "vsakovací šachta</t>
  </si>
  <si>
    <t>70 "výkopek vpustí</t>
  </si>
  <si>
    <t>3*3*5+3*6*5"dš 8</t>
  </si>
  <si>
    <t>3*3*4"dš 7</t>
  </si>
  <si>
    <t>2,5*2,5*2,5*6"dš1-dš6</t>
  </si>
  <si>
    <t>100"ostatní</t>
  </si>
  <si>
    <t>130*2 "vsakovací zařízení stěny 1:1</t>
  </si>
  <si>
    <t>7,5*4,5*2,5 "ORL stěny 1:1</t>
  </si>
  <si>
    <t>-15</t>
  </si>
  <si>
    <t>-200</t>
  </si>
  <si>
    <t>133354103</t>
  </si>
  <si>
    <t xml:space="preserve">Hloubení šachet a  jam zapažených v hornině třídy těžitelnosti II, skupiny 4 objem do 100 m3</t>
  </si>
  <si>
    <t>618258006</t>
  </si>
  <si>
    <t>200</t>
  </si>
  <si>
    <t>133454101</t>
  </si>
  <si>
    <t>Hloubení šachet a jam zapažených v hornině třídy těžitelnosti II, skupiny 5 objem do 20 m3</t>
  </si>
  <si>
    <t>2137535987</t>
  </si>
  <si>
    <t>151101101</t>
  </si>
  <si>
    <t xml:space="preserve">Zřízení příložného pažení a rozepření stěn rýh hl do 3 m </t>
  </si>
  <si>
    <t>-694967512</t>
  </si>
  <si>
    <t xml:space="preserve">Poznámka k položce:_x000d_
doporučený standard jako například system SBH serie 300 s pažícími deskami o tlouštce 6 cm, používá zesílenou horní hranu a spodní břit. Sestava ze základního boxu SBH 300, 3,5 x 2,4 m a nástavbového boxu SBH 300, 3,5x1,4 m. Konstrukce vřeten SBH umožňuje jejich snadnou demontáž. Celý box z kvalitní oceli. Max přípustný zemní tlak je 22,7 kN/m2. Základní vřetena zajištují pracovní šířkuá 980-1260 mm, tuto šířku lze zvětšovat pomocí mezitrubek o délkách 500,1000 až do 3 500 mm. Lze zatlačovat_x000d_
_x000d_
_x000d_
doporučený standard pro pronájem jako např. Testa, sro.,Budějovická 1538,  Jesenice u Prahy</t>
  </si>
  <si>
    <t>(181+52-15)*2*2 "pažení mezi DŠ 1 až DŠ 6</t>
  </si>
  <si>
    <t>151101102</t>
  </si>
  <si>
    <t>Zřízení příložného pažení a rozepření stěn rýh hl do 4 m</t>
  </si>
  <si>
    <t>760614098</t>
  </si>
  <si>
    <t xml:space="preserve">Poznámka k položce:_x000d_
doporučený standard pro pronájem jako např. Testa, sro.,Budějovická 1538,  Jesenice u Prahy</t>
  </si>
  <si>
    <t>15*3*2"mezi DŠ 7 a DŠ 8</t>
  </si>
  <si>
    <t>151101111</t>
  </si>
  <si>
    <t>Odstranění příložného pažení a rozepření stěn rýh hl do 3 m</t>
  </si>
  <si>
    <t>1881744782</t>
  </si>
  <si>
    <t>151101112-1</t>
  </si>
  <si>
    <t>Odstranění příložného pažení a rozepření stěn rýh hl do 4 m</t>
  </si>
  <si>
    <t>soubor</t>
  </si>
  <si>
    <t>224531970</t>
  </si>
  <si>
    <t>151301202</t>
  </si>
  <si>
    <t xml:space="preserve">Zřízení hnaného kluznicového  pažení stěn výkopu hl do 5 m šachta DŠ 8 - pronájem</t>
  </si>
  <si>
    <t>-1726604576</t>
  </si>
  <si>
    <t xml:space="preserve">Poznámka k položce:_x000d_
pro šachtu DŠ 8 je předpokládaný system kluznicového pažení, je nezbytné zajistiti stabilní zapažení příčnými deskami za šachtou DŠ 8 směrem do osukromého pozemku a zapažení před kabely Cetin a vodovodem.Na otevřenou stěnu tohoto systemu navazují 2 pažící boxy SBH 300 a třetí box bude rozšířen okolo šachty DŠ 7_x000d_
jáma délka 8 m, šířka 3,5 m, hloubka 5 m, jedna stěna otevřená pro příjezd bagru_x000d_
doporučený standard pro pronájem jako např. Testa, sro.,Budějovická 1538,  Jesenice u Prahy_x000d_
v případě pronájmu je nutno počítat s kaucí</t>
  </si>
  <si>
    <t>151301212</t>
  </si>
  <si>
    <t>Odstranění hnaného kluznicového pažení pro DŠ 8</t>
  </si>
  <si>
    <t>-1178521236</t>
  </si>
  <si>
    <t>IP 305</t>
  </si>
  <si>
    <t xml:space="preserve">doprava  pažení na místo nasazení a zpět - kluznicové a běžné</t>
  </si>
  <si>
    <t>-1185513392</t>
  </si>
  <si>
    <t>IP 306</t>
  </si>
  <si>
    <t>pažení kluznicové a běžné naložení a vyložení</t>
  </si>
  <si>
    <t>-1123451637</t>
  </si>
  <si>
    <t>155212322 - IP</t>
  </si>
  <si>
    <t>jádrové vrtání do DŠ nebo vpusti</t>
  </si>
  <si>
    <t>748378244</t>
  </si>
  <si>
    <t>161101102</t>
  </si>
  <si>
    <t>Svislé přemístění výkopku z horniny tř. 1 až 4 hl výkopu do 4 m</t>
  </si>
  <si>
    <t>644967616</t>
  </si>
  <si>
    <t>631-135-36+490+50+25</t>
  </si>
  <si>
    <t>161151103</t>
  </si>
  <si>
    <t>Svislé přemístění výkopku z horniny třídy těžitelnosti I, skupiny 1 až 3 hl výkopu přes 4 do 8 m</t>
  </si>
  <si>
    <t>668730002</t>
  </si>
  <si>
    <t>215+135+36</t>
  </si>
  <si>
    <t>162351103</t>
  </si>
  <si>
    <t>Vodorovné přemístění do 500 m výkopku/sypaniny z horniny třídy těžitelnosti I, skupiny 1 až 3</t>
  </si>
  <si>
    <t>-940734918</t>
  </si>
  <si>
    <t>Poznámka k položce:_x000d_
výkopek ponechán na stavbě pro zpětný zásyp horní hrany rýhy pro možnost profrezování</t>
  </si>
  <si>
    <t>140"původní výkopek</t>
  </si>
  <si>
    <t>-1370557387</t>
  </si>
  <si>
    <t>Poznámka k položce:_x000d_
stáv. výkopek pro vyrovnání i nad výkopku kanalizace celé plochy pro profrezování</t>
  </si>
  <si>
    <t>1643076349</t>
  </si>
  <si>
    <t>1025+386-200+100</t>
  </si>
  <si>
    <t>578190037</t>
  </si>
  <si>
    <t>Poznámka k položce:_x000d_
skládka 24km, Chocovice</t>
  </si>
  <si>
    <t>2153,786*14 'Přepočtené koeficientem množství</t>
  </si>
  <si>
    <t>162751137</t>
  </si>
  <si>
    <t>Vodorovné přemístění do 10000 m výkopku/sypaniny z horniny třídy těžitelnosti II, skupiny 4 a 5</t>
  </si>
  <si>
    <t>-1042015236</t>
  </si>
  <si>
    <t>50+200</t>
  </si>
  <si>
    <t>162751139</t>
  </si>
  <si>
    <t>Příplatek k vodorovnému přemístění výkopku/sypaniny z horniny třídy těžitelnosti II, skupiny 4 a 5 ZKD 1000 m přes 10000 m</t>
  </si>
  <si>
    <t>-316708449</t>
  </si>
  <si>
    <t>250*23</t>
  </si>
  <si>
    <t>1771440883</t>
  </si>
  <si>
    <t>1311</t>
  </si>
  <si>
    <t>174151103-14</t>
  </si>
  <si>
    <t>Zásyp zářezů sypaninou - stáv. výkopek</t>
  </si>
  <si>
    <t>-1308824003</t>
  </si>
  <si>
    <t>Poznámka k položce:_x000d_
použití stávajícího výkopku</t>
  </si>
  <si>
    <t>174151103-141</t>
  </si>
  <si>
    <t>Zásyp zářezů sypaninou šachty, vpustě se zhutněním-nový šp</t>
  </si>
  <si>
    <t>1794785734</t>
  </si>
  <si>
    <t>825324559</t>
  </si>
  <si>
    <t>Poznámka k položce:_x000d_
nákup,doprava,složení, v ceně je přesun hmot materialu</t>
  </si>
  <si>
    <t>150*2,1</t>
  </si>
  <si>
    <t>175101101-1</t>
  </si>
  <si>
    <t xml:space="preserve">Podsyp potrubí bez prohození sypaniny z hornin tř. 1 až 4 </t>
  </si>
  <si>
    <t>2094249292</t>
  </si>
  <si>
    <t>25 "lože pro dN 250</t>
  </si>
  <si>
    <t>10 "lože pro DN 150</t>
  </si>
  <si>
    <t>583413430</t>
  </si>
  <si>
    <t>kamenivo drcené drobné frakce 0-4 třída C</t>
  </si>
  <si>
    <t>-1556605231</t>
  </si>
  <si>
    <t>Poznámka k položce:_x000d_
nákup, doprava,složení na stavbě, v ceně je přesun hmot</t>
  </si>
  <si>
    <t>35*2,2</t>
  </si>
  <si>
    <t>175101101</t>
  </si>
  <si>
    <t xml:space="preserve">Obsyp potrubí bez prohození sypaniny z hornin tř. 1 až 4 </t>
  </si>
  <si>
    <t>1845940381</t>
  </si>
  <si>
    <t>170 "DN 250</t>
  </si>
  <si>
    <t>35 "DN 150</t>
  </si>
  <si>
    <t>583439590</t>
  </si>
  <si>
    <t>kamenivo drcené hrubé frakce 8/16</t>
  </si>
  <si>
    <t>-509626419</t>
  </si>
  <si>
    <t>205*2,2</t>
  </si>
  <si>
    <t>175101101RT2</t>
  </si>
  <si>
    <t>Zásyp potrubí štěrkopískem</t>
  </si>
  <si>
    <t>-419556302</t>
  </si>
  <si>
    <t>Poznámka k položce:_x000d_
toto je změna oproti Vzorovému řezu uložení potrubí, zásyp bude ze štěrkopísku s nulovou frakcí, jedná se o zásyp nad podsypem do úrovně spodní hrany plochy určenou pro vápennou sanaci</t>
  </si>
  <si>
    <t>290"DN 250</t>
  </si>
  <si>
    <t>40 "DN 150</t>
  </si>
  <si>
    <t>58337331</t>
  </si>
  <si>
    <t>štěrkopísek frakce 0/22</t>
  </si>
  <si>
    <t>-976094994</t>
  </si>
  <si>
    <t>Poznámka k položce:_x000d_
nákup,doprava,složení, v ceně je přesun hmot</t>
  </si>
  <si>
    <t>310*2</t>
  </si>
  <si>
    <t>Staveništní drenáže</t>
  </si>
  <si>
    <t>212752112R00</t>
  </si>
  <si>
    <t>Trativody z drenážních trubek, lože, DN 100 mm</t>
  </si>
  <si>
    <t>928488019</t>
  </si>
  <si>
    <t>212753114R00</t>
  </si>
  <si>
    <t>Montáž ohebné dren. trubky do rýhy DN 100,bez lože</t>
  </si>
  <si>
    <t>1604623354</t>
  </si>
  <si>
    <t xml:space="preserve">Poznámka k položce:_x000d_
jedná se o trativody jako reservní v případě nutnosti odvodu propsáklé vody v rýhách nové kanalizace položené na dno rýhy  a další, položení,motáž včetně všech prací a spojovacích prvků, včetně napojení na šachtu nebo jiný výustní objekt - stáv. kanalizaci</t>
  </si>
  <si>
    <t>211531111</t>
  </si>
  <si>
    <t>trativodní jáma pro staveništní drenáže</t>
  </si>
  <si>
    <t>-1762058008</t>
  </si>
  <si>
    <t xml:space="preserve">Poznámka k položce:_x000d_
vybudování jámy včetně zemních prací, likvidace výkopku a skládkovné a vyplnění kamenivem 32/63 včetně nákup, doprava, položení kameniva,  a obalení separační geotextiliíí, včetně nákup, doprava, položení geotextilie, jáma bude ukončena na konci rýhy a do ní zamontován konec drenáže, v případě velkého množství deště bude nutné čerpání obsažené v jiných položkách</t>
  </si>
  <si>
    <t>Vodorovné konstrukce</t>
  </si>
  <si>
    <t>451572111RL2</t>
  </si>
  <si>
    <t>Lože pod potrubí z písku, vč.dodávky písku kopaného</t>
  </si>
  <si>
    <t>392434449</t>
  </si>
  <si>
    <t>Poznámka k položce:_x000d_
položka ostatní, reservní pro větší event. nutné podsypy</t>
  </si>
  <si>
    <t>564831111R00</t>
  </si>
  <si>
    <t>Podklad ze štěrkodrti po zhutnění tloušťky 10 cm</t>
  </si>
  <si>
    <t>1227227785</t>
  </si>
  <si>
    <t>Poznámka k položce:_x000d_
nákup,doprava,položení</t>
  </si>
  <si>
    <t>567211110R00</t>
  </si>
  <si>
    <t xml:space="preserve">Podklad z prostého betonu tř. I  tloušťky 10 cm</t>
  </si>
  <si>
    <t>-1435675174</t>
  </si>
  <si>
    <t>Poznámka k položce:_x000d_
položka doplňková reservní pro stavbu, bude naceněna</t>
  </si>
  <si>
    <t>564871116</t>
  </si>
  <si>
    <t>Podklad ze štěrkodrtě ŠD tl. 300 mm</t>
  </si>
  <si>
    <t>190085598</t>
  </si>
  <si>
    <t>Poznámka k položce:_x000d_
pod dna šachet, vpustí, sanační material, včetně hutnění</t>
  </si>
  <si>
    <t>Vsakovací plocha 16/32 za retencí</t>
  </si>
  <si>
    <t>919726123-2</t>
  </si>
  <si>
    <t>Geotextilie pro ochranu, separaci a filtraci 200 g/m2</t>
  </si>
  <si>
    <t>1590619241</t>
  </si>
  <si>
    <t xml:space="preserve">Poznámka k položce:_x000d_
nákup,doprava,zabudování, včetně přesahů, bude upřesněno v rámci RDS , položka bude naceněna_x000d_
doporučený standard jako např. Netex S </t>
  </si>
  <si>
    <t>564770111</t>
  </si>
  <si>
    <t>Podklad z kameniva hrubého drceného vel. 16-32 mm tl 250 mm</t>
  </si>
  <si>
    <t>135484042</t>
  </si>
  <si>
    <t>Poznámka k položce:_x000d_
reservní plocha pro vsakování za poslední řadou boxů ve směru severním, celkové tlouštky 750 mm</t>
  </si>
  <si>
    <t>7*3,5</t>
  </si>
  <si>
    <t>564770111-1</t>
  </si>
  <si>
    <t>1256272583</t>
  </si>
  <si>
    <t>564770111-2</t>
  </si>
  <si>
    <t>-1029897163</t>
  </si>
  <si>
    <t>Úpravy</t>
  </si>
  <si>
    <t>617633112</t>
  </si>
  <si>
    <t>Stěrka z těsnící malty dvouvrstvá vnitřních ploch šachet válcových a kuželových</t>
  </si>
  <si>
    <t>-869849224</t>
  </si>
  <si>
    <t>628332196-IP</t>
  </si>
  <si>
    <t>Mazanina z betonu C 8/10, tlouštka 5 cm, izolaxce proti vodě - 2 x ALP+Nitumos ST 230 PE</t>
  </si>
  <si>
    <t>1051448032</t>
  </si>
  <si>
    <t>Poznámka k položce:_x000d_
položka reservní v případě ORL a retenční nádrže</t>
  </si>
  <si>
    <t>59321072</t>
  </si>
  <si>
    <t>překlad železobetonový RZP 1790x140x140mm</t>
  </si>
  <si>
    <t>1547879447</t>
  </si>
  <si>
    <t>Poznámka k položce:_x000d_
nákup,doprava,osazení, položka v případě potřeby bude naceněna</t>
  </si>
  <si>
    <t>28614230R</t>
  </si>
  <si>
    <t xml:space="preserve">Trubka kanalizační ULTRA-RIB 2 SN 10  150x2000 mm, žebrovaná, PP, hnědá</t>
  </si>
  <si>
    <t>-1723676586</t>
  </si>
  <si>
    <t>Poznámka k položce:_x000d_
nákup,doprava,složení</t>
  </si>
  <si>
    <t>8 "reserva</t>
  </si>
  <si>
    <t>28614236R</t>
  </si>
  <si>
    <t xml:space="preserve">Trubka kanalizační ULTRA-RIB 2 SN 10  250x2000 mm, žebrovaná, PP, hnědá</t>
  </si>
  <si>
    <t>-1534412339</t>
  </si>
  <si>
    <t>15"reserva</t>
  </si>
  <si>
    <t>7"změna oproti pD záměna připojení pozemku 633/1 namísto DN 150 bude DN 250</t>
  </si>
  <si>
    <t>159</t>
  </si>
  <si>
    <t>28656310R</t>
  </si>
  <si>
    <t xml:space="preserve">Odbočka kanalizační ULTRA-RIB 2  DN 150/150/45°</t>
  </si>
  <si>
    <t>1820375689</t>
  </si>
  <si>
    <t>Poznámka k položce:_x000d_
nákup,doprava,montáž</t>
  </si>
  <si>
    <t>28656313R</t>
  </si>
  <si>
    <t xml:space="preserve">Odbočka kanalizační ULTRA-RIB 2  DN 250/150/45°</t>
  </si>
  <si>
    <t>-468803584</t>
  </si>
  <si>
    <t>28656313R-1</t>
  </si>
  <si>
    <t xml:space="preserve">Odbočka kanalizační ULTRA-RIB 2  DN 250/250/45°</t>
  </si>
  <si>
    <t>1178724092</t>
  </si>
  <si>
    <t>PPL.MKGU150</t>
  </si>
  <si>
    <t>Přesuvka kanalizační DN 150 PP</t>
  </si>
  <si>
    <t>1386839723</t>
  </si>
  <si>
    <t>PPL.MKGU200</t>
  </si>
  <si>
    <t>Přesuvka kanalizační DN 200 PP</t>
  </si>
  <si>
    <t>-1125868215</t>
  </si>
  <si>
    <t>PPL.MKGU250</t>
  </si>
  <si>
    <t>Přesuvka kanalizační DN 250 PP</t>
  </si>
  <si>
    <t>1487959603</t>
  </si>
  <si>
    <t>31944379</t>
  </si>
  <si>
    <t>víčko vnější/vnitřní</t>
  </si>
  <si>
    <t>884113601</t>
  </si>
  <si>
    <t>28615382</t>
  </si>
  <si>
    <t>redukce D 200/160</t>
  </si>
  <si>
    <t>560947584</t>
  </si>
  <si>
    <t>55340324R</t>
  </si>
  <si>
    <t>Poklop a rám litinový jištěný, s odv., D400</t>
  </si>
  <si>
    <t>-1815224606</t>
  </si>
  <si>
    <t>Poznámka k položce:_x000d_
nákup,doprava,montáž, pro šachty DN 1000_x000d_
šachta 5,4,3,2,6,7</t>
  </si>
  <si>
    <t>871313121R00</t>
  </si>
  <si>
    <t>Montáž trub z plastu, gumový kroužek, DN 150</t>
  </si>
  <si>
    <t>-1157938110</t>
  </si>
  <si>
    <t>Poznámka k položce:_x000d_
obsahuje všechny práce i související včetně napojení na šachty</t>
  </si>
  <si>
    <t>871319901RT1</t>
  </si>
  <si>
    <t>D+M Fólie výstražná hnědá - "KANALIZACE"</t>
  </si>
  <si>
    <t>140404066</t>
  </si>
  <si>
    <t>220</t>
  </si>
  <si>
    <t>871373121R00</t>
  </si>
  <si>
    <t>Montáž trub z plastu, gumový kroužek, DN 250, hlavní řady</t>
  </si>
  <si>
    <t>-1589776720</t>
  </si>
  <si>
    <t>170</t>
  </si>
  <si>
    <t>877313123R00</t>
  </si>
  <si>
    <t xml:space="preserve">Montáž tvarovek plast. gum.kroužek </t>
  </si>
  <si>
    <t>545464856</t>
  </si>
  <si>
    <t>Poznámka k položce:_x000d_
odbočky,přesuvky,víčka,redukce</t>
  </si>
  <si>
    <t>877313123R00-23</t>
  </si>
  <si>
    <t>Nákup a montáž armatur a tvarovek blíže neurčených</t>
  </si>
  <si>
    <t>-305332930</t>
  </si>
  <si>
    <t>Poznámka k položce:_x000d_
nákup,doprava,montáž včetně všech prací a materialu souvisejících, jedná se o všechny prvky nutné k montáži deštové kanalizace jako celku, které nejsou blíže specifikované v tomto Soupise prací</t>
  </si>
  <si>
    <t>877350310</t>
  </si>
  <si>
    <t>Montáž kolen na kanalizačním potrubí z PP trub hladkých plnostěnných DN 200</t>
  </si>
  <si>
    <t>1854071183</t>
  </si>
  <si>
    <t>28617183</t>
  </si>
  <si>
    <t>koleno kanalizační PP SN16 45° DN150-45st.</t>
  </si>
  <si>
    <t>-1526383864</t>
  </si>
  <si>
    <t>28617183-1</t>
  </si>
  <si>
    <t>koleno kanalizační PP SN16 45° DN250-45st.</t>
  </si>
  <si>
    <t>-1967346951</t>
  </si>
  <si>
    <t>894118001</t>
  </si>
  <si>
    <t>Příplatek ZKD 0,60 m výšky vstupu na potrubí</t>
  </si>
  <si>
    <t>64674991</t>
  </si>
  <si>
    <t>894401211</t>
  </si>
  <si>
    <t>Osazení betonových dílců pro šachty skruže rovné TBS 29/100/9</t>
  </si>
  <si>
    <t>-874439371</t>
  </si>
  <si>
    <t>Poznámka k položce:_x000d_
položka reservní, nákup, dorava, material, montáž</t>
  </si>
  <si>
    <t>894411121R00</t>
  </si>
  <si>
    <t>Zřízení šachet z dílců, pro potrubí DN 250 prům DN 1000, včetně dodávky betonových dílců DŠ1-DŠ6</t>
  </si>
  <si>
    <t>-1194087711</t>
  </si>
  <si>
    <t xml:space="preserve">Poznámka k položce:_x000d_
nákup,doprava,složení,položení,montáž včetně všech prací a prvků souvisejících, včetně těsnění, prstýnků, včetně štěrkových podsypů, včetně betonového dna, včetně přechodové desky,  včetně skruží a konečného dílce 1000/600, včetně napojení připojovacích trub, složení šachty bude vyhotoveno v rámci RDS realizační dokumentace zhotovitelem, PDPS obsahuje vzor skladeb jednotlivých šachet_x000d_
včetně vymazání vodotěsnoucementovou stěrkou nebo jiný vhodný material vnitřní stěny a spoje, včetně stupadel poplastovaných </t>
  </si>
  <si>
    <t>1"DŠ 1 světlá hloubka 1,22 m</t>
  </si>
  <si>
    <t>1"DŠ 2 světlá hloubka 1,01 m</t>
  </si>
  <si>
    <t>1"DŠ 3 světlá hloubka 2,13 m</t>
  </si>
  <si>
    <t>1"DŠ 4 světlá hloubka 2,30 m</t>
  </si>
  <si>
    <t>1"DŠ 5 světlá hloubka 2,26 m</t>
  </si>
  <si>
    <t>1"DŠ 6 světlá hloubka 1,50 m</t>
  </si>
  <si>
    <t>894411121R00-1</t>
  </si>
  <si>
    <t>Zřízení šachet z dílců, pro potrubí DN 250 prům DN 1000, včetně dodávky betonových dílců DŠ7-DŠ8</t>
  </si>
  <si>
    <t>-1298634461</t>
  </si>
  <si>
    <t xml:space="preserve">Poznámka k položce:_x000d_
nákup,doprava,složení,položení,montáž včetně všech prací a prvků souvisejících, včetně těsnění, prstýnků, včetně štěrkových podsypů, včetně betonového dna, včetně přechodové desky,  včetně skruží a konečného dílce 1000/600, včetně napojení připojovacích trub, složení šachty bude vyhotoveno v rámci RDS realizační dokumentace zhotovitelem, PDPS obsahuje vzor skladeb jednotlivých šachet_x000d_
spadištové šachty budou obsahovat vniřní čedičovou vložku min obložení protilehlé stěny a dna včetně nákup, doprava,montáž, bude kontrolováno TDI a investorem_x000d_
včetně vymazání vodotěsnoucementovou stěrkou nebo jiný vhodný material vnitřní stěny a spoje, včetně stupadel poplastovaných _x000d_
</t>
  </si>
  <si>
    <t>1"DŠ 7 světlá hloubka 2,97 m</t>
  </si>
  <si>
    <t>1"DŠ 8 světlá hloubka 4,05 m</t>
  </si>
  <si>
    <t>896290111</t>
  </si>
  <si>
    <t>Příplatek ke spadišti jednoduchému nebo bočnímu ZKD 300 mm výšky</t>
  </si>
  <si>
    <t>652807851</t>
  </si>
  <si>
    <t>Poznámka k položce:_x000d_
položka nákup,doprava,material a práce pro zřízení spadiště šacht dš 8 a dš 7 z dn 250 včetně materialu a prací pomocného, jedná se o vnější spadiště</t>
  </si>
  <si>
    <t>894812613.WVN</t>
  </si>
  <si>
    <t>Vyříznutí a utěsnění otvoru ve stěně šachty betonové</t>
  </si>
  <si>
    <t>-1414333175</t>
  </si>
  <si>
    <t>Poznámka k položce:_x000d_
práce včetně materialu pro napojení PP DN 250 spádiště</t>
  </si>
  <si>
    <t>4"spádiště</t>
  </si>
  <si>
    <t>2"ostatní</t>
  </si>
  <si>
    <t>895941111</t>
  </si>
  <si>
    <t>Zřízení vpusti kanalizační uliční z betonových dílců typ UV-50 normální</t>
  </si>
  <si>
    <t>-1555280842</t>
  </si>
  <si>
    <t>Poznámka k položce:_x000d_
práce včetně všech pomocných prací, zízení s 1 x reservní vpustí bude naceněno 10 kusú dle rozpočtu</t>
  </si>
  <si>
    <t>899204112</t>
  </si>
  <si>
    <t>Osazení mříží litinových včetně rámů a košů na bahno pro třídu zatížení D400, E600</t>
  </si>
  <si>
    <t>1289655057</t>
  </si>
  <si>
    <t>Poznámka k položce:_x000d_
práce a ostatní související včetně otvorů pro napojení drenáží</t>
  </si>
  <si>
    <t>59223852</t>
  </si>
  <si>
    <t>dno betonové pro uliční vpusť s kalovou prohlubní 50x30x6.5 cm</t>
  </si>
  <si>
    <t>334723377</t>
  </si>
  <si>
    <t>59223854</t>
  </si>
  <si>
    <t>skruž betonová pro uliční vpusť s výtokovým otvorem PVC, 50x35x6.5 cm</t>
  </si>
  <si>
    <t>2092968803</t>
  </si>
  <si>
    <t>59223864</t>
  </si>
  <si>
    <t>prstenec betonový pro uliční vpusť vyrovnávací 39 x 6 x 13 cm</t>
  </si>
  <si>
    <t>-271070743</t>
  </si>
  <si>
    <t>59223857.1</t>
  </si>
  <si>
    <t>skruž betonová pro uliční vpusť horní 50 x 29,5 x 6.5 cm</t>
  </si>
  <si>
    <t>1958815681</t>
  </si>
  <si>
    <t>59223862.1</t>
  </si>
  <si>
    <t>skruž betonová pro uliční vpusť středová 50 x 29,5 x 6.5 cm</t>
  </si>
  <si>
    <t>421379875</t>
  </si>
  <si>
    <t>55242330</t>
  </si>
  <si>
    <t xml:space="preserve">mříž D 400 -  konkávní 600x600 4-stranný rám</t>
  </si>
  <si>
    <t>-785267803</t>
  </si>
  <si>
    <t>59223871</t>
  </si>
  <si>
    <t xml:space="preserve">koš  pro uliční vpusti žárově Pz plech pro rám 500/500mm</t>
  </si>
  <si>
    <t>94257278</t>
  </si>
  <si>
    <t>899104112</t>
  </si>
  <si>
    <t>Osazení poklopů litinových nebo ocelových včetně rámů pro třídu zatížení D400, E600</t>
  </si>
  <si>
    <t>1444355113</t>
  </si>
  <si>
    <t>Poznámka k položce:_x000d_
montáž, material a práce včetně všech souvisejících</t>
  </si>
  <si>
    <t>28661935</t>
  </si>
  <si>
    <t>poklop šachtový litinový dno DN 600 pro třídu zatížení D400</t>
  </si>
  <si>
    <t>-1585352139</t>
  </si>
  <si>
    <t>Poznámka k položce:_x000d_
nákup, doprava,složení na stavbě</t>
  </si>
  <si>
    <t>899331111</t>
  </si>
  <si>
    <t>Výšková úprava poklopu šachty do nové nivelety</t>
  </si>
  <si>
    <t>447684908</t>
  </si>
  <si>
    <t>Poznámka k položce:_x000d_
vyrovnání do nové nivelety vozovky pomocí prstýnků a ostatních, včetně materialu a práce</t>
  </si>
  <si>
    <t>Krytí potrubí z plastů výstražnou fólií z PVC 40 cm KANALIZACE</t>
  </si>
  <si>
    <t>1849722138</t>
  </si>
  <si>
    <t>IP 271</t>
  </si>
  <si>
    <t>napojení DŠ 8 na stávající kanalizaci</t>
  </si>
  <si>
    <t>-1035477352</t>
  </si>
  <si>
    <t xml:space="preserve">Poznámka k položce:_x000d_
napojení včetně všech prací a materialu pomocného, odříznutí stáv. kanalízace v délce cca 2 m, provrtání otvorů z obou stran, těsnění, obetonování, ostatní práce  a material, předpoklad napojení do DN 500 beton</t>
  </si>
  <si>
    <t>89-2</t>
  </si>
  <si>
    <t>Vsakovací boxy</t>
  </si>
  <si>
    <t>013244000</t>
  </si>
  <si>
    <t>Výrobní dokumentace pro vsakovací zařízení - dodá zhotovitel</t>
  </si>
  <si>
    <t>kpl</t>
  </si>
  <si>
    <t>1024</t>
  </si>
  <si>
    <t>-1840074343</t>
  </si>
  <si>
    <t>Poznámka k položce:_x000d_
dle požadavků výrobcedodá zhotovitel ve spolupráci se vybraným výrobcem_x000d_
 upřesnit výšku terenu, hloubku dna kanalizace, dn přítokového potrubí, hladinu spodní vody a jiná případná stavební omezení. je nezbytné dodržet max přípustnou výšku dna vsakovací galerie od ustálené hladiny podzemní vody 1,0 m. Těmto podmínkám bude přizpůsobeno uložení galerie._x000d_
Detaily budou řešeny v rámci RDS se zhotvitelem a výrobcem_x000d_
_x000d_
doporučený standard : MEA Karlovy Vary</t>
  </si>
  <si>
    <t>175151201</t>
  </si>
  <si>
    <t>Obsypání objektu nad přilehlým původním terénem sypaninou bez prohození, uloženou do 3 m strojně</t>
  </si>
  <si>
    <t>-418854467</t>
  </si>
  <si>
    <t>Poznámka k položce:_x000d_
obsyp okolo vsakovacích boxů původní zeminou, použití stáv. výkopku, dovoz, práce, hutnění</t>
  </si>
  <si>
    <t>84*0,9</t>
  </si>
  <si>
    <t>564770011</t>
  </si>
  <si>
    <t>Podklad z kameniva hrubého drceného vel. 8-16 mm tl 250 mm</t>
  </si>
  <si>
    <t>1795262178</t>
  </si>
  <si>
    <t>564281811-1</t>
  </si>
  <si>
    <t>Podklad nebo podsyp ze štěrkopísku ŠP kvalita A tl 300 mm - sanační vrstva parapláně</t>
  </si>
  <si>
    <t>1292551944</t>
  </si>
  <si>
    <t>564751111-451</t>
  </si>
  <si>
    <t>Podklad z kameniva hrubého drceného vel. 32-63 mm tl 150 mm sanační vrstva parapláně</t>
  </si>
  <si>
    <t>1630885543</t>
  </si>
  <si>
    <t>894811155</t>
  </si>
  <si>
    <t>Revizní šachta z PVC typ přímý, DN 800/200 tlak 12,5 t hl do 3 m</t>
  </si>
  <si>
    <t>-545215857</t>
  </si>
  <si>
    <t xml:space="preserve">Poznámka k položce:_x000d_
nákup,doprava, osazení včetně všech materialů a prací přidružených, včetně zemních prací a obsypu, včetně stupadel, včetně  poklopu třídy B, šachty kontrolní pro vsakovací zařízení vnitřní, poklopy s otvory pro eventuelní přepad vody</t>
  </si>
  <si>
    <t>899620121-1</t>
  </si>
  <si>
    <t>Obetonování plastové šachty z polypropylenu betonem prostým tř. C 12/15 otevřený výkop</t>
  </si>
  <si>
    <t>1748135459</t>
  </si>
  <si>
    <t>Poznámka k položce:_x000d_
nákup, doprava, hutnění, práce</t>
  </si>
  <si>
    <t>899640112-1</t>
  </si>
  <si>
    <t>Bednění pro obetonování plastových šachet kruhových otevřený výkop</t>
  </si>
  <si>
    <t>1339865882</t>
  </si>
  <si>
    <t>Poznámka k položce:_x000d_
nákup,doprava,položení včetně odbednění</t>
  </si>
  <si>
    <t>919726123</t>
  </si>
  <si>
    <t>1046658787</t>
  </si>
  <si>
    <t xml:space="preserve">Poznámka k položce:_x000d_
nákup,doprava,zabudování, včetně přesahů_x000d_
doporučený standard jako např. Netex S </t>
  </si>
  <si>
    <t>270</t>
  </si>
  <si>
    <t>IP 407</t>
  </si>
  <si>
    <t>spojky bloků - mašlička</t>
  </si>
  <si>
    <t>-461964693</t>
  </si>
  <si>
    <t xml:space="preserve">Poznámka k položce:_x000d_
kvalitativní standard jako např. MEA X-Box SP 216  Karlovy Vary_x000d_
nákup,doprava,složení na stavbě, montáž včetně všech prací a materialu pomocného, dle potřeby</t>
  </si>
  <si>
    <t>IP 408</t>
  </si>
  <si>
    <t>spojovací clip</t>
  </si>
  <si>
    <t>-1105825853</t>
  </si>
  <si>
    <t xml:space="preserve">Poznámka k položce:_x000d_
kvalitativní standard jako např. MEA X-Box SP 216  Karlovy Vary_x000d_
nákup,doprava,složení na stavbě, montáž</t>
  </si>
  <si>
    <t>K3002</t>
  </si>
  <si>
    <t>Montáž vsakovací retenční nádrže z plastových boxů</t>
  </si>
  <si>
    <t>-1820785299</t>
  </si>
  <si>
    <t>Poznámka k položce:_x000d_
přesun hmot v okruhu 2 km v rámci staveniště, práce včetně prací a matrialu souvisejícího pomocného blíže neurčeného v soupise_x000d_
ve výkresu popsáno 220 ks bloků, 20 kusů bude počítáno jako reservních dle požadavku investora</t>
  </si>
  <si>
    <t>200 "klasické boxy</t>
  </si>
  <si>
    <t>20"rezervní klasické boxy</t>
  </si>
  <si>
    <t>20"kontrolní boxy</t>
  </si>
  <si>
    <t>M3002</t>
  </si>
  <si>
    <t>vsakovací blok kontrolní 600x600 mm 600x600x600 mm (ŠxVxD)</t>
  </si>
  <si>
    <t>537023730</t>
  </si>
  <si>
    <t xml:space="preserve">Poznámka k položce:_x000d_
včetně materialu pomocného, nákup, doprava,složení na stavbě_x000d_
kvalitativní standard jako např. MEA X-Box C 216  Karlovy Vary_x000d_
</t>
  </si>
  <si>
    <t>M3002-2</t>
  </si>
  <si>
    <t>vsakovací blok standartní 600x600 mm 600x600x600 mm (ŠxVxD)</t>
  </si>
  <si>
    <t>1941431466</t>
  </si>
  <si>
    <t xml:space="preserve">Poznámka k položce:_x000d_
včetně materialu pomocného, nákup, doprava,složení na stavbě_x000d_
kvalitativní standard jako např. MEA X-BoxSP X box 216  Karlovy Vary_x000d_
</t>
  </si>
  <si>
    <t>M3002-11</t>
  </si>
  <si>
    <t>kontrolní šachta 600x750x600 mm</t>
  </si>
  <si>
    <t>-1117434809</t>
  </si>
  <si>
    <t>Poznámka k položce:_x000d_
dle potřeby zhotovitele a dodavatele uvnitř systemu, nákup,doprava,montáž, hloubka okolo 2 m, vytažení na teren pomocí plastových komínků (skruže), včetně pochozího poklopu s odvětráním</t>
  </si>
  <si>
    <t>M3002-121</t>
  </si>
  <si>
    <t>koncová stěna pro kontrolní boxy</t>
  </si>
  <si>
    <t>285121894</t>
  </si>
  <si>
    <t xml:space="preserve">Poznámka k položce:_x000d_
včetně materialu pomocného, nákup, doprava, složení na stavbě, montáž_x000d_
kvalitativní standard jako např. MEA X-Box SP 216  Karlovy Vary</t>
  </si>
  <si>
    <t>M3002-1213</t>
  </si>
  <si>
    <t>zařízení pro regulovaný odtok</t>
  </si>
  <si>
    <t>1864202742</t>
  </si>
  <si>
    <t xml:space="preserve">Poznámka k položce:_x000d_
včetně materialu pomocného, nákup, doprava, složení na stavbě, montáž_x000d_
</t>
  </si>
  <si>
    <t>K325</t>
  </si>
  <si>
    <t>nákup a montáž armaturních dílů</t>
  </si>
  <si>
    <t>1645581386</t>
  </si>
  <si>
    <t>Poznámka k položce:_x000d_
nákup,doprava,montáž všech ostatních drobných armatur souvisejících se zhotovením díla</t>
  </si>
  <si>
    <t>K3002-1</t>
  </si>
  <si>
    <t>Zřízení odvětrání vsakovacích boxů</t>
  </si>
  <si>
    <t>-1115321352</t>
  </si>
  <si>
    <t>Poznámka k položce:_x000d_
 nákup, doprava, montáž , montážní práce včetně prací a materialu pomocných, dle požadavků dodavatele, zřízení komínků a poklopu před vnikem živočichů, dodá zhotovitel a výrobce</t>
  </si>
  <si>
    <t>174151103-1</t>
  </si>
  <si>
    <t>Zásyp zářezů okolo vsakovacích boxů sypaninou se zhutněním</t>
  </si>
  <si>
    <t>291106816</t>
  </si>
  <si>
    <t>89-3</t>
  </si>
  <si>
    <t>Retenční nádrž</t>
  </si>
  <si>
    <t>013244000-1</t>
  </si>
  <si>
    <t>Výrobní dokumentace pro retenční nádrž - dodá zhotovitel</t>
  </si>
  <si>
    <t>-1153366269</t>
  </si>
  <si>
    <t>Poznámka k položce:_x000d_
dle požadavků výrobce dodá zhotovitel ve spolupráci se vybraným výrobcem_x000d_
 upřesnit výšku terenu, hloubku dna , dn přítokového potrubí, hladinu spodní vody a jiná případná stavební omezení.Detaily budou řešeny v rámci RDS se zhotvitelem a výrobcem_x000d_
_x000d_
Doporučený standard jako např. deštovka.eu, provozovatel Climate CZ sro</t>
  </si>
  <si>
    <t>013244000-12</t>
  </si>
  <si>
    <t>RDS statika RN - dodá zhotovitel</t>
  </si>
  <si>
    <t>-1907314781</t>
  </si>
  <si>
    <t>Poznámka k položce:_x000d_
statický výpočet návrh obezdívky a obou želbet desek, bude vyhotoveno v rámci RDS při stavbě</t>
  </si>
  <si>
    <t>895941711R00</t>
  </si>
  <si>
    <t>Osazení akumulační nádrže 4m3 , včetně kompletní dodávky a dopravy, výška nádrže1,00 m</t>
  </si>
  <si>
    <t>-886171182</t>
  </si>
  <si>
    <t>Poznámka k položce:_x000d_
nákup,doprava a montáž veškerého materialu souvisejícícho , včetně komínku_x000d_
_x000d_
Samonosná nádrž na deštovou vodu bude zabudována za ORL. PD trvá na volbě nízké nádrže s výškou 1,00 m. Toto je podmínka. Na tuto výšku bylo dimenzováno i výškové uložení potrubí z ORL a následně do retence. Bude uložena spodní a horní betonové desce tlouštky 20 cm a obetonována ze ztraceného bednění prolévaného betonem a opatřenou vodorovnou a svislou výztuží. Spodní deska bude položena na štěrkovém loži min tlouštky 30 cm. Vyspárování mezi tvárnicemi bude provedenou spárovací pěnou. Komínek bude opatřen litinovým poklopem uzavíratelným na zámek (např. imbus) s otvory. Nádrž bude poté obsypána vhodným nenamrzavým materiálem._x000d_
Nádrž bude dodána bez čerpadla. Městys bude mít své ponorné čerpadlo na hadici v případě odčerpávání vody. Níže pak příklady obetonování ztraceným bedněním kruhových nádrží._x000d_
_x000d_
Doporučený standard jako např. deštovka.eu, provozovatel Climate CZ sro</t>
  </si>
  <si>
    <t>K3255</t>
  </si>
  <si>
    <t>-1458702236</t>
  </si>
  <si>
    <t>55241435</t>
  </si>
  <si>
    <t>komínek pro vytažení na povrch</t>
  </si>
  <si>
    <t>-1120456620</t>
  </si>
  <si>
    <t>Poznámka k položce:_x000d_
betonové skruže, nákup, doprava, osazení včetně vyspárování a materialu a práce pomocných</t>
  </si>
  <si>
    <t>899103112-12</t>
  </si>
  <si>
    <t xml:space="preserve">Osazení poklopů litinových nebo ocelových včetně rámů pro třídu zatížení  C250</t>
  </si>
  <si>
    <t>-1436357636</t>
  </si>
  <si>
    <t>1 "vsakovací šachta</t>
  </si>
  <si>
    <t>28661935-3</t>
  </si>
  <si>
    <t>poklop šachtový litinový dno DN 600 pro třídu zatížení C250</t>
  </si>
  <si>
    <t>-809176262</t>
  </si>
  <si>
    <t>273321321R00</t>
  </si>
  <si>
    <t>Železobeton základových desek C 20/25</t>
  </si>
  <si>
    <t>-1052948264</t>
  </si>
  <si>
    <t>Poznámka k položce:_x000d_
pro položku akumulační nádrže, nákup,doprava,položení</t>
  </si>
  <si>
    <t>1,4*1,4*3,14*0,2*2</t>
  </si>
  <si>
    <t>273351215R00</t>
  </si>
  <si>
    <t>Bednění stěn základových desek - zřízení, odstranění</t>
  </si>
  <si>
    <t>1699679425</t>
  </si>
  <si>
    <t>Poznámka k položce:_x000d_
pro položku akumulační nádrže</t>
  </si>
  <si>
    <t>273361921R00</t>
  </si>
  <si>
    <t>Výztuž základových desek ze svařovaných sítí</t>
  </si>
  <si>
    <t>-2074605236</t>
  </si>
  <si>
    <t>Poznámka k položce:_x000d_
pro položku akumulační nádrže, nákup, doprava ,položení, včetně všech prací a prvků souvisejících</t>
  </si>
  <si>
    <t>348262004</t>
  </si>
  <si>
    <t>Obezdění z betonových bloků velikosti plochy do 0,02 m2 hladkých přírodních zeď šířky do 200 mm jednořadá</t>
  </si>
  <si>
    <t>-1012497882</t>
  </si>
  <si>
    <t>Poznámka k položce:_x000d_
nákup,doprava, montáž včetně všech prací a materialu pomocných</t>
  </si>
  <si>
    <t>2*2,5*3,14*1</t>
  </si>
  <si>
    <t>899620131-2</t>
  </si>
  <si>
    <t>Vylití betonem ztraceného bednění</t>
  </si>
  <si>
    <t>-255159960</t>
  </si>
  <si>
    <t>15,7*0,15</t>
  </si>
  <si>
    <t>275361116</t>
  </si>
  <si>
    <t>Výztuž základových desek a betonových bloků z betonářské oceli 10 505</t>
  </si>
  <si>
    <t>-123858929</t>
  </si>
  <si>
    <t>317451121</t>
  </si>
  <si>
    <t>Vyspárování spárovací pěnou</t>
  </si>
  <si>
    <t>145149833</t>
  </si>
  <si>
    <t>15,7</t>
  </si>
  <si>
    <t>-979450254</t>
  </si>
  <si>
    <t>2*3,14*1,4*0,5*2</t>
  </si>
  <si>
    <t>1264133945</t>
  </si>
  <si>
    <t>9,24*2 'Přepočtené koeficientem množství</t>
  </si>
  <si>
    <t>174151103</t>
  </si>
  <si>
    <t>Zásyp zářezů okolo RN sypaninou se zhutněním</t>
  </si>
  <si>
    <t>461432130</t>
  </si>
  <si>
    <t>59-9-(2*3,14*1,4*2)</t>
  </si>
  <si>
    <t>89-4</t>
  </si>
  <si>
    <t>Vsakovací šachta</t>
  </si>
  <si>
    <t>174201101</t>
  </si>
  <si>
    <t>Zásyp jam, šachet rýh nebo kolem objektů sypaninou bez zhutnění</t>
  </si>
  <si>
    <t>-1531637200</t>
  </si>
  <si>
    <t>3,14*0,5*0,5*2 "vnitřek vysypaný 32/64</t>
  </si>
  <si>
    <t>(1,5*1,5*2-0,6*0,6*3,14*2)"vsakovací šachta 16/32</t>
  </si>
  <si>
    <t>58343930</t>
  </si>
  <si>
    <t>kamenivo drcené hrubé frakce 16/32</t>
  </si>
  <si>
    <t>-1387439565</t>
  </si>
  <si>
    <t>Poznámka k položce:_x000d_
nákup,doprava</t>
  </si>
  <si>
    <t>2,239*2 "vsakovací šachta</t>
  </si>
  <si>
    <t>58343959</t>
  </si>
  <si>
    <t>kamenivo drcené hrubé frakce 32/63</t>
  </si>
  <si>
    <t>1546589743</t>
  </si>
  <si>
    <t>1,6*2,2</t>
  </si>
  <si>
    <t>899103112-1</t>
  </si>
  <si>
    <t>-1408203449</t>
  </si>
  <si>
    <t>28661933-1</t>
  </si>
  <si>
    <t>poklop šachtový litinový dno DN 600 pro třídu zatížení C 250</t>
  </si>
  <si>
    <t>1489250086</t>
  </si>
  <si>
    <t>Poznámka k položce:_x000d_
nákup,doprava,složení, montáž, včetně rámečku</t>
  </si>
  <si>
    <t>899620131</t>
  </si>
  <si>
    <t>Obetonování plastové šachty z polypropylenu betonem prostým tř. C 16/20 otevřený výkop</t>
  </si>
  <si>
    <t>2091922761</t>
  </si>
  <si>
    <t>1,5*2*0,1*4</t>
  </si>
  <si>
    <t>894608211</t>
  </si>
  <si>
    <t>Výztuž šachet ze svařovaných sítí typu Kari</t>
  </si>
  <si>
    <t>142162346</t>
  </si>
  <si>
    <t>Poznámka k položce:_x000d_
nákup,doprava,položení,vyvázání, ostatní pomocné práce a material</t>
  </si>
  <si>
    <t>899640111</t>
  </si>
  <si>
    <t>Bednění pro obetonování plastových šachet hranatých otevřený výkop</t>
  </si>
  <si>
    <t>1442868601</t>
  </si>
  <si>
    <t>Poznámka k položce:_x000d_
bednení i odbednění</t>
  </si>
  <si>
    <t>1,5*2*4</t>
  </si>
  <si>
    <t>specifikace 2</t>
  </si>
  <si>
    <t>Vsakovací šachta plastová, průměr 0,6 m, hl. 2 m</t>
  </si>
  <si>
    <t>332014184</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</si>
  <si>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2 x DN 150,_x000d_
osazení do výkopu stanovené hloubky na vodorovný podklad vytvořený zhutněným podsypem vhodné struktury, například lomový kámen frakce 16/32 mm, obsypání tělesa jímky štěrkem v souladu se všeobecnými technickými podmínkami výrobce_x000d_
včetně napojení drenáže přes redukční kus včetně a utěsnění_x000d_
Detaily budou řešeny v rámci RDS se zhotvitelem a výrobcem</t>
  </si>
  <si>
    <t>564871111</t>
  </si>
  <si>
    <t>Podklad ze štěrkodrtě ŠD tl 250 mm</t>
  </si>
  <si>
    <t>-1388149177</t>
  </si>
  <si>
    <t>89-5</t>
  </si>
  <si>
    <t>ORL</t>
  </si>
  <si>
    <t>013244000-13</t>
  </si>
  <si>
    <t>Výrobní dokumentace pro ORL - dodá zhotovitel</t>
  </si>
  <si>
    <t>-1826772103</t>
  </si>
  <si>
    <t>Poznámka k položce:_x000d_
dle požadavků výrobce dodá zhotovitel ve spolupráci se vybraným výrobcem_x000d_
 upřesnit výšku terenu, hloubku dna , dn přítokového potrubí, hladinu spodní vody a jiná případná stavební omezení. Detaily budou řešeny v rámci RDS se zhotvitelem a výrobcem_x000d_
_x000d_
doporučený standard: Mea Karlovy Vary</t>
  </si>
  <si>
    <t>013244000-121</t>
  </si>
  <si>
    <t>RDS statika ORL - dodá zhotovitel</t>
  </si>
  <si>
    <t>-2032927066</t>
  </si>
  <si>
    <t>Poznámka k položce:_x000d_
statický výpočet návrh želbet desek a navržené sanace pro uložení tíhy ORL pro podloží, bude vyhotoveno v rámci RDS při stavbě</t>
  </si>
  <si>
    <t>IP 103</t>
  </si>
  <si>
    <t>dočištovací jednotka DN200</t>
  </si>
  <si>
    <t xml:space="preserve">kus </t>
  </si>
  <si>
    <t>908985615</t>
  </si>
  <si>
    <t>Poznámka k položce:_x000d_
nákup,doprav,montáž_x000d_
doporučený standard jako např. Mea Karlovy Vary</t>
  </si>
  <si>
    <t>IP 202</t>
  </si>
  <si>
    <t>koalescenční odlučovač ropných látek</t>
  </si>
  <si>
    <t>1894929460</t>
  </si>
  <si>
    <t>Poznámka k položce:_x000d_
ORL z polyetylenu s automatickýcm uzávěrem a kalovou nádrží, průtok max 50 l/s, min 25 l/s, třída 1 dle ČSN EN 858-1, nákup, doprava,složení,montáž, včetně poklopů třídy zatížení C 250_x000d_
_x000d_
doporučený standard jako např. Mea Tech Aronde Karlovy Vary, včetně nutných komínků pro vytažení na povrch</t>
  </si>
  <si>
    <t>K32555</t>
  </si>
  <si>
    <t>1551324180</t>
  </si>
  <si>
    <t>564281811-12</t>
  </si>
  <si>
    <t>-674346409</t>
  </si>
  <si>
    <t>5,5*2,5</t>
  </si>
  <si>
    <t>564751111-451-2</t>
  </si>
  <si>
    <t>598045981</t>
  </si>
  <si>
    <t>273321321R00-1</t>
  </si>
  <si>
    <t>-298160933</t>
  </si>
  <si>
    <t>2*2,5*0,63+1,5*2*0,3+2*2,5*0,3</t>
  </si>
  <si>
    <t>273351215R00-1</t>
  </si>
  <si>
    <t>1010820498</t>
  </si>
  <si>
    <t>2,5*2+9*0,3+2,5*2+9*0,3+1,5*2+7*0,3</t>
  </si>
  <si>
    <t>273361921R00-1</t>
  </si>
  <si>
    <t>-845962175</t>
  </si>
  <si>
    <t>275361116-2</t>
  </si>
  <si>
    <t>-2079480067</t>
  </si>
  <si>
    <t>152</t>
  </si>
  <si>
    <t>175151201-2</t>
  </si>
  <si>
    <t>-73041956</t>
  </si>
  <si>
    <t>5,5*2,5*2-4,3*1,5*1,7</t>
  </si>
  <si>
    <t>153</t>
  </si>
  <si>
    <t>58331200-2</t>
  </si>
  <si>
    <t>1701833585</t>
  </si>
  <si>
    <t>16,535*2,1</t>
  </si>
  <si>
    <t>34,724*2 'Přepočtené koeficientem množství</t>
  </si>
  <si>
    <t>154</t>
  </si>
  <si>
    <t>174151103-12</t>
  </si>
  <si>
    <t>Zásyp zářezů okolo ORL sypaninou se zhutněním</t>
  </si>
  <si>
    <t>734725511</t>
  </si>
  <si>
    <t>85-17</t>
  </si>
  <si>
    <t>Žlab, napojení DŠ 8</t>
  </si>
  <si>
    <t>155</t>
  </si>
  <si>
    <t>935932511</t>
  </si>
  <si>
    <t>Odvodňovací plastový žlab pro zatížení E600 vnitřní š 100 mm s roštem můstkovým z litiny</t>
  </si>
  <si>
    <t>1290131515</t>
  </si>
  <si>
    <t xml:space="preserve">Poznámka k položce:_x000d_
nákup,doprava,položení,montáž včetně všech prací  a materialu pomocného,osazení mezi liniové betonové obrubníky 8/25 cm včetně nákup,doprava,položení a zabetonování obrub</t>
  </si>
  <si>
    <t>6"reservní žlab</t>
  </si>
  <si>
    <t>15 "sjezd</t>
  </si>
  <si>
    <t>156</t>
  </si>
  <si>
    <t>935932611</t>
  </si>
  <si>
    <t>Vpusť s kalovým košem pro plastový žlab vnitřní š 100 mm</t>
  </si>
  <si>
    <t>1245023936</t>
  </si>
  <si>
    <t>Poznámka k položce:_x000d_
nákup, doprava,montáž včetně napojení na DN 150</t>
  </si>
  <si>
    <t>157</t>
  </si>
  <si>
    <t>997221873</t>
  </si>
  <si>
    <t>Poplatek za uložení stavebního odpadu na recyklační skládce (skládkovné) zeminy a kamení zatříděného do Katalogu odpadů pod kódem 17 05 04</t>
  </si>
  <si>
    <t>1732842622</t>
  </si>
  <si>
    <t>(992+200+50)*1,9</t>
  </si>
  <si>
    <t>158</t>
  </si>
  <si>
    <t>998271201</t>
  </si>
  <si>
    <t xml:space="preserve">Přesun hmot pro kanalizace hloubené zděné, betonové prvky  otevřený výkop</t>
  </si>
  <si>
    <t>-1826036084</t>
  </si>
  <si>
    <t>998276101</t>
  </si>
  <si>
    <t>Přesun hmot pro trubní vedení z trub z plastických hmot otevřený výkop</t>
  </si>
  <si>
    <t>-1697957159</t>
  </si>
  <si>
    <t>OST</t>
  </si>
  <si>
    <t>Ostatní</t>
  </si>
  <si>
    <t>160</t>
  </si>
  <si>
    <t>359901211</t>
  </si>
  <si>
    <t>Monitoring stoky jakékoli výšky na nové kanalizaci</t>
  </si>
  <si>
    <t>-246792163</t>
  </si>
  <si>
    <t>Poznámka k položce:_x000d_
jedná se o kamerovou zkoušku nové kanalizace, zaznamenání na digitální nocič, 2 x výtisk s certifikátem pro objednatele</t>
  </si>
  <si>
    <t>161</t>
  </si>
  <si>
    <t>359901212</t>
  </si>
  <si>
    <t>Monitoring stoky jakékoli výšky na stávající kanalizaci</t>
  </si>
  <si>
    <t>-203953617</t>
  </si>
  <si>
    <t>Poznámka k položce:_x000d_
jedná se o kamerovou zkoušku stáv. kanalizace navazující na položku podmínky Chevak o zaslepení stáv. přípojek</t>
  </si>
  <si>
    <t>162</t>
  </si>
  <si>
    <t>980107111</t>
  </si>
  <si>
    <t>Zkouška zhutnění zásypu</t>
  </si>
  <si>
    <t>262144</t>
  </si>
  <si>
    <t>-197108894</t>
  </si>
  <si>
    <t>Poznámka k položce:_x000d_
soubor zkoušek dle požadavku TDI, investora a projekce</t>
  </si>
  <si>
    <t>163</t>
  </si>
  <si>
    <t>980108111</t>
  </si>
  <si>
    <t>Zkouška vhodnosti zásypového materiálu</t>
  </si>
  <si>
    <t>-1512097372</t>
  </si>
  <si>
    <t>Poznámka k položce:_x000d_
soubor zkoušek dle požadavku TDI, investora a projekce, v případě použití stáv. výkopku</t>
  </si>
  <si>
    <t>164</t>
  </si>
  <si>
    <t>980108111-1</t>
  </si>
  <si>
    <t>Vizuální kontrola, kontrola těsnosti přípojek</t>
  </si>
  <si>
    <t>1584223186</t>
  </si>
  <si>
    <t>165</t>
  </si>
  <si>
    <t>980108111-12</t>
  </si>
  <si>
    <t>Osazení těsnících vaků napojení na zdroj vody</t>
  </si>
  <si>
    <t>-1741973577</t>
  </si>
  <si>
    <t>166</t>
  </si>
  <si>
    <t>892362121</t>
  </si>
  <si>
    <t>Tlaková zkouška vzduchem potrubí DN 250 těsnícím vakem ucpávkovým</t>
  </si>
  <si>
    <t>úsek</t>
  </si>
  <si>
    <t>955039870</t>
  </si>
  <si>
    <t>167</t>
  </si>
  <si>
    <t>892381111</t>
  </si>
  <si>
    <t>Tlaková zkouška vodou potrubí DN 250</t>
  </si>
  <si>
    <t>825172383</t>
  </si>
  <si>
    <t>Poznámka k položce:_x000d_
včetně osazení zkušební nádoby doplnění vodou p ozkušební hladinu, dolnění vody po nasákávání, změření úniku vody při zkoušce, vystavení zkušebního protokolu, vypuštění úseku a odstranění těsnících vaků</t>
  </si>
  <si>
    <t>168</t>
  </si>
  <si>
    <t>892372111</t>
  </si>
  <si>
    <t>Zabezpečení konců potrubí DN do 300 při tlakových zkouškách vodou</t>
  </si>
  <si>
    <t>1364796923</t>
  </si>
  <si>
    <t>Poznámka k položce:_x000d_
v cenách jsou započteny náklady na přísun, montáž, demontáž a odsun zkoušecícho čerpadla, pronájem čerpadla, napuštění tlakovou vodou a dodání vody, montáž a demontáž koncovcýh tvarovek, montáž zaslepovací příruby na zaslepení odboček_x000d_
počítáno dva kompletní úseky, 1. dlouhý úsek k retenci, krátký úsek p spadištové šachtě</t>
  </si>
  <si>
    <t>169</t>
  </si>
  <si>
    <t>IP 350</t>
  </si>
  <si>
    <t xml:space="preserve">Dokumentace skutečného provedení stavby pro správce </t>
  </si>
  <si>
    <t>289651369</t>
  </si>
  <si>
    <t>Poznámka k položce:_x000d_
dle podmínek správce bude předána zhotovitelem před kolaudací : předávací protokol, dokumenatci skutečného provedení stavby, doklady o vodotěsnosti vedení a ORL, provozní řád ORL, geodetické zaměření stavby , kopii smlouvy o likvidaci kalů, skutečné provedení stavby, ostatní</t>
  </si>
  <si>
    <t>IP 351</t>
  </si>
  <si>
    <t>zaslepení kanalizačních přípojek dle podmínek správce</t>
  </si>
  <si>
    <t>-298723148</t>
  </si>
  <si>
    <t>Poznámka k položce:_x000d_
kanalizační přípojky od původních UV, které byly napojeny na jednotnou kanalizaci, budou zrušeny. Odpojení provedou pracovníci správce na základě objednávky. Přípojky budou odpojeny v místě napojení na kanalizační stoku, tedy v celé délce, potrubí pak v celé délce přípojky bude zaplněno tuhnoucí směsí.Po dokončení bude provedena kontrolní kamerová prohlídka pro kontrolu provedení odpojení nevyužitých přípojek.</t>
  </si>
  <si>
    <t>171</t>
  </si>
  <si>
    <t>Obetonování zaústění a vyústění do vsakovacích boxů betonem se zvýšenými nároky na prostředí tř. C 25/30</t>
  </si>
  <si>
    <t>674352547</t>
  </si>
  <si>
    <t>Poznámka k položce:_x000d_
náíkup,doprava,práce včetně nutné kari sítě, bednění a odbednění, detail bude řešen v rámci RDS</t>
  </si>
  <si>
    <t>172</t>
  </si>
  <si>
    <t>005231040R</t>
  </si>
  <si>
    <t>Provozní řády</t>
  </si>
  <si>
    <t>Soubor</t>
  </si>
  <si>
    <t>1864561473</t>
  </si>
  <si>
    <t>Poznámka k položce:_x000d_
vyhotovení, seznámení se s právcem, 4 ks paré</t>
  </si>
  <si>
    <t>SO 431 - Veřejné osvětlení</t>
  </si>
  <si>
    <t xml:space="preserve">    469 - Stavební práce při elektromontážích</t>
  </si>
  <si>
    <t>469</t>
  </si>
  <si>
    <t>Stavební práce při elektromontážích</t>
  </si>
  <si>
    <t>Pol1</t>
  </si>
  <si>
    <t>jistič 16A/B, 10 kA, 230/400V</t>
  </si>
  <si>
    <t>403555793</t>
  </si>
  <si>
    <t>Pol2</t>
  </si>
  <si>
    <t>stožár ocel. bezpatic. DOS 60-DV, manžeta, ŽZn</t>
  </si>
  <si>
    <t>-643257464</t>
  </si>
  <si>
    <t>Pol3</t>
  </si>
  <si>
    <t>výložník ocelový VS76-150060-1-5°, ŽZn</t>
  </si>
  <si>
    <t>1899574673</t>
  </si>
  <si>
    <t>Pol4</t>
  </si>
  <si>
    <t>výložník ocelový VS76-100060-1-5°, ŽZn</t>
  </si>
  <si>
    <t>1301878257</t>
  </si>
  <si>
    <t>Pol5</t>
  </si>
  <si>
    <t>stožárová výzbroj 16.4, průběžná s keramickou pojistkou 5x20/4A</t>
  </si>
  <si>
    <t>-687252660</t>
  </si>
  <si>
    <t>Pol6</t>
  </si>
  <si>
    <t>stožárová zemní svorka</t>
  </si>
  <si>
    <t>-291095590</t>
  </si>
  <si>
    <t>Pol7</t>
  </si>
  <si>
    <t>svítidlo SL11 mini LED/P1.0a 727/2899lm/31,6W</t>
  </si>
  <si>
    <t>-1467071371</t>
  </si>
  <si>
    <t>Pol8</t>
  </si>
  <si>
    <t>kabel CYKY-J 4x10</t>
  </si>
  <si>
    <t>433850840</t>
  </si>
  <si>
    <t>Pol9</t>
  </si>
  <si>
    <t>kabel CYKY 3Cx1,5</t>
  </si>
  <si>
    <t>-717946311</t>
  </si>
  <si>
    <t>Pol10</t>
  </si>
  <si>
    <t>chránička KF 09050</t>
  </si>
  <si>
    <t>-675645618</t>
  </si>
  <si>
    <t>Pol11</t>
  </si>
  <si>
    <t>1555583888</t>
  </si>
  <si>
    <t>Pol12</t>
  </si>
  <si>
    <t>zemnící pásek FeZn 30x4 mm</t>
  </si>
  <si>
    <t>33488735</t>
  </si>
  <si>
    <t>Pol13</t>
  </si>
  <si>
    <t>svorka pro zemnící pásek</t>
  </si>
  <si>
    <t>-1203712665</t>
  </si>
  <si>
    <t>Pol14</t>
  </si>
  <si>
    <t>výstražná folie s bleskem</t>
  </si>
  <si>
    <t>-570411857</t>
  </si>
  <si>
    <t>Pol15</t>
  </si>
  <si>
    <t xml:space="preserve">krycí deska KAD 15  (po 1 m) </t>
  </si>
  <si>
    <t>-1812787484</t>
  </si>
  <si>
    <t>Pol16</t>
  </si>
  <si>
    <t>krycí deska KAD 20</t>
  </si>
  <si>
    <t>4327482</t>
  </si>
  <si>
    <t>Pol17</t>
  </si>
  <si>
    <t>trubka AGROSIL plastová prům. 250 mm/1m</t>
  </si>
  <si>
    <t>-1611718554</t>
  </si>
  <si>
    <t>Pol18</t>
  </si>
  <si>
    <t>beton pro základ ocelového stožáru 6 (0,41)</t>
  </si>
  <si>
    <t>-1482028023</t>
  </si>
  <si>
    <t>Pol19</t>
  </si>
  <si>
    <t>beton pro obetonování chrániček (0,06)</t>
  </si>
  <si>
    <t>142095305</t>
  </si>
  <si>
    <t>Pol20</t>
  </si>
  <si>
    <t>písek jemnozrnný</t>
  </si>
  <si>
    <t>970204017</t>
  </si>
  <si>
    <t>Pol21</t>
  </si>
  <si>
    <t>drobný a pomocný materiál</t>
  </si>
  <si>
    <t>-1086650120</t>
  </si>
  <si>
    <t>Pol22</t>
  </si>
  <si>
    <t>demontáž 1f jističe z rozvodnice včetně odpojení</t>
  </si>
  <si>
    <t>-133485555</t>
  </si>
  <si>
    <t>Pol23</t>
  </si>
  <si>
    <t>odkopání stožárové patky</t>
  </si>
  <si>
    <t>926597191</t>
  </si>
  <si>
    <t>Pol24</t>
  </si>
  <si>
    <t>odkop kabelu v komunikaci vč. záhozu (0,3x0,8)</t>
  </si>
  <si>
    <t>-90483027</t>
  </si>
  <si>
    <t>Pol25</t>
  </si>
  <si>
    <t>odkop kabelu v zeleném pásu vč. záhozu (0,3x0,7)</t>
  </si>
  <si>
    <t>-1449972686</t>
  </si>
  <si>
    <t>Pol26</t>
  </si>
  <si>
    <t>odkop kabelu v chodníku vč. záhozu (0,3x0,15)</t>
  </si>
  <si>
    <t>-226843059</t>
  </si>
  <si>
    <t>Pol27</t>
  </si>
  <si>
    <t xml:space="preserve">demontáž podzemního vedení bez výkopu </t>
  </si>
  <si>
    <t>-10069009</t>
  </si>
  <si>
    <t>Pol28</t>
  </si>
  <si>
    <t>demontáž podzemního vedení s výkopem</t>
  </si>
  <si>
    <t>726726383</t>
  </si>
  <si>
    <t>Pol29</t>
  </si>
  <si>
    <t>odpojení vodičů připojovacího kabelu svítidla 1,5 (žíly)</t>
  </si>
  <si>
    <t>101489060</t>
  </si>
  <si>
    <t>Pol30</t>
  </si>
  <si>
    <t>demontáž vývodu ke svítidlu, kabel pr. 1,5</t>
  </si>
  <si>
    <t>-940583493</t>
  </si>
  <si>
    <t>Pol31</t>
  </si>
  <si>
    <t>demontáž svítidla ze světelného bodu (4,5)</t>
  </si>
  <si>
    <t>809735330</t>
  </si>
  <si>
    <t>Pol32</t>
  </si>
  <si>
    <t>demontáž svorkovnice z ocel. stožáru</t>
  </si>
  <si>
    <t>645643530</t>
  </si>
  <si>
    <t>Pol33</t>
  </si>
  <si>
    <t>demontáž ocelového stožáru (4,5m)</t>
  </si>
  <si>
    <t>-1759585644</t>
  </si>
  <si>
    <t>Pol34</t>
  </si>
  <si>
    <t>vybourání patky parkového světelného bodu 4,5 (0,25)</t>
  </si>
  <si>
    <t>-1981606544</t>
  </si>
  <si>
    <t>Pol35</t>
  </si>
  <si>
    <t>zahození a zhutnění vybourané patky stožáru 4,5 (0,25)</t>
  </si>
  <si>
    <t>-1190253602</t>
  </si>
  <si>
    <t>Pol36</t>
  </si>
  <si>
    <t>odpojení vodičů napáj. kabelu ze svorkovnice do CY16 žíly</t>
  </si>
  <si>
    <t>1470247386</t>
  </si>
  <si>
    <t>Pol37</t>
  </si>
  <si>
    <t>vytažení kabelu do pr. 16 ze stožáru (1,5m)</t>
  </si>
  <si>
    <t>-884416086</t>
  </si>
  <si>
    <t>Pol38</t>
  </si>
  <si>
    <t>montáž 1f jističe do rozvodnice včetně zapojení</t>
  </si>
  <si>
    <t>-1367606853</t>
  </si>
  <si>
    <t>Pol39</t>
  </si>
  <si>
    <t>vytýčení nových světelných bodů</t>
  </si>
  <si>
    <t>-2043105764</t>
  </si>
  <si>
    <t>Pol40</t>
  </si>
  <si>
    <t>výkop základu pro ocelový stožár 6m (0,46)</t>
  </si>
  <si>
    <t>1290161518</t>
  </si>
  <si>
    <t>Pol41</t>
  </si>
  <si>
    <t>stavba patky pro stožár 6m</t>
  </si>
  <si>
    <t>-1454373293</t>
  </si>
  <si>
    <t>Pol42</t>
  </si>
  <si>
    <t>instalace sloupu světelného bodu 6m</t>
  </si>
  <si>
    <t>2071451336</t>
  </si>
  <si>
    <t>Pol43</t>
  </si>
  <si>
    <t>instalace výložníku na ocel. stožár 6m</t>
  </si>
  <si>
    <t>732720974</t>
  </si>
  <si>
    <t>Pol44</t>
  </si>
  <si>
    <t>instalace svítidla světelného bodu 6m</t>
  </si>
  <si>
    <t>265061274</t>
  </si>
  <si>
    <t>Pol45</t>
  </si>
  <si>
    <t>instalace svorkovnice</t>
  </si>
  <si>
    <t>406524384</t>
  </si>
  <si>
    <t>Pol46</t>
  </si>
  <si>
    <t>zatažení kabelu pr. 1,5 do sloupu</t>
  </si>
  <si>
    <t>-1743786906</t>
  </si>
  <si>
    <t>Pol47</t>
  </si>
  <si>
    <t>připojení kabelu do svorkovnice a svítidla 1,5 (žíly)</t>
  </si>
  <si>
    <t>1574826071</t>
  </si>
  <si>
    <t>Pol48</t>
  </si>
  <si>
    <t>zavedení kabelu do pr. 16 do sloupu</t>
  </si>
  <si>
    <t>-191665981</t>
  </si>
  <si>
    <t>Pol49</t>
  </si>
  <si>
    <t>připojení kabelu do pr. 16 do svorkovnice stožáru (žíly)</t>
  </si>
  <si>
    <t>2050762297</t>
  </si>
  <si>
    <t>Pol50</t>
  </si>
  <si>
    <t>vytýčení trasy kabelového vedení</t>
  </si>
  <si>
    <t>945569899</t>
  </si>
  <si>
    <t>Pol51</t>
  </si>
  <si>
    <t>výkop v komunikaci (0,5x0,8)</t>
  </si>
  <si>
    <t>-1375141589</t>
  </si>
  <si>
    <t>Pol52</t>
  </si>
  <si>
    <t>výkop v zeleném pásu (0,3x0,7)</t>
  </si>
  <si>
    <t>-388308376</t>
  </si>
  <si>
    <t>Pol53</t>
  </si>
  <si>
    <t>výkop v chodníku (0,3x0,35)</t>
  </si>
  <si>
    <t>-475495202</t>
  </si>
  <si>
    <t>Pol54</t>
  </si>
  <si>
    <t>pokládka zemnícího pásku</t>
  </si>
  <si>
    <t>138166510</t>
  </si>
  <si>
    <t>Pol55</t>
  </si>
  <si>
    <t>pokládka kabelů do pr. 16</t>
  </si>
  <si>
    <t>130367079</t>
  </si>
  <si>
    <t>Pol56</t>
  </si>
  <si>
    <t>pokládka chrániček</t>
  </si>
  <si>
    <t>-1707768414</t>
  </si>
  <si>
    <t>Pol57</t>
  </si>
  <si>
    <t>příplatek za zatažení kabelu do r. 16 do chráničky</t>
  </si>
  <si>
    <t>-1457469929</t>
  </si>
  <si>
    <t>Pol58</t>
  </si>
  <si>
    <t>obetonování chrániček</t>
  </si>
  <si>
    <t>-195973149</t>
  </si>
  <si>
    <t>Pol59</t>
  </si>
  <si>
    <t>násyp pískového lože (0,3x0,2)</t>
  </si>
  <si>
    <t>337874268</t>
  </si>
  <si>
    <t>Pol60</t>
  </si>
  <si>
    <t>pokládka krycích desek CAD</t>
  </si>
  <si>
    <t>1138754186</t>
  </si>
  <si>
    <t>Pol61</t>
  </si>
  <si>
    <t>zahození a zhutnění výkopů (0,5x0,65)</t>
  </si>
  <si>
    <t>269724206</t>
  </si>
  <si>
    <t>Pol62</t>
  </si>
  <si>
    <t>zahození a zhutnění výkopů (0,3x0,5)</t>
  </si>
  <si>
    <t>-279391611</t>
  </si>
  <si>
    <t>Poznámka k položce:_x000d_
ornice a zatravnění součástí části Komunikace</t>
  </si>
  <si>
    <t>Pol63</t>
  </si>
  <si>
    <t>zahození a zhutnění výkopů (0,3x0,15)</t>
  </si>
  <si>
    <t>-75849078</t>
  </si>
  <si>
    <t>Pol64</t>
  </si>
  <si>
    <t>ostatní montážní a pomocné práce</t>
  </si>
  <si>
    <t>813656573</t>
  </si>
  <si>
    <t>Poznámka k položce:_x000d_
veškeré nespecifikované montážní a pomocné práce</t>
  </si>
  <si>
    <t>Pol65</t>
  </si>
  <si>
    <t>odvoz výkopku do 33 km a uložení na skládku vč. poplatku</t>
  </si>
  <si>
    <t>-518675642</t>
  </si>
  <si>
    <t>Poznámka k položce:_x000d_
naložení, vodrovná doprava, složení, skládkovné</t>
  </si>
  <si>
    <t>Pol66</t>
  </si>
  <si>
    <t>ekologická likvidace svítidel</t>
  </si>
  <si>
    <t>1914945672</t>
  </si>
  <si>
    <t>Pol67</t>
  </si>
  <si>
    <t>revize</t>
  </si>
  <si>
    <t>378817919</t>
  </si>
  <si>
    <t>Pol68</t>
  </si>
  <si>
    <t>doprava</t>
  </si>
  <si>
    <t>-2057972613</t>
  </si>
  <si>
    <t>Pol69</t>
  </si>
  <si>
    <t>zákres dle skutečného stavu</t>
  </si>
  <si>
    <t>18903601</t>
  </si>
  <si>
    <t>Poznámka k položce:_x000d_
včetně geodetického zaměření a zákresu do nové Situace včetně všech změn, jako součást revizní zprávy</t>
  </si>
  <si>
    <t>SO 901 - ZOV Zásady organizace výstavby</t>
  </si>
  <si>
    <t>HSV - Stavební úpravy ZOV</t>
  </si>
  <si>
    <t xml:space="preserve">    1 - Úprava oblouku v ulici Pod školou</t>
  </si>
  <si>
    <t xml:space="preserve">    9 - Provizorní parkování osobních aut</t>
  </si>
  <si>
    <t xml:space="preserve">      2 - Úprava zpevněné krajnice v ulici Sadová</t>
  </si>
  <si>
    <t xml:space="preserve">        3 - Osazení dopravního zrcadla a značek v ulici Sadová</t>
  </si>
  <si>
    <t>VRN - Vedlejší rozpočtové náklady</t>
  </si>
  <si>
    <t xml:space="preserve">    VRN3 - Zařízení staveniště</t>
  </si>
  <si>
    <t xml:space="preserve">    VRN7 - Provozní vlivy a územní vlivy</t>
  </si>
  <si>
    <t>Stavební úpravy ZOV</t>
  </si>
  <si>
    <t>Úprava oblouku v ulici Pod školou</t>
  </si>
  <si>
    <t>-1368400021</t>
  </si>
  <si>
    <t>Poznámka k položce:_x000d_
položk avčetně nákupu, dopravy travního semene</t>
  </si>
  <si>
    <t>-384674733</t>
  </si>
  <si>
    <t>16*0,02 'Přepočtené koeficientem množství</t>
  </si>
  <si>
    <t>-353865575</t>
  </si>
  <si>
    <t>Poznámka k položce:_x000d_
položka včetně naložení a odvozu do zařízení staveniště, odstranění betonové patky, beton na skládku včetně</t>
  </si>
  <si>
    <t>1 "B2</t>
  </si>
  <si>
    <t>1660662948</t>
  </si>
  <si>
    <t xml:space="preserve">Poznámka k položce:_x000d_
práce včetně očištění dlažby a paletování pro znovuzadláždění, dlažba bude naložena, odvezena a složena ven zařízení staveniště_x000d_
</t>
  </si>
  <si>
    <t>596211210</t>
  </si>
  <si>
    <t>Kladení zámkové dlažby komunikací pro pěší tl 80 mm skupiny A pl do 50 m2</t>
  </si>
  <si>
    <t>-1077409784</t>
  </si>
  <si>
    <t>919735113</t>
  </si>
  <si>
    <t>Řezání stávajícího živičného krytu hl do 150 mm</t>
  </si>
  <si>
    <t>823669933</t>
  </si>
  <si>
    <t>113107142</t>
  </si>
  <si>
    <t>Odstranění podkladu živičného tl 100 mm ručně</t>
  </si>
  <si>
    <t>-837151251</t>
  </si>
  <si>
    <t>Poznámka k položce:_x000d_
včetně naložení, doprava do 24 km, skládkovné</t>
  </si>
  <si>
    <t>12*0,5</t>
  </si>
  <si>
    <t>34255381</t>
  </si>
  <si>
    <t>9*0,1</t>
  </si>
  <si>
    <t>805433703</t>
  </si>
  <si>
    <t>113204111</t>
  </si>
  <si>
    <t>Vytrhání obrub záhonových</t>
  </si>
  <si>
    <t>-304001199</t>
  </si>
  <si>
    <t xml:space="preserve">Skrývka zemin schopných zúrodnění v rovině a svahu </t>
  </si>
  <si>
    <t>674472993</t>
  </si>
  <si>
    <t>Poznámka k položce:_x000d_
 zemina bude naložena</t>
  </si>
  <si>
    <t>16*0,15</t>
  </si>
  <si>
    <t>-1277168190</t>
  </si>
  <si>
    <t>2,4</t>
  </si>
  <si>
    <t>1546842793</t>
  </si>
  <si>
    <t>25*0,50</t>
  </si>
  <si>
    <t>167151101</t>
  </si>
  <si>
    <t>Nakládání výkopku z hornin třídy těžitelnosti I, skupiny 1 až 3 do 100 m3</t>
  </si>
  <si>
    <t>-852538414</t>
  </si>
  <si>
    <t>12,5</t>
  </si>
  <si>
    <t>162606112</t>
  </si>
  <si>
    <t>Vodorovné přemístění do 5000 m bez naložení výkopku ze zemin schopných zúrodnění</t>
  </si>
  <si>
    <t>344863343</t>
  </si>
  <si>
    <t>Poznámka k položce:_x000d_
včetně složení v zařízení staveniště</t>
  </si>
  <si>
    <t>1300420465</t>
  </si>
  <si>
    <t>-948260602</t>
  </si>
  <si>
    <t>12,5*23"odvoz na skládku do 33km</t>
  </si>
  <si>
    <t>1218011088</t>
  </si>
  <si>
    <t>564951413</t>
  </si>
  <si>
    <t>Podklad z asfaltového recyklátu tl 150 mm</t>
  </si>
  <si>
    <t>256402982</t>
  </si>
  <si>
    <t>Poznámka k položce:_x000d_
celkem R materialu 45 cm, bude použit vyfrezovaný</t>
  </si>
  <si>
    <t>564951413-1</t>
  </si>
  <si>
    <t>-1036860158</t>
  </si>
  <si>
    <t>Poznámka k položce:_x000d_
bude použit vyfrezovaný</t>
  </si>
  <si>
    <t>658281514</t>
  </si>
  <si>
    <t>-334564121</t>
  </si>
  <si>
    <t>Poznámka k položce:_x000d_
zpětné osazení B2</t>
  </si>
  <si>
    <t>značka B2</t>
  </si>
  <si>
    <t>-290577030</t>
  </si>
  <si>
    <t>Poznámka k položce:_x000d_
doprava ze zařízení staveniště</t>
  </si>
  <si>
    <t>327794661</t>
  </si>
  <si>
    <t>Poznámka k položce:_x000d_
použití stáv. značky se sloupkem</t>
  </si>
  <si>
    <t>624938911</t>
  </si>
  <si>
    <t>Poznámka k položce:_x000d_
náhradní sloupek v případě poničeného stávajícícho</t>
  </si>
  <si>
    <t>226540310</t>
  </si>
  <si>
    <t>-1126987742</t>
  </si>
  <si>
    <t>-1261041572</t>
  </si>
  <si>
    <t>-1002699809</t>
  </si>
  <si>
    <t>59217026</t>
  </si>
  <si>
    <t>obrubník betonový silniční 500x150x250mm</t>
  </si>
  <si>
    <t>450023791</t>
  </si>
  <si>
    <t>Poznámka k položce:_x000d_
třída kvality I., včetně nutného řezání i do oblouku</t>
  </si>
  <si>
    <t>12*1,02 'Přepočtené koeficientem množství</t>
  </si>
  <si>
    <t>-1417677295</t>
  </si>
  <si>
    <t>Poznámka k položce:_x000d_
včetně provizorního ukončení chodníku</t>
  </si>
  <si>
    <t>1143213223</t>
  </si>
  <si>
    <t>Poznámka k položce:_x000d_
třída kvality I., včetně nutného řezání</t>
  </si>
  <si>
    <t>14*1,02 'Přepočtené koeficientem množství</t>
  </si>
  <si>
    <t>559210906</t>
  </si>
  <si>
    <t>Styčná spára napojení nového živičného povrchu na stávající za tepla š 15 mm hl 25 mm s prořezáním</t>
  </si>
  <si>
    <t>-2081832704</t>
  </si>
  <si>
    <t>834532073</t>
  </si>
  <si>
    <t>1495264278</t>
  </si>
  <si>
    <t>1393182801</t>
  </si>
  <si>
    <t>887603336</t>
  </si>
  <si>
    <t>113107122</t>
  </si>
  <si>
    <t>Odstranění podkladu z R materialu tl 200 mm stojně</t>
  </si>
  <si>
    <t>1784915987</t>
  </si>
  <si>
    <t>Poznámka k položce:_x000d_
odtranění prvních 15 cm pro možnost znovupoložení dlažby a ornice, zbytek 30 cm R mat zůstává, položka včetně odvozu do skladu investora včetně složení</t>
  </si>
  <si>
    <t>osazení přechodných svislých značek pro tuto ulici</t>
  </si>
  <si>
    <t>1824967843</t>
  </si>
  <si>
    <t xml:space="preserve">Poznámka k položce:_x000d_
jedná se o osazení a údržbu 4 x provizorních značek dle Situace ZOV, navazuje na položku "zajištění  DIO "</t>
  </si>
  <si>
    <t>1594030591</t>
  </si>
  <si>
    <t>2,34+1,4</t>
  </si>
  <si>
    <t>-63160552</t>
  </si>
  <si>
    <t>3,74*32</t>
  </si>
  <si>
    <t>758592438</t>
  </si>
  <si>
    <t>2,34</t>
  </si>
  <si>
    <t>997221645-2</t>
  </si>
  <si>
    <t>-147248360</t>
  </si>
  <si>
    <t>1,4</t>
  </si>
  <si>
    <t>278315359</t>
  </si>
  <si>
    <t>12,5*1,9"zemina</t>
  </si>
  <si>
    <t>0,5"štěrky</t>
  </si>
  <si>
    <t>Provizorní parkování osobních aut</t>
  </si>
  <si>
    <t>113107343</t>
  </si>
  <si>
    <t>Odstranění podkladu živičného tl 150 mm strojně pl do 50 m2</t>
  </si>
  <si>
    <t>1125913808</t>
  </si>
  <si>
    <t>919735113-9</t>
  </si>
  <si>
    <t>-119896751</t>
  </si>
  <si>
    <t>966006132-9</t>
  </si>
  <si>
    <t>1080687516</t>
  </si>
  <si>
    <t>Poznámka k položce:_x000d_
položka pro přemístění stáv. P2, odstranění betonové patky, beton na skládku včetně</t>
  </si>
  <si>
    <t>914511111-1</t>
  </si>
  <si>
    <t>1855919187</t>
  </si>
  <si>
    <t>Poznámka k položce:_x000d_
přesun stávající P2 před parkovací stání, položka včetně betonu a zemních prací, výkopek na skládku včetně, včetně nákupu všech nutných objímek, pásků a víčka na sloupek</t>
  </si>
  <si>
    <t>40445225-1</t>
  </si>
  <si>
    <t>-2019536543</t>
  </si>
  <si>
    <t>40445240-1</t>
  </si>
  <si>
    <t>-2115611585</t>
  </si>
  <si>
    <t>121103111-9</t>
  </si>
  <si>
    <t>2086055999</t>
  </si>
  <si>
    <t>24*3*0,15</t>
  </si>
  <si>
    <t>122252204-9</t>
  </si>
  <si>
    <t>-1479910813</t>
  </si>
  <si>
    <t>24*3*0,5</t>
  </si>
  <si>
    <t>162751117-9</t>
  </si>
  <si>
    <t>510874157</t>
  </si>
  <si>
    <t>162606112-9</t>
  </si>
  <si>
    <t>-719288513</t>
  </si>
  <si>
    <t>Poznámka k položce:_x000d_
včetně složení na zařízení staveniště</t>
  </si>
  <si>
    <t>10,8</t>
  </si>
  <si>
    <t>167103101-9</t>
  </si>
  <si>
    <t>-1412625881</t>
  </si>
  <si>
    <t>167151101-9</t>
  </si>
  <si>
    <t>-1062566332</t>
  </si>
  <si>
    <t>162751119-9</t>
  </si>
  <si>
    <t>-1739457383</t>
  </si>
  <si>
    <t>36*23"odvoz na skládku do 33km</t>
  </si>
  <si>
    <t>181006113-9</t>
  </si>
  <si>
    <t>-1070410641</t>
  </si>
  <si>
    <t>24*3</t>
  </si>
  <si>
    <t>00572410-91</t>
  </si>
  <si>
    <t>2110705208</t>
  </si>
  <si>
    <t>150*0,02 'Přepočtené koeficientem množství</t>
  </si>
  <si>
    <t>181411131-9</t>
  </si>
  <si>
    <t>-1660710401</t>
  </si>
  <si>
    <t>564951413-19</t>
  </si>
  <si>
    <t>Podklad z asfaltového recyklátu tl 150 mm 1. vrtsva</t>
  </si>
  <si>
    <t>-1835901543</t>
  </si>
  <si>
    <t>564951413-9</t>
  </si>
  <si>
    <t>Podklad z asfaltového recyklátu tl 150 mm 2. vrtsva</t>
  </si>
  <si>
    <t>-1254196196</t>
  </si>
  <si>
    <t>Poznámka k položce:_x000d_
celkem R materialu 45 cm</t>
  </si>
  <si>
    <t>181951112-9</t>
  </si>
  <si>
    <t>-908934693</t>
  </si>
  <si>
    <t>919732211-9</t>
  </si>
  <si>
    <t>-1431234140</t>
  </si>
  <si>
    <t>997221655-9</t>
  </si>
  <si>
    <t>-1027378957</t>
  </si>
  <si>
    <t>36*1,9"zemina</t>
  </si>
  <si>
    <t>113107122-9</t>
  </si>
  <si>
    <t>Odstranění podkladu z R materialu tl 200 mm strojně</t>
  </si>
  <si>
    <t>-492002902</t>
  </si>
  <si>
    <t>Poznámka k položce:_x000d_
položka včetně odvozu do skladu investora včetně složení, bude odtraněna pouze první vrstva 15 cm pro nános ornice</t>
  </si>
  <si>
    <t>565145111-9</t>
  </si>
  <si>
    <t>-1978314763</t>
  </si>
  <si>
    <t>573231111-9</t>
  </si>
  <si>
    <t>1663456271</t>
  </si>
  <si>
    <t>577134131-9</t>
  </si>
  <si>
    <t>-1041983572</t>
  </si>
  <si>
    <t>997221561-9</t>
  </si>
  <si>
    <t>-1141732908</t>
  </si>
  <si>
    <t>2,64</t>
  </si>
  <si>
    <t>997221569-9</t>
  </si>
  <si>
    <t>-582396090</t>
  </si>
  <si>
    <t>2,64*32</t>
  </si>
  <si>
    <t>997221645-29</t>
  </si>
  <si>
    <t>-1331273535</t>
  </si>
  <si>
    <t>113107122-91</t>
  </si>
  <si>
    <t>-827246749</t>
  </si>
  <si>
    <t>Úprava zpevněné krajnice v ulici Sadová</t>
  </si>
  <si>
    <t>Zřízení plochy ze silničních panelů do lože tl 50 mm z kameniva</t>
  </si>
  <si>
    <t>26276112</t>
  </si>
  <si>
    <t>Poznámka k položce:_x000d_
pokládka a montáž panelů, panely budou spojeny tak, aby nedošlo k rozjíždění a tvoření mezer, panely jsou použity vzhledem k výskytu inž. sítí pod krajnicí, použití jeřábu</t>
  </si>
  <si>
    <t>PFB.2320001</t>
  </si>
  <si>
    <t>Panel silniční výšky 180 mm IZD 300/100/18 JP 20 tun</t>
  </si>
  <si>
    <t>-2037043535</t>
  </si>
  <si>
    <t xml:space="preserve">Poznámka k položce:_x000d_
panel únosnosti autobusu, odpadního  a nákladního vozidla</t>
  </si>
  <si>
    <t>108*0,25 'Přepočtené koeficientem množství</t>
  </si>
  <si>
    <t>113151111</t>
  </si>
  <si>
    <t>Rozebrání zpevněných ploch ze silničních dílců</t>
  </si>
  <si>
    <t>-1500855754</t>
  </si>
  <si>
    <t>998229111</t>
  </si>
  <si>
    <t>Přesun panelů pro pozemní komunikace s krytem z panelů</t>
  </si>
  <si>
    <t>1380419415</t>
  </si>
  <si>
    <t>998229121</t>
  </si>
  <si>
    <t>Příplatek k přesunu panelů do 5 km</t>
  </si>
  <si>
    <t>-1389036612</t>
  </si>
  <si>
    <t>Poznámka k položce:_x000d_
položka včetně složení jeřábem ve skladu investora do 5 km</t>
  </si>
  <si>
    <t>997211111</t>
  </si>
  <si>
    <t>Svislá doprava panelů na v 3,5 m</t>
  </si>
  <si>
    <t>733426167</t>
  </si>
  <si>
    <t>Poznámka k položce:_x000d_
svislé osazení panelů pomocí jeřábu, svislé vybourání panelů pomocí jeřábu</t>
  </si>
  <si>
    <t>30*2</t>
  </si>
  <si>
    <t>IP 301</t>
  </si>
  <si>
    <t>provizorní zaslepení vpusti</t>
  </si>
  <si>
    <t>-1185687730</t>
  </si>
  <si>
    <t>Poznámka k položce:_x000d_
stáv. vpust v pojížděné krajnici, zaslepení pomocí plechu nebo panelu, odstranění rámu a mříže, odvoz do zařízení staveniště</t>
  </si>
  <si>
    <t>IP 302</t>
  </si>
  <si>
    <t>otevření vpusti</t>
  </si>
  <si>
    <t>157842872</t>
  </si>
  <si>
    <t>Poznámka k položce:_x000d_
stáv. vpust v pojížděné krajnici, montáž původního rámu a mříže, dovoz ze zařízení staveniště</t>
  </si>
  <si>
    <t>596212220</t>
  </si>
  <si>
    <t>Kladení zámkové dlažby pozemních komunikací tl 80 mm skupiny B pl do 50 m2</t>
  </si>
  <si>
    <t>1334629865</t>
  </si>
  <si>
    <t>Poznámka k položce:_x000d_
zadláždění rozbitého sjezdu, který bude použit pro přejíždění, předpoklad 5 m2, položka včetně likvidace rozbité dlažby 5 m2 - odvoz a skládkovné, včetně úpravy podloží dlažby</t>
  </si>
  <si>
    <t>dlažba zámková tl. 80 mm</t>
  </si>
  <si>
    <t>954208394</t>
  </si>
  <si>
    <t>Poznámka k položce:_x000d_
znovuzadláždění</t>
  </si>
  <si>
    <t>5*1,03 'Přepočtené koeficientem množství</t>
  </si>
  <si>
    <t>916131113</t>
  </si>
  <si>
    <t>Osazení silničního obrubníku betonového ležatého s boční opěrou do lože z betonu prostého</t>
  </si>
  <si>
    <t>-804438058</t>
  </si>
  <si>
    <t>Poznámka k položce:_x000d_
osazení rozbitého obrubníku u používaného sjezdu, včetně likvidace rozbitého - doprava, skládkovné</t>
  </si>
  <si>
    <t>-1033865778</t>
  </si>
  <si>
    <t>8*1,02 'Přepočtené koeficientem množství</t>
  </si>
  <si>
    <t>113107343-10</t>
  </si>
  <si>
    <t>-876544075</t>
  </si>
  <si>
    <t>Poznámka k položce:_x000d_
položka včetně naložení, odvozu do 24 km a skládkovné</t>
  </si>
  <si>
    <t>40*0,5</t>
  </si>
  <si>
    <t>121103111-91</t>
  </si>
  <si>
    <t>-1239590692</t>
  </si>
  <si>
    <t>60*0,15</t>
  </si>
  <si>
    <t>919735113-91</t>
  </si>
  <si>
    <t>713881160</t>
  </si>
  <si>
    <t>Poznámka k položce:_x000d_
pro možnost zapuštěného napojení panelů - bez nášlapu</t>
  </si>
  <si>
    <t>181114713</t>
  </si>
  <si>
    <t>Odstranění kamene okopáním a naložením na dopravní prostředek hmotnosti jednotlivě do 500 kg</t>
  </si>
  <si>
    <t>-1469870427</t>
  </si>
  <si>
    <t>Poznámka k položce:_x000d_
položka včetně naložení a odvozu do zařízení staveniště</t>
  </si>
  <si>
    <t>5*0,5</t>
  </si>
  <si>
    <t>181114713-5</t>
  </si>
  <si>
    <t>Osazení kamene zpětně- naložení, doprava, osazení</t>
  </si>
  <si>
    <t>-1963850804</t>
  </si>
  <si>
    <t>Poznámka k položce:_x000d_
položka včetně použití mechanizace - malý jeřáb</t>
  </si>
  <si>
    <t>162211221</t>
  </si>
  <si>
    <t>Vodorovné přemístění kamenů ze zařízení staveniště</t>
  </si>
  <si>
    <t>519866224</t>
  </si>
  <si>
    <t>Poznámka k položce:_x000d_
položka včetně naložení, složení a osazení na původní místo</t>
  </si>
  <si>
    <t>2,5</t>
  </si>
  <si>
    <t>122252204-91</t>
  </si>
  <si>
    <t>905353072</t>
  </si>
  <si>
    <t>60*0,55</t>
  </si>
  <si>
    <t>162751117-91</t>
  </si>
  <si>
    <t>888072608</t>
  </si>
  <si>
    <t>162606112-91</t>
  </si>
  <si>
    <t>-2094330981</t>
  </si>
  <si>
    <t>167103101-91</t>
  </si>
  <si>
    <t>-530701636</t>
  </si>
  <si>
    <t>564951413-12</t>
  </si>
  <si>
    <t>773414640</t>
  </si>
  <si>
    <t>Poznámka k položce:_x000d_
bude použit vyfrezovaný R material ze stavby</t>
  </si>
  <si>
    <t>564951413-2</t>
  </si>
  <si>
    <t>1955084405</t>
  </si>
  <si>
    <t>Poznámka k položce:_x000d_
celkem R materialu 45 cm, bude použit vyfrezovaný R material ze stavby</t>
  </si>
  <si>
    <t>564951413-121</t>
  </si>
  <si>
    <t>172101783</t>
  </si>
  <si>
    <t>162751119-91</t>
  </si>
  <si>
    <t>458401471</t>
  </si>
  <si>
    <t>33*23"odvoz na skládku do 33km</t>
  </si>
  <si>
    <t>167151101-91</t>
  </si>
  <si>
    <t>528199638</t>
  </si>
  <si>
    <t>181006113-91</t>
  </si>
  <si>
    <t>821083354</t>
  </si>
  <si>
    <t>181411131-91</t>
  </si>
  <si>
    <t>1701996889</t>
  </si>
  <si>
    <t>564951413-91</t>
  </si>
  <si>
    <t>Krajnice z asfaltového recyklátu tl 150 mm</t>
  </si>
  <si>
    <t>1653435656</t>
  </si>
  <si>
    <t>Poznámka k položce:_x000d_
závěrečná vrstva po odstranění panelů</t>
  </si>
  <si>
    <t>181951112-91</t>
  </si>
  <si>
    <t>-206471647</t>
  </si>
  <si>
    <t>919732211-91</t>
  </si>
  <si>
    <t xml:space="preserve">Styčná spára napojení nového betonových panelů  na stávající za tepla š 30 mm hl 25 mm s prořezáním</t>
  </si>
  <si>
    <t>1205526619</t>
  </si>
  <si>
    <t>997221655-91</t>
  </si>
  <si>
    <t>-1085860717</t>
  </si>
  <si>
    <t>33*1,9"zemina</t>
  </si>
  <si>
    <t>IP 463</t>
  </si>
  <si>
    <t>posun stávající lampy o 1,50 m mimo krajnici</t>
  </si>
  <si>
    <t>1445363120</t>
  </si>
  <si>
    <t>Poznámka k položce:_x000d_
veškeré práce a material kompletní a související, projekt pro posun lamp bude zpracován zhotovitelem v rámci RDS, včetně zemních prací, výkopku, zabetonování základu lamp, včetně betonu, jejich osazení, spojkování, výkopek na skládku</t>
  </si>
  <si>
    <t>Osazení dopravního zrcadla a značek v ulici Sadová</t>
  </si>
  <si>
    <t>IP 401</t>
  </si>
  <si>
    <t>dopravní zrcadlo kruhové průměr 1 m s akumulací tepelné energie</t>
  </si>
  <si>
    <t>1220072181</t>
  </si>
  <si>
    <t>Poznámka k položce:_x000d_
nákup,doprava,složení na stavbě_x000d_
nerozbitné kruhové zrcadlo v rámu s bílo/červenými výstražnými pruhy, zrcadlová plocha průměr _x000d_
1 000 mm, akumuluje tepelnou energii a brání tím zamlžení, orosení a zammrznutí až do teploty -20 stupnů celsia bez nutnosti využití elektrické energie, vyklenutí zrcadla, celkový rozměr 1200 mm x 100 x 12000 mm, zrcadlo musí splňovat úhel pohledu z auta na auto min 105 stupnů dle Technické zprávy ZOV, dodávka bude obsahovat vlastní zrcadlo, sloupek, montážní součásti pro upevnněí zrcadla na sloupek včetně materialu pomocného_x000d_
doporučený standard jako např: B2B Partner sro.</t>
  </si>
  <si>
    <t>IP 402</t>
  </si>
  <si>
    <t>osazení dopravního zrcadla</t>
  </si>
  <si>
    <t>-1088317429</t>
  </si>
  <si>
    <t>Poznámka k položce:_x000d_
osazení a montáž zrcadla, včetně zemních prací a betonové patky, material a práce, patka bude dostatečně hluboká, aby nedošlo k vyviklání sloupku tíhou zrcadla, bude odsouhlaseno TDI a investorem, včetně prací pomocných</t>
  </si>
  <si>
    <t>IP 403</t>
  </si>
  <si>
    <t>úprava dlažby v místě sloupku zrcadla</t>
  </si>
  <si>
    <t>1191654037</t>
  </si>
  <si>
    <t>Poznámka k položce:_x000d_
vybourání stáv. dlažby a parkové obruby v chodníku, osazení sloupku, znovuzadláždění a osazení parkové obruby, přesné místo sloupku bude určeno na základě nejvhodnějšího úhlu vidění po odsouhlasení TDI a investora</t>
  </si>
  <si>
    <t>914111111.1</t>
  </si>
  <si>
    <t>Montáž svislé dopravní značky objímkami na sloupek nebo konzolu</t>
  </si>
  <si>
    <t>1059621216</t>
  </si>
  <si>
    <t xml:space="preserve">Poznámka k položce:_x000d_
montáž včetně úchytek, záklopky a ostatního materialu a práce pomocné, </t>
  </si>
  <si>
    <t>2"P7, P8</t>
  </si>
  <si>
    <t>40445615</t>
  </si>
  <si>
    <t xml:space="preserve">značky upravující přednost P6,P7  700mm</t>
  </si>
  <si>
    <t>-1206663078</t>
  </si>
  <si>
    <t>914511111.1</t>
  </si>
  <si>
    <t>-1912568389</t>
  </si>
  <si>
    <t>Poznámka k položce:_x000d_
včetně zemních prací, betonového základu, odvoz přebytku na skládku, položka je včetně rozebrání dlažby chodníku nebo vybourání asfaltu, bud epoté uvedeno do původního stavu</t>
  </si>
  <si>
    <t>40445225.1</t>
  </si>
  <si>
    <t>-1192910387</t>
  </si>
  <si>
    <t>VRN3</t>
  </si>
  <si>
    <t>Zařízení staveniště</t>
  </si>
  <si>
    <t>032002000</t>
  </si>
  <si>
    <t xml:space="preserve">Vybavení a zařízení  staveniště</t>
  </si>
  <si>
    <t>-992336504</t>
  </si>
  <si>
    <t>Poznámka k položce:_x000d_
jsou objekty a zařízení, která slouží po dobu provádění stavby k provozním,výrobním a sociálním účelům zhotovitele a ostatním subjektům výstavby. Vybavení potřebná pro realizaci stavby, včetně nutného oddrenážování staveniště, včetně zřízení příjezdu, staveniště není v té samé ulici, nutno respektovat vybavení dle Souhrnné zprávy, započíst veškerý nutný provoz a zabezpečení, včetně připojení energií, oplocení, zabezpečení přilehlých pozemků, osvětlení, dopravní značení na vlastním staveništi (směrové tabule příkazů a zákazů, ostatní), včetně pohotovostních sorpčních folií pod auta během prací proti olejovým úkapům</t>
  </si>
  <si>
    <t>034303000</t>
  </si>
  <si>
    <t>Dopravní značení na staveništi - pěší provoz</t>
  </si>
  <si>
    <t>-213361954</t>
  </si>
  <si>
    <t xml:space="preserve">Poznámka k položce:_x000d_
zřízení bezkolizních přístupů pěších do obytných budov během stavby. 4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100 m mobilního oplocení, mobilní zábrany výšky do 1 m pro 50 m, přejezdové ocelové , duralové rampy s protiskluzným povrchem  pro překrytí položených kabelů  na terenu cca.  5 ks, zátěžové desky pro ochranu povrchu s protiskluzovou úpravou cca. 10 m2,bezpečnostní pásky červenobílé cca. 100 m, provizorní osvětlení při soumraku a v noci - přívod energie včetně mobilních lamp cca, 3 ks mobilních lamp, řádné označení a osvětlení výkopů a překopů.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</si>
  <si>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</si>
  <si>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staveništi-automobilový provoz</t>
  </si>
  <si>
    <t>128079391</t>
  </si>
  <si>
    <t>Poznámka k položce:_x000d_
obsahuje hlavně mobiní oplocení s mobilními patkami z výplně drátového pletiva mion 50 m, přejezdové plechy ocelové předpokládaných rozměrů 3 * 1,5 m pro zatížení osobních a nákladních aut předpoklad 15 ks ,přejezdové rampy ocelové pro překrytí položených kabelů a na terenu 5 ks, zátěžové přejezdové desky pro ochranu povrchu cca. 10 m2, mobilní zábrany cca.10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</si>
  <si>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</si>
  <si>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</si>
  <si>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-2003819239</t>
  </si>
  <si>
    <t>Poznámka k položce:_x000d_
včetně všech grafických náležitostí, standartní popis a obrázek Situace stavby, včetně vyhotovení a umístění štítku "Stavba povolena"</t>
  </si>
  <si>
    <t>039002000</t>
  </si>
  <si>
    <t>Zrušení zařízení staveniště</t>
  </si>
  <si>
    <t>1846345130</t>
  </si>
  <si>
    <t xml:space="preserve">Poznámka k položce:_x000d_
uvedení používaných ploch do původního stavu,  protokolární předání vlastníkům nemovitostí</t>
  </si>
  <si>
    <t>VRN7</t>
  </si>
  <si>
    <t>Provozní vlivy a územní vlivy</t>
  </si>
  <si>
    <t>072103011</t>
  </si>
  <si>
    <t>Zajištění DIO komunikace II. a III. třídy</t>
  </si>
  <si>
    <t>1820156360</t>
  </si>
  <si>
    <t xml:space="preserve">Poznámka k položce:_x000d_
ZOV  je součástí technické zprávy_x000d_
před stavbou budou přechodná dopravní opatření zhotovitelem znovu projednáno s DI Policií, bude zažádáno o přechodné dopravní značení, položka osazení značení včetně stálé údržby přechodného značení, včetně stálé údržby přilehlých stávajících komunikací při výjezdu techniky na tyto komunikace, DIO bude obsahovat uzavření stavebního úseku, zřízení objížděk, osazení zrcadla v zatáčce ulice Sadová bude přednostně osazeno pro možnost objíždky, položka pro odtsranění oblouku v Pod školou je rozpočtována samostatně, také provizorní parkování a rozšíření krajnice v Sadové, jedná se tedy o ostatní DIo mimo výše uvedené zvlášt rozpočtované</t>
  </si>
  <si>
    <t xml:space="preserve">    VRN1 - Průzkumné, geodetické a projektové práce</t>
  </si>
  <si>
    <t xml:space="preserve">    VRN2 - Řízení stavby</t>
  </si>
  <si>
    <t xml:space="preserve">    VRN4 - Inženýrská činnost</t>
  </si>
  <si>
    <t xml:space="preserve">    VRN9 - Ostatní náklady</t>
  </si>
  <si>
    <t>VRN1</t>
  </si>
  <si>
    <t>Průzkumné, geodetické a projektové práce</t>
  </si>
  <si>
    <t>011002000</t>
  </si>
  <si>
    <t>Průzkumné práce-vytyčení stáv. inženýrských sítí</t>
  </si>
  <si>
    <t>429569757</t>
  </si>
  <si>
    <t>Poznámka k položce:_x000d_
vytyčení stáv. inženýrských sítí za účasti správce sítě nebo jeho pokynů, projednání jejich ochrany před poškození se správcem, včetně určení dimenze a hloubky sítě, bude protokolováno, používáno při stavbě a součástí stavebního deníku</t>
  </si>
  <si>
    <t>011503000-1</t>
  </si>
  <si>
    <t>Stavební průzkum stavu přilehlých objektů</t>
  </si>
  <si>
    <t>1763333405</t>
  </si>
  <si>
    <t>Poznámka k položce:_x000d_
Fotodokumentace stáv. stavu přilehlých objektů tj. fasády, ploty, vrata atd., včetně nutných sádrových terčíků pro monitoring již stávajících prasklin a další způsoby pasportizace, průběžné zápisy o objektech souvisejících se stavbou</t>
  </si>
  <si>
    <t>012103000</t>
  </si>
  <si>
    <t>Geodetické práce před výstavbou</t>
  </si>
  <si>
    <t>1453016463</t>
  </si>
  <si>
    <t>Poznámka k položce:_x000d_
vytyčení hranic pozemků, vytyčení hranice odnětí půdy a zajištění jejich nepřekročení, vytyčení staveniště a stavebního objektu, určení průběhu nadzemního nebo podzemního stávajícího i plánovaného vedení, určení vytyčovací sítě, ...</t>
  </si>
  <si>
    <t>012203000</t>
  </si>
  <si>
    <t>Geodetické práce při provádění stavby</t>
  </si>
  <si>
    <t>2087125492</t>
  </si>
  <si>
    <t xml:space="preserve">Poznámka k položce:_x000d_
výšková měření, výpočet objemů, atd. které mají charakter kontrolních a upřesnujících činností_x000d_
geodetické zaměřování všech nových inženýrských sítí - kanalizace deštová, veřejné osvětlení a ostatní  </t>
  </si>
  <si>
    <t>012303000</t>
  </si>
  <si>
    <t>Geodetické práce po výstavbě</t>
  </si>
  <si>
    <t>1317705568</t>
  </si>
  <si>
    <t xml:space="preserve">Poznámka k položce:_x000d_
geodetické zaměření provedení všech stavebních objektů, včetně  hloubek šachet a potrubí, hloubek uložení ostatních sítí, podéných profilů a dimenze všech nových inženýrských sítí, VO,  deštová kanalizace a ostatní dle požadavku TDI a investora a dle podmínek stavebního a VH povolení</t>
  </si>
  <si>
    <t>012403000</t>
  </si>
  <si>
    <t>Kartografické práce</t>
  </si>
  <si>
    <t>-1716888835</t>
  </si>
  <si>
    <t>Poznámka k položce:_x000d_
geometrický plán stavby včetně všech kartografických prací,bude předán 4 x originál pro vklad do katastru</t>
  </si>
  <si>
    <t>Realizační dokumentace stavby (RDS)</t>
  </si>
  <si>
    <t>512</t>
  </si>
  <si>
    <t>-609169479</t>
  </si>
  <si>
    <t>Poznámka k položce:_x000d_
řešení dílčích detailů, nutných vyvolaných změn, koordinační řezy s pokládkou dešťové kanalizace a VO a Cetin, detailní uložení retence, nádrže a lapolu, řešení konkretních požadavků vybraného zhotovitele , řešení zábradlí, statické výpočty, ostatní</t>
  </si>
  <si>
    <t>013254000</t>
  </si>
  <si>
    <t>Dokumentace skutečného provedení stavby (DSPS)</t>
  </si>
  <si>
    <t>-603229792</t>
  </si>
  <si>
    <t xml:space="preserve">Poznámka k položce:_x000d_
vyhotovení na podkladě geodetického zaměření provedené stavby, 4 x paré, 1 x CD, pro účely SÚ ke kolaudaci, zanesení veškerých změn oproti DSP,  bude zpracováno dle příloh vyžadující vyhláška 499/2006 Sb.</t>
  </si>
  <si>
    <t>013294000</t>
  </si>
  <si>
    <t>Ostatní dokumentace</t>
  </si>
  <si>
    <t>881240982</t>
  </si>
  <si>
    <t>Poznámka k položce:_x000d_
předání závěrečného paré se splněnými podmínkami správců a podmínkami vydaného stavebního a vodoprávního povolení, včetně jejich stanovisek ke stavbě, počet kusů 4</t>
  </si>
  <si>
    <t>VRN2</t>
  </si>
  <si>
    <t>Řízení stavby</t>
  </si>
  <si>
    <t>011314000</t>
  </si>
  <si>
    <t>Archeologický dohled</t>
  </si>
  <si>
    <t>-1638734599</t>
  </si>
  <si>
    <t>Poznámka k položce:_x000d_
předpokládaný dohled archeologa během výstavby s frekvencí cca. 1 x týdně</t>
  </si>
  <si>
    <t>2102274189</t>
  </si>
  <si>
    <t xml:space="preserve">Poznámka k položce:_x000d_
zřízení bezkolizních přístupů pěších do obytných budov během stavby a hlavně během výstavby bezbarierových ramp, v případě tělesně postiženého zajistit pozvolnou rampou, vzhledem k etapovitosti projektu je počítáno s předpokladem na jednu etapu: 8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150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5 ks mobilních lamp, dopravní značky a směrové tabule cca. 10 ks, provizorní nastavitená schodiště z pororoštu min. šířky 1,00 m s oboustranným zábradlím pro cca. 6 stupnů schodů min 4 ks, mobilní kovová madla cca. 20 m. Řádné označení a osvětlení výkopů a překopů.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</si>
  <si>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1771891881</t>
  </si>
  <si>
    <t>Poznámka k položce:_x000d_
obsahuje hlavně mobiní oplocení s mobilními patkami z výplně drátového pletiva mion 100 m, přejezdové plechy ocelové předpokládaných rozměrů 3 * 1,5 m pro zatížení osobních a nákladních aut předpoklad 15 ks ,přejezdové rampy ocelové pro překrytí položených kabelů a na terenu 10 ks, zátěžové přejezdové desky pro ochranu povrchu cca. 10 m2, mobilní zábrany cca. 30 m. Bude postupováno v souladu s pomínkami schváleného plánu přechodného dopravního značení mezi zhotovitelem a DI Policicí . Veškerá výše uvedená množství jsou pouze předpokládaná orientační, firma přizpůsobí svým vlastním vnitřním předpisům a svému pracovnímu postupu tak , aby plně vyhovovalo plánu bezpečnosti BOZP zák. č. 309/2006 Sb.</t>
  </si>
  <si>
    <t>322936089</t>
  </si>
  <si>
    <t>VRN4</t>
  </si>
  <si>
    <t>Inženýrská činnost</t>
  </si>
  <si>
    <t>043103000</t>
  </si>
  <si>
    <t>Zkoušky bez rozlišení</t>
  </si>
  <si>
    <t>-1824324402</t>
  </si>
  <si>
    <t>043103000-2</t>
  </si>
  <si>
    <t>Zkouška pro určení množství vápna</t>
  </si>
  <si>
    <t>-817088656</t>
  </si>
  <si>
    <t>Poznámka k položce:_x000d_
veškeré práce a material související, včetně ostatních zkoušek pomocných, včetně odběr vzorků, vývrty, doprava, odvoz do laboratoře, laboratorní stanovení poměru vápnění, protokoly a závazné výsledky doporučení, předpokládané množství vzorků 4 kusy</t>
  </si>
  <si>
    <t>043154000</t>
  </si>
  <si>
    <t>Zkoušky hutnicí</t>
  </si>
  <si>
    <t>1698945163</t>
  </si>
  <si>
    <t>044002000</t>
  </si>
  <si>
    <t>Revize</t>
  </si>
  <si>
    <t>-182009515</t>
  </si>
  <si>
    <t>Poznámka k položce:_x000d_
veškeré dodatečné dílčí revize neobsažené ve stavebním objektu dané specializace</t>
  </si>
  <si>
    <t>045303000</t>
  </si>
  <si>
    <t>Koordinační a kompletační činnost dodavatele</t>
  </si>
  <si>
    <t>-431128455</t>
  </si>
  <si>
    <t xml:space="preserve">Poznámka k položce:_x000d_
Koordinační a kompletační činnost dodavatele (koordinace s pracemi, které bude provádět jiný zhotovitel - Cetin, ostatní), koordinace s přilehlými vlastníky a obyvateli, koordinace a dohled nad dodržováním podmínek platného stavebního a VH povolení_x000d_
_x000d_
_x000d_
_x000d_
_x000d_
_x000d_
</t>
  </si>
  <si>
    <t>060001000</t>
  </si>
  <si>
    <t>Územní vlivy</t>
  </si>
  <si>
    <t>-1744401306</t>
  </si>
  <si>
    <t xml:space="preserve">Poznámka k položce:_x000d_
Územní vlivy - nemožnost použití těžkých strojů hutnících, práce v blízkosti zástavby, ztížené dopravní podmínky při přepravě materialu průjezdu obcí, bezpečnostní opatření při provádění váopenné sanace, upozornění a zákaz vstupu při prašnosti , další související_x000d_
</t>
  </si>
  <si>
    <t>354825094</t>
  </si>
  <si>
    <t>Poznámka k položce:_x000d_
ZOV etapovitosti je součástí technické zprávy_x000d_
před stavbou budou přechodná dopravní opatření zhotovitelem znovu projednáno s DI Policií, bude zažádáno o přechodné dopravní značení, položka osazení značení včetně stálé údržby přechodného značení, včetně stálé údržby přilehlých stávajících komunikací při výjezdu techniky na tyto komunikace</t>
  </si>
  <si>
    <t>075002000</t>
  </si>
  <si>
    <t>Ochranná pásma</t>
  </si>
  <si>
    <t>1628089012</t>
  </si>
  <si>
    <t>Poznámka k položce:_x000d_
respektování a přizpůsobení prací v ochranných pásmech elektrického vedení, vodárenská (vodní zdroje,vodojemy.čistírny vod,vodovodní řady),přírodních hodnot (zákaz poškození přírodního prostředí,zákaz hluku), protipožární a jiná, dále ochrana odkrytých stáv. zařízení dle stavebního povolení, obnovení výstražných folií porušených během stavby</t>
  </si>
  <si>
    <t>VRN9</t>
  </si>
  <si>
    <t>Ostatní náklady</t>
  </si>
  <si>
    <t>094002000</t>
  </si>
  <si>
    <t>Ostatní náklady související s výstavbou</t>
  </si>
  <si>
    <t>-983812385</t>
  </si>
  <si>
    <t>Poznámka k položce:_x000d_
Ruční kopání sond pro zjištění polohy stávajících IS</t>
  </si>
  <si>
    <t>094002000.1</t>
  </si>
  <si>
    <t>359076314</t>
  </si>
  <si>
    <t>Poznámka k položce:_x000d_
Fekální čerpadlo pro případné čerpání kalů apod.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</si>
</sst>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xf numFmtId="0" fontId="11" fillId="0" borderId="0" xfId="0" applyFont="1" applyAlignment="1" applyProtection="1"/>
    <xf numFmtId="0" fontId="11" fillId="0" borderId="0" xfId="0" applyFont="1" applyAlignment="1" applyProtection="1">
      <alignment horizontal="left"/>
    </xf>
    <xf numFmtId="0" fontId="11" fillId="0" borderId="0" xfId="0" applyFont="1" applyAlignment="1" applyProtection="1">
      <protection locked="0"/>
    </xf>
    <xf numFmtId="4" fontId="11" fillId="0" borderId="0" xfId="0" applyNumberFormat="1" applyFont="1" applyAlignment="1" applyProtection="1"/>
    <xf numFmtId="0" fontId="11" fillId="0" borderId="3" xfId="0" applyFont="1" applyBorder="1" applyAlignment="1"/>
    <xf numFmtId="0" fontId="11" fillId="0" borderId="14"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5"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6" t="s">
        <v>26</v>
      </c>
      <c r="AL9" s="22"/>
      <c r="AM9" s="22"/>
      <c r="AN9" s="34" t="s">
        <v>27</v>
      </c>
      <c r="AO9" s="22"/>
      <c r="AP9" s="22"/>
      <c r="AQ9" s="22"/>
      <c r="AR9" s="20"/>
      <c r="BE9" s="31"/>
      <c r="BS9" s="17" t="s">
        <v>6</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30</v>
      </c>
      <c r="AO10" s="22"/>
      <c r="AP10" s="22"/>
      <c r="AQ10" s="22"/>
      <c r="AR10" s="20"/>
      <c r="BE10" s="31"/>
      <c r="BS10" s="17" t="s">
        <v>6</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5" t="s">
        <v>34</v>
      </c>
      <c r="AO13" s="22"/>
      <c r="AP13" s="22"/>
      <c r="AQ13" s="22"/>
      <c r="AR13" s="20"/>
      <c r="BE13" s="31"/>
      <c r="BS13" s="17" t="s">
        <v>6</v>
      </c>
    </row>
    <row r="14">
      <c r="B14" s="21"/>
      <c r="C14" s="22"/>
      <c r="D14" s="22"/>
      <c r="E14" s="35" t="s">
        <v>34</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32</v>
      </c>
      <c r="AL14" s="22"/>
      <c r="AM14" s="22"/>
      <c r="AN14" s="35" t="s">
        <v>34</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36</v>
      </c>
      <c r="AO16" s="22"/>
      <c r="AP16" s="22"/>
      <c r="AQ16" s="22"/>
      <c r="AR16" s="20"/>
      <c r="BE16" s="31"/>
      <c r="BS16" s="17" t="s">
        <v>4</v>
      </c>
    </row>
    <row r="17" s="1" customFormat="1"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1</v>
      </c>
      <c r="AO17" s="22"/>
      <c r="AP17" s="22"/>
      <c r="AQ17" s="22"/>
      <c r="AR17" s="20"/>
      <c r="BE17" s="31"/>
      <c r="BS17" s="17" t="s">
        <v>38</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36</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1</v>
      </c>
      <c r="AO20" s="22"/>
      <c r="AP20" s="22"/>
      <c r="AQ20" s="22"/>
      <c r="AR20" s="20"/>
      <c r="BE20" s="31"/>
      <c r="BS20" s="17" t="s">
        <v>38</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1"/>
    </row>
    <row r="29" s="3" customFormat="1" ht="14.4" customHeight="1">
      <c r="A29" s="3"/>
      <c r="B29" s="47"/>
      <c r="C29" s="48"/>
      <c r="D29" s="32" t="s">
        <v>46</v>
      </c>
      <c r="E29" s="48"/>
      <c r="F29" s="32"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2"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2"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1"/>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3"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2" t="s">
        <v>13</v>
      </c>
      <c r="D84" s="72"/>
      <c r="E84" s="72"/>
      <c r="F84" s="72"/>
      <c r="G84" s="72"/>
      <c r="H84" s="72"/>
      <c r="I84" s="72"/>
      <c r="J84" s="72"/>
      <c r="K84" s="72"/>
      <c r="L84" s="72" t="str">
        <f>K5</f>
        <v>652018</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silnice v ulici Sadová</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2" t="s">
        <v>22</v>
      </c>
      <c r="D87" s="41"/>
      <c r="E87" s="41"/>
      <c r="F87" s="41"/>
      <c r="G87" s="41"/>
      <c r="H87" s="41"/>
      <c r="I87" s="41"/>
      <c r="J87" s="41"/>
      <c r="K87" s="41"/>
      <c r="L87" s="79" t="str">
        <f>IF(K8="","",K8)</f>
        <v>Svatava u Sokolova</v>
      </c>
      <c r="M87" s="41"/>
      <c r="N87" s="41"/>
      <c r="O87" s="41"/>
      <c r="P87" s="41"/>
      <c r="Q87" s="41"/>
      <c r="R87" s="41"/>
      <c r="S87" s="41"/>
      <c r="T87" s="41"/>
      <c r="U87" s="41"/>
      <c r="V87" s="41"/>
      <c r="W87" s="41"/>
      <c r="X87" s="41"/>
      <c r="Y87" s="41"/>
      <c r="Z87" s="41"/>
      <c r="AA87" s="41"/>
      <c r="AB87" s="41"/>
      <c r="AC87" s="41"/>
      <c r="AD87" s="41"/>
      <c r="AE87" s="41"/>
      <c r="AF87" s="41"/>
      <c r="AG87" s="41"/>
      <c r="AH87" s="41"/>
      <c r="AI87" s="32" t="s">
        <v>24</v>
      </c>
      <c r="AJ87" s="41"/>
      <c r="AK87" s="41"/>
      <c r="AL87" s="41"/>
      <c r="AM87" s="80" t="str">
        <f>IF(AN8= "","",AN8)</f>
        <v>2. 8. 2021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2" t="s">
        <v>28</v>
      </c>
      <c r="D89" s="41"/>
      <c r="E89" s="41"/>
      <c r="F89" s="41"/>
      <c r="G89" s="41"/>
      <c r="H89" s="41"/>
      <c r="I89" s="41"/>
      <c r="J89" s="41"/>
      <c r="K89" s="41"/>
      <c r="L89" s="72" t="str">
        <f>IF(E11= "","",E11)</f>
        <v>Městys Svatava, Svatava, ČSA 277, 357 03</v>
      </c>
      <c r="M89" s="41"/>
      <c r="N89" s="41"/>
      <c r="O89" s="41"/>
      <c r="P89" s="41"/>
      <c r="Q89" s="41"/>
      <c r="R89" s="41"/>
      <c r="S89" s="41"/>
      <c r="T89" s="41"/>
      <c r="U89" s="41"/>
      <c r="V89" s="41"/>
      <c r="W89" s="41"/>
      <c r="X89" s="41"/>
      <c r="Y89" s="41"/>
      <c r="Z89" s="41"/>
      <c r="AA89" s="41"/>
      <c r="AB89" s="41"/>
      <c r="AC89" s="41"/>
      <c r="AD89" s="41"/>
      <c r="AE89" s="41"/>
      <c r="AF89" s="41"/>
      <c r="AG89" s="41"/>
      <c r="AH89" s="41"/>
      <c r="AI89" s="32" t="s">
        <v>35</v>
      </c>
      <c r="AJ89" s="41"/>
      <c r="AK89" s="41"/>
      <c r="AL89" s="41"/>
      <c r="AM89" s="81" t="str">
        <f>IF(E17="","",E17)</f>
        <v>DSVA s.r.o.,nám. Krále Jiřího z Poděbrad 6, 350 02</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2" t="s">
        <v>33</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2" t="s">
        <v>39</v>
      </c>
      <c r="AJ90" s="41"/>
      <c r="AK90" s="41"/>
      <c r="AL90" s="41"/>
      <c r="AM90" s="81" t="str">
        <f>IF(E20="","",E20)</f>
        <v>DSVA s.r.o. - Jozef Turza</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ROUND(SUM(AG95:AG100),2)</f>
        <v>0</v>
      </c>
      <c r="AH94" s="110"/>
      <c r="AI94" s="110"/>
      <c r="AJ94" s="110"/>
      <c r="AK94" s="110"/>
      <c r="AL94" s="110"/>
      <c r="AM94" s="110"/>
      <c r="AN94" s="111">
        <f>SUM(AG94,AT94)</f>
        <v>0</v>
      </c>
      <c r="AO94" s="111"/>
      <c r="AP94" s="111"/>
      <c r="AQ94" s="112" t="s">
        <v>1</v>
      </c>
      <c r="AR94" s="113"/>
      <c r="AS94" s="114">
        <f>ROUND(SUM(AS95:AS100),2)</f>
        <v>0</v>
      </c>
      <c r="AT94" s="115">
        <f>ROUND(SUM(AV94:AW94),2)</f>
        <v>0</v>
      </c>
      <c r="AU94" s="116">
        <f>ROUND(SUM(AU95:AU100),5)</f>
        <v>0</v>
      </c>
      <c r="AV94" s="115">
        <f>ROUND(AZ94*L29,2)</f>
        <v>0</v>
      </c>
      <c r="AW94" s="115">
        <f>ROUND(BA94*L30,2)</f>
        <v>0</v>
      </c>
      <c r="AX94" s="115">
        <f>ROUND(BB94*L29,2)</f>
        <v>0</v>
      </c>
      <c r="AY94" s="115">
        <f>ROUND(BC94*L30,2)</f>
        <v>0</v>
      </c>
      <c r="AZ94" s="115">
        <f>ROUND(SUM(AZ95:AZ100),2)</f>
        <v>0</v>
      </c>
      <c r="BA94" s="115">
        <f>ROUND(SUM(BA95:BA100),2)</f>
        <v>0</v>
      </c>
      <c r="BB94" s="115">
        <f>ROUND(SUM(BB95:BB100),2)</f>
        <v>0</v>
      </c>
      <c r="BC94" s="115">
        <f>ROUND(SUM(BC95:BC100),2)</f>
        <v>0</v>
      </c>
      <c r="BD94" s="117">
        <f>ROUND(SUM(BD95:BD100),2)</f>
        <v>0</v>
      </c>
      <c r="BE94" s="6"/>
      <c r="BS94" s="118" t="s">
        <v>81</v>
      </c>
      <c r="BT94" s="118" t="s">
        <v>82</v>
      </c>
      <c r="BU94" s="119" t="s">
        <v>83</v>
      </c>
      <c r="BV94" s="118" t="s">
        <v>84</v>
      </c>
      <c r="BW94" s="118" t="s">
        <v>5</v>
      </c>
      <c r="BX94" s="118" t="s">
        <v>85</v>
      </c>
      <c r="CL94" s="118" t="s">
        <v>19</v>
      </c>
    </row>
    <row r="95" s="7" customFormat="1" ht="16.5" customHeight="1">
      <c r="A95" s="120" t="s">
        <v>86</v>
      </c>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001 - Bourací a přípra...'!J30</f>
        <v>0</v>
      </c>
      <c r="AH95" s="124"/>
      <c r="AI95" s="124"/>
      <c r="AJ95" s="124"/>
      <c r="AK95" s="124"/>
      <c r="AL95" s="124"/>
      <c r="AM95" s="124"/>
      <c r="AN95" s="125">
        <f>SUM(AG95,AT95)</f>
        <v>0</v>
      </c>
      <c r="AO95" s="124"/>
      <c r="AP95" s="124"/>
      <c r="AQ95" s="126" t="s">
        <v>89</v>
      </c>
      <c r="AR95" s="127"/>
      <c r="AS95" s="128">
        <v>0</v>
      </c>
      <c r="AT95" s="129">
        <f>ROUND(SUM(AV95:AW95),2)</f>
        <v>0</v>
      </c>
      <c r="AU95" s="130">
        <f>'SO 001 - Bourací a přípra...'!P121</f>
        <v>0</v>
      </c>
      <c r="AV95" s="129">
        <f>'SO 001 - Bourací a přípra...'!J33</f>
        <v>0</v>
      </c>
      <c r="AW95" s="129">
        <f>'SO 001 - Bourací a přípra...'!J34</f>
        <v>0</v>
      </c>
      <c r="AX95" s="129">
        <f>'SO 001 - Bourací a přípra...'!J35</f>
        <v>0</v>
      </c>
      <c r="AY95" s="129">
        <f>'SO 001 - Bourací a přípra...'!J36</f>
        <v>0</v>
      </c>
      <c r="AZ95" s="129">
        <f>'SO 001 - Bourací a přípra...'!F33</f>
        <v>0</v>
      </c>
      <c r="BA95" s="129">
        <f>'SO 001 - Bourací a přípra...'!F34</f>
        <v>0</v>
      </c>
      <c r="BB95" s="129">
        <f>'SO 001 - Bourací a přípra...'!F35</f>
        <v>0</v>
      </c>
      <c r="BC95" s="129">
        <f>'SO 001 - Bourací a přípra...'!F36</f>
        <v>0</v>
      </c>
      <c r="BD95" s="131">
        <f>'SO 001 - Bourací a přípra...'!F37</f>
        <v>0</v>
      </c>
      <c r="BE95" s="7"/>
      <c r="BT95" s="132" t="s">
        <v>90</v>
      </c>
      <c r="BV95" s="132" t="s">
        <v>84</v>
      </c>
      <c r="BW95" s="132" t="s">
        <v>91</v>
      </c>
      <c r="BX95" s="132" t="s">
        <v>5</v>
      </c>
      <c r="CL95" s="132" t="s">
        <v>19</v>
      </c>
      <c r="CM95" s="132" t="s">
        <v>92</v>
      </c>
    </row>
    <row r="96" s="7" customFormat="1" ht="16.5" customHeight="1">
      <c r="A96" s="120" t="s">
        <v>86</v>
      </c>
      <c r="B96" s="121"/>
      <c r="C96" s="122"/>
      <c r="D96" s="123" t="s">
        <v>93</v>
      </c>
      <c r="E96" s="123"/>
      <c r="F96" s="123"/>
      <c r="G96" s="123"/>
      <c r="H96" s="123"/>
      <c r="I96" s="124"/>
      <c r="J96" s="123" t="s">
        <v>94</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101 - Rekonstrukce kom...'!J30</f>
        <v>0</v>
      </c>
      <c r="AH96" s="124"/>
      <c r="AI96" s="124"/>
      <c r="AJ96" s="124"/>
      <c r="AK96" s="124"/>
      <c r="AL96" s="124"/>
      <c r="AM96" s="124"/>
      <c r="AN96" s="125">
        <f>SUM(AG96,AT96)</f>
        <v>0</v>
      </c>
      <c r="AO96" s="124"/>
      <c r="AP96" s="124"/>
      <c r="AQ96" s="126" t="s">
        <v>89</v>
      </c>
      <c r="AR96" s="127"/>
      <c r="AS96" s="128">
        <v>0</v>
      </c>
      <c r="AT96" s="129">
        <f>ROUND(SUM(AV96:AW96),2)</f>
        <v>0</v>
      </c>
      <c r="AU96" s="130">
        <f>'SO 101 - Rekonstrukce kom...'!P135</f>
        <v>0</v>
      </c>
      <c r="AV96" s="129">
        <f>'SO 101 - Rekonstrukce kom...'!J33</f>
        <v>0</v>
      </c>
      <c r="AW96" s="129">
        <f>'SO 101 - Rekonstrukce kom...'!J34</f>
        <v>0</v>
      </c>
      <c r="AX96" s="129">
        <f>'SO 101 - Rekonstrukce kom...'!J35</f>
        <v>0</v>
      </c>
      <c r="AY96" s="129">
        <f>'SO 101 - Rekonstrukce kom...'!J36</f>
        <v>0</v>
      </c>
      <c r="AZ96" s="129">
        <f>'SO 101 - Rekonstrukce kom...'!F33</f>
        <v>0</v>
      </c>
      <c r="BA96" s="129">
        <f>'SO 101 - Rekonstrukce kom...'!F34</f>
        <v>0</v>
      </c>
      <c r="BB96" s="129">
        <f>'SO 101 - Rekonstrukce kom...'!F35</f>
        <v>0</v>
      </c>
      <c r="BC96" s="129">
        <f>'SO 101 - Rekonstrukce kom...'!F36</f>
        <v>0</v>
      </c>
      <c r="BD96" s="131">
        <f>'SO 101 - Rekonstrukce kom...'!F37</f>
        <v>0</v>
      </c>
      <c r="BE96" s="7"/>
      <c r="BT96" s="132" t="s">
        <v>90</v>
      </c>
      <c r="BV96" s="132" t="s">
        <v>84</v>
      </c>
      <c r="BW96" s="132" t="s">
        <v>95</v>
      </c>
      <c r="BX96" s="132" t="s">
        <v>5</v>
      </c>
      <c r="CL96" s="132" t="s">
        <v>19</v>
      </c>
      <c r="CM96" s="132" t="s">
        <v>92</v>
      </c>
    </row>
    <row r="97" s="7" customFormat="1" ht="16.5" customHeight="1">
      <c r="A97" s="120" t="s">
        <v>86</v>
      </c>
      <c r="B97" s="121"/>
      <c r="C97" s="122"/>
      <c r="D97" s="123" t="s">
        <v>96</v>
      </c>
      <c r="E97" s="123"/>
      <c r="F97" s="123"/>
      <c r="G97" s="123"/>
      <c r="H97" s="123"/>
      <c r="I97" s="124"/>
      <c r="J97" s="123" t="s">
        <v>97</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301 - Odvodnění zpevně...'!J30</f>
        <v>0</v>
      </c>
      <c r="AH97" s="124"/>
      <c r="AI97" s="124"/>
      <c r="AJ97" s="124"/>
      <c r="AK97" s="124"/>
      <c r="AL97" s="124"/>
      <c r="AM97" s="124"/>
      <c r="AN97" s="125">
        <f>SUM(AG97,AT97)</f>
        <v>0</v>
      </c>
      <c r="AO97" s="124"/>
      <c r="AP97" s="124"/>
      <c r="AQ97" s="126" t="s">
        <v>89</v>
      </c>
      <c r="AR97" s="127"/>
      <c r="AS97" s="128">
        <v>0</v>
      </c>
      <c r="AT97" s="129">
        <f>ROUND(SUM(AV97:AW97),2)</f>
        <v>0</v>
      </c>
      <c r="AU97" s="130">
        <f>'SO 301 - Odvodnění zpevně...'!P132</f>
        <v>0</v>
      </c>
      <c r="AV97" s="129">
        <f>'SO 301 - Odvodnění zpevně...'!J33</f>
        <v>0</v>
      </c>
      <c r="AW97" s="129">
        <f>'SO 301 - Odvodnění zpevně...'!J34</f>
        <v>0</v>
      </c>
      <c r="AX97" s="129">
        <f>'SO 301 - Odvodnění zpevně...'!J35</f>
        <v>0</v>
      </c>
      <c r="AY97" s="129">
        <f>'SO 301 - Odvodnění zpevně...'!J36</f>
        <v>0</v>
      </c>
      <c r="AZ97" s="129">
        <f>'SO 301 - Odvodnění zpevně...'!F33</f>
        <v>0</v>
      </c>
      <c r="BA97" s="129">
        <f>'SO 301 - Odvodnění zpevně...'!F34</f>
        <v>0</v>
      </c>
      <c r="BB97" s="129">
        <f>'SO 301 - Odvodnění zpevně...'!F35</f>
        <v>0</v>
      </c>
      <c r="BC97" s="129">
        <f>'SO 301 - Odvodnění zpevně...'!F36</f>
        <v>0</v>
      </c>
      <c r="BD97" s="131">
        <f>'SO 301 - Odvodnění zpevně...'!F37</f>
        <v>0</v>
      </c>
      <c r="BE97" s="7"/>
      <c r="BT97" s="132" t="s">
        <v>90</v>
      </c>
      <c r="BV97" s="132" t="s">
        <v>84</v>
      </c>
      <c r="BW97" s="132" t="s">
        <v>98</v>
      </c>
      <c r="BX97" s="132" t="s">
        <v>5</v>
      </c>
      <c r="CL97" s="132" t="s">
        <v>19</v>
      </c>
      <c r="CM97" s="132" t="s">
        <v>92</v>
      </c>
    </row>
    <row r="98" s="7" customFormat="1" ht="16.5" customHeight="1">
      <c r="A98" s="120" t="s">
        <v>86</v>
      </c>
      <c r="B98" s="121"/>
      <c r="C98" s="122"/>
      <c r="D98" s="123" t="s">
        <v>99</v>
      </c>
      <c r="E98" s="123"/>
      <c r="F98" s="123"/>
      <c r="G98" s="123"/>
      <c r="H98" s="123"/>
      <c r="I98" s="124"/>
      <c r="J98" s="123" t="s">
        <v>100</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431 - Veřejné osvětlení'!J30</f>
        <v>0</v>
      </c>
      <c r="AH98" s="124"/>
      <c r="AI98" s="124"/>
      <c r="AJ98" s="124"/>
      <c r="AK98" s="124"/>
      <c r="AL98" s="124"/>
      <c r="AM98" s="124"/>
      <c r="AN98" s="125">
        <f>SUM(AG98,AT98)</f>
        <v>0</v>
      </c>
      <c r="AO98" s="124"/>
      <c r="AP98" s="124"/>
      <c r="AQ98" s="126" t="s">
        <v>89</v>
      </c>
      <c r="AR98" s="127"/>
      <c r="AS98" s="128">
        <v>0</v>
      </c>
      <c r="AT98" s="129">
        <f>ROUND(SUM(AV98:AW98),2)</f>
        <v>0</v>
      </c>
      <c r="AU98" s="130">
        <f>'SO 431 - Veřejné osvětlení'!P118</f>
        <v>0</v>
      </c>
      <c r="AV98" s="129">
        <f>'SO 431 - Veřejné osvětlení'!J33</f>
        <v>0</v>
      </c>
      <c r="AW98" s="129">
        <f>'SO 431 - Veřejné osvětlení'!J34</f>
        <v>0</v>
      </c>
      <c r="AX98" s="129">
        <f>'SO 431 - Veřejné osvětlení'!J35</f>
        <v>0</v>
      </c>
      <c r="AY98" s="129">
        <f>'SO 431 - Veřejné osvětlení'!J36</f>
        <v>0</v>
      </c>
      <c r="AZ98" s="129">
        <f>'SO 431 - Veřejné osvětlení'!F33</f>
        <v>0</v>
      </c>
      <c r="BA98" s="129">
        <f>'SO 431 - Veřejné osvětlení'!F34</f>
        <v>0</v>
      </c>
      <c r="BB98" s="129">
        <f>'SO 431 - Veřejné osvětlení'!F35</f>
        <v>0</v>
      </c>
      <c r="BC98" s="129">
        <f>'SO 431 - Veřejné osvětlení'!F36</f>
        <v>0</v>
      </c>
      <c r="BD98" s="131">
        <f>'SO 431 - Veřejné osvětlení'!F37</f>
        <v>0</v>
      </c>
      <c r="BE98" s="7"/>
      <c r="BT98" s="132" t="s">
        <v>90</v>
      </c>
      <c r="BV98" s="132" t="s">
        <v>84</v>
      </c>
      <c r="BW98" s="132" t="s">
        <v>101</v>
      </c>
      <c r="BX98" s="132" t="s">
        <v>5</v>
      </c>
      <c r="CL98" s="132" t="s">
        <v>19</v>
      </c>
      <c r="CM98" s="132" t="s">
        <v>92</v>
      </c>
    </row>
    <row r="99" s="7" customFormat="1" ht="16.5" customHeight="1">
      <c r="A99" s="120" t="s">
        <v>86</v>
      </c>
      <c r="B99" s="121"/>
      <c r="C99" s="122"/>
      <c r="D99" s="123" t="s">
        <v>102</v>
      </c>
      <c r="E99" s="123"/>
      <c r="F99" s="123"/>
      <c r="G99" s="123"/>
      <c r="H99" s="123"/>
      <c r="I99" s="124"/>
      <c r="J99" s="123" t="s">
        <v>103</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901 - ZOV Zásady organ...'!J30</f>
        <v>0</v>
      </c>
      <c r="AH99" s="124"/>
      <c r="AI99" s="124"/>
      <c r="AJ99" s="124"/>
      <c r="AK99" s="124"/>
      <c r="AL99" s="124"/>
      <c r="AM99" s="124"/>
      <c r="AN99" s="125">
        <f>SUM(AG99,AT99)</f>
        <v>0</v>
      </c>
      <c r="AO99" s="124"/>
      <c r="AP99" s="124"/>
      <c r="AQ99" s="126" t="s">
        <v>89</v>
      </c>
      <c r="AR99" s="127"/>
      <c r="AS99" s="128">
        <v>0</v>
      </c>
      <c r="AT99" s="129">
        <f>ROUND(SUM(AV99:AW99),2)</f>
        <v>0</v>
      </c>
      <c r="AU99" s="130">
        <f>'SO 901 - ZOV Zásady organ...'!P124</f>
        <v>0</v>
      </c>
      <c r="AV99" s="129">
        <f>'SO 901 - ZOV Zásady organ...'!J33</f>
        <v>0</v>
      </c>
      <c r="AW99" s="129">
        <f>'SO 901 - ZOV Zásady organ...'!J34</f>
        <v>0</v>
      </c>
      <c r="AX99" s="129">
        <f>'SO 901 - ZOV Zásady organ...'!J35</f>
        <v>0</v>
      </c>
      <c r="AY99" s="129">
        <f>'SO 901 - ZOV Zásady organ...'!J36</f>
        <v>0</v>
      </c>
      <c r="AZ99" s="129">
        <f>'SO 901 - ZOV Zásady organ...'!F33</f>
        <v>0</v>
      </c>
      <c r="BA99" s="129">
        <f>'SO 901 - ZOV Zásady organ...'!F34</f>
        <v>0</v>
      </c>
      <c r="BB99" s="129">
        <f>'SO 901 - ZOV Zásady organ...'!F35</f>
        <v>0</v>
      </c>
      <c r="BC99" s="129">
        <f>'SO 901 - ZOV Zásady organ...'!F36</f>
        <v>0</v>
      </c>
      <c r="BD99" s="131">
        <f>'SO 901 - ZOV Zásady organ...'!F37</f>
        <v>0</v>
      </c>
      <c r="BE99" s="7"/>
      <c r="BT99" s="132" t="s">
        <v>90</v>
      </c>
      <c r="BV99" s="132" t="s">
        <v>84</v>
      </c>
      <c r="BW99" s="132" t="s">
        <v>104</v>
      </c>
      <c r="BX99" s="132" t="s">
        <v>5</v>
      </c>
      <c r="CL99" s="132" t="s">
        <v>19</v>
      </c>
      <c r="CM99" s="132" t="s">
        <v>92</v>
      </c>
    </row>
    <row r="100" s="7" customFormat="1" ht="16.5" customHeight="1">
      <c r="A100" s="120" t="s">
        <v>86</v>
      </c>
      <c r="B100" s="121"/>
      <c r="C100" s="122"/>
      <c r="D100" s="123" t="s">
        <v>105</v>
      </c>
      <c r="E100" s="123"/>
      <c r="F100" s="123"/>
      <c r="G100" s="123"/>
      <c r="H100" s="123"/>
      <c r="I100" s="124"/>
      <c r="J100" s="123" t="s">
        <v>106</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'VRN - Vedlejší rozpočtové...'!J30</f>
        <v>0</v>
      </c>
      <c r="AH100" s="124"/>
      <c r="AI100" s="124"/>
      <c r="AJ100" s="124"/>
      <c r="AK100" s="124"/>
      <c r="AL100" s="124"/>
      <c r="AM100" s="124"/>
      <c r="AN100" s="125">
        <f>SUM(AG100,AT100)</f>
        <v>0</v>
      </c>
      <c r="AO100" s="124"/>
      <c r="AP100" s="124"/>
      <c r="AQ100" s="126" t="s">
        <v>89</v>
      </c>
      <c r="AR100" s="127"/>
      <c r="AS100" s="133">
        <v>0</v>
      </c>
      <c r="AT100" s="134">
        <f>ROUND(SUM(AV100:AW100),2)</f>
        <v>0</v>
      </c>
      <c r="AU100" s="135">
        <f>'VRN - Vedlejší rozpočtové...'!P123</f>
        <v>0</v>
      </c>
      <c r="AV100" s="134">
        <f>'VRN - Vedlejší rozpočtové...'!J33</f>
        <v>0</v>
      </c>
      <c r="AW100" s="134">
        <f>'VRN - Vedlejší rozpočtové...'!J34</f>
        <v>0</v>
      </c>
      <c r="AX100" s="134">
        <f>'VRN - Vedlejší rozpočtové...'!J35</f>
        <v>0</v>
      </c>
      <c r="AY100" s="134">
        <f>'VRN - Vedlejší rozpočtové...'!J36</f>
        <v>0</v>
      </c>
      <c r="AZ100" s="134">
        <f>'VRN - Vedlejší rozpočtové...'!F33</f>
        <v>0</v>
      </c>
      <c r="BA100" s="134">
        <f>'VRN - Vedlejší rozpočtové...'!F34</f>
        <v>0</v>
      </c>
      <c r="BB100" s="134">
        <f>'VRN - Vedlejší rozpočtové...'!F35</f>
        <v>0</v>
      </c>
      <c r="BC100" s="134">
        <f>'VRN - Vedlejší rozpočtové...'!F36</f>
        <v>0</v>
      </c>
      <c r="BD100" s="136">
        <f>'VRN - Vedlejší rozpočtové...'!F37</f>
        <v>0</v>
      </c>
      <c r="BE100" s="7"/>
      <c r="BT100" s="132" t="s">
        <v>90</v>
      </c>
      <c r="BV100" s="132" t="s">
        <v>84</v>
      </c>
      <c r="BW100" s="132" t="s">
        <v>107</v>
      </c>
      <c r="BX100" s="132" t="s">
        <v>5</v>
      </c>
      <c r="CL100" s="132" t="s">
        <v>19</v>
      </c>
      <c r="CM100" s="132" t="s">
        <v>92</v>
      </c>
    </row>
    <row r="101" s="2" customFormat="1" ht="30" customHeight="1">
      <c r="A101" s="39"/>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5"/>
      <c r="AS101" s="39"/>
      <c r="AT101" s="39"/>
      <c r="AU101" s="39"/>
      <c r="AV101" s="39"/>
      <c r="AW101" s="39"/>
      <c r="AX101" s="39"/>
      <c r="AY101" s="39"/>
      <c r="AZ101" s="39"/>
      <c r="BA101" s="39"/>
      <c r="BB101" s="39"/>
      <c r="BC101" s="39"/>
      <c r="BD101" s="39"/>
      <c r="BE101" s="39"/>
    </row>
    <row r="102" s="2" customFormat="1" ht="6.96" customHeight="1">
      <c r="A102" s="39"/>
      <c r="B102" s="67"/>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45"/>
      <c r="AS102" s="39"/>
      <c r="AT102" s="39"/>
      <c r="AU102" s="39"/>
      <c r="AV102" s="39"/>
      <c r="AW102" s="39"/>
      <c r="AX102" s="39"/>
      <c r="AY102" s="39"/>
      <c r="AZ102" s="39"/>
      <c r="BA102" s="39"/>
      <c r="BB102" s="39"/>
      <c r="BC102" s="39"/>
      <c r="BD102" s="39"/>
      <c r="BE102" s="39"/>
    </row>
  </sheetData>
  <sheetProtection sheet="1" formatColumns="0" formatRows="0" objects="1" scenarios="1" spinCount="100000" saltValue="oJspHWhM+fPRY9ZaRPi0J0JxtF4ZBxkadH23jnXPsHX1VnRqrpV2KNseeNXFoY1618F1jhg7t46j5ay9ghTs9g==" hashValue="nXS8hUYMMcEOGcEdD+jw6c03JEK0PQ5GgoENBO5MIUSji1zXgdrKLJJy9eVuBxEu3yv6kYwI9zUq824eGx4UrA=="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1 - Bourací a přípra...'!C2" display="/"/>
    <hyperlink ref="A96" location="'SO 101 - Rekonstrukce kom...'!C2" display="/"/>
    <hyperlink ref="A97" location="'SO 301 - Odvodnění zpevně...'!C2" display="/"/>
    <hyperlink ref="A98" location="'SO 431 - Veřejné osvětlení'!C2" display="/"/>
    <hyperlink ref="A99" location="'SO 901 - ZOV Zásady organ...'!C2" display="/"/>
    <hyperlink ref="A100"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110</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ROUND((SUM(BE121:BE279)),  2)</f>
        <v>0</v>
      </c>
      <c r="G33" s="39"/>
      <c r="H33" s="39"/>
      <c r="I33" s="156">
        <v>0.20999999999999999</v>
      </c>
      <c r="J33" s="155">
        <f>ROUND(((SUM(BE121:BE279))*I33),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ROUND((SUM(BF121:BF279)),  2)</f>
        <v>0</v>
      </c>
      <c r="G34" s="39"/>
      <c r="H34" s="39"/>
      <c r="I34" s="156">
        <v>0.14999999999999999</v>
      </c>
      <c r="J34" s="155">
        <f>ROUND(((SUM(BF121:BF279))*I34),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ROUND((SUM(BG121:BG279)),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ROUND((SUM(BH121:BH279)),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ROUND((SUM(BI121:BI279)),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001 - Bourací a přípravné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J121</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J123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118</v>
      </c>
      <c r="E99" s="189"/>
      <c r="F99" s="189"/>
      <c r="G99" s="189"/>
      <c r="H99" s="189"/>
      <c r="I99" s="189"/>
      <c r="J99" s="190">
        <f>J200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119</v>
      </c>
      <c r="E100" s="189"/>
      <c r="F100" s="189"/>
      <c r="G100" s="189"/>
      <c r="H100" s="189"/>
      <c r="I100" s="189"/>
      <c r="J100" s="190">
        <f>J229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120</v>
      </c>
      <c r="E101" s="189"/>
      <c r="F101" s="189"/>
      <c r="G101" s="189"/>
      <c r="H101" s="189"/>
      <c r="I101" s="189"/>
      <c r="J101" s="190">
        <f>J245</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3" t="s">
        <v>121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2"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Oprava silnice v ulici Sadová</v>
      </c>
      <c r="F111" s="32"/>
      <c r="G111" s="32"/>
      <c r="H111" s="32"/>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109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001 - Bourací a přípravné práce</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22</v>
      </c>
      <c r="D115" s="41"/>
      <c r="E115" s="41"/>
      <c r="F115" s="27" t="str">
        <f>F12</f>
        <v>Svatava u Sokolova</v>
      </c>
      <c r="G115" s="41"/>
      <c r="H115" s="41"/>
      <c r="I115" s="32" t="s">
        <v>24</v>
      </c>
      <c r="J115" s="80" t="str">
        <f>IF(J12="","",J12)</f>
        <v>2. 8. 2021</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40.05" customHeight="1">
      <c r="A117" s="39"/>
      <c r="B117" s="40"/>
      <c r="C117" s="32" t="s">
        <v>28</v>
      </c>
      <c r="D117" s="41"/>
      <c r="E117" s="41"/>
      <c r="F117" s="27" t="str">
        <f>E15</f>
        <v>Městys Svatava, Svatava, ČSA 277, 357 03</v>
      </c>
      <c r="G117" s="41"/>
      <c r="H117" s="41"/>
      <c r="I117" s="32" t="s">
        <v>35</v>
      </c>
      <c r="J117" s="37" t="str">
        <f>E21</f>
        <v>DSVA s.r.o.,nám. Krále Jiřího z Poděbrad 6, 350 02</v>
      </c>
      <c r="K117" s="41"/>
      <c r="L117" s="64"/>
      <c r="S117" s="39"/>
      <c r="T117" s="39"/>
      <c r="U117" s="39"/>
      <c r="V117" s="39"/>
      <c r="W117" s="39"/>
      <c r="X117" s="39"/>
      <c r="Y117" s="39"/>
      <c r="Z117" s="39"/>
      <c r="AA117" s="39"/>
      <c r="AB117" s="39"/>
      <c r="AC117" s="39"/>
      <c r="AD117" s="39"/>
      <c r="AE117" s="39"/>
    </row>
    <row r="118" s="2" customFormat="1" ht="25.65" customHeight="1">
      <c r="A118" s="39"/>
      <c r="B118" s="40"/>
      <c r="C118" s="32" t="s">
        <v>33</v>
      </c>
      <c r="D118" s="41"/>
      <c r="E118" s="41"/>
      <c r="F118" s="27" t="str">
        <f>IF(E18="","",E18)</f>
        <v>Vyplň údaj</v>
      </c>
      <c r="G118" s="41"/>
      <c r="H118" s="41"/>
      <c r="I118" s="32" t="s">
        <v>39</v>
      </c>
      <c r="J118" s="37" t="str">
        <f>E24</f>
        <v>DSVA s.r.o. - Jozef Turza</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122</v>
      </c>
      <c r="D120" s="195" t="s">
        <v>67</v>
      </c>
      <c r="E120" s="195" t="s">
        <v>63</v>
      </c>
      <c r="F120" s="195" t="s">
        <v>64</v>
      </c>
      <c r="G120" s="195" t="s">
        <v>123</v>
      </c>
      <c r="H120" s="195" t="s">
        <v>124</v>
      </c>
      <c r="I120" s="195" t="s">
        <v>125</v>
      </c>
      <c r="J120" s="196" t="s">
        <v>113</v>
      </c>
      <c r="K120" s="197" t="s">
        <v>126</v>
      </c>
      <c r="L120" s="198"/>
      <c r="M120" s="101" t="s">
        <v>1</v>
      </c>
      <c r="N120" s="102" t="s">
        <v>46</v>
      </c>
      <c r="O120" s="102" t="s">
        <v>127</v>
      </c>
      <c r="P120" s="102" t="s">
        <v>128</v>
      </c>
      <c r="Q120" s="102" t="s">
        <v>129</v>
      </c>
      <c r="R120" s="102" t="s">
        <v>130</v>
      </c>
      <c r="S120" s="102" t="s">
        <v>131</v>
      </c>
      <c r="T120" s="103" t="s">
        <v>132</v>
      </c>
      <c r="U120" s="192"/>
      <c r="V120" s="192"/>
      <c r="W120" s="192"/>
      <c r="X120" s="192"/>
      <c r="Y120" s="192"/>
      <c r="Z120" s="192"/>
      <c r="AA120" s="192"/>
      <c r="AB120" s="192"/>
      <c r="AC120" s="192"/>
      <c r="AD120" s="192"/>
      <c r="AE120" s="192"/>
    </row>
    <row r="121" s="2" customFormat="1" ht="22.8" customHeight="1">
      <c r="A121" s="39"/>
      <c r="B121" s="40"/>
      <c r="C121" s="108" t="s">
        <v>133</v>
      </c>
      <c r="D121" s="41"/>
      <c r="E121" s="41"/>
      <c r="F121" s="41"/>
      <c r="G121" s="41"/>
      <c r="H121" s="41"/>
      <c r="I121" s="41"/>
      <c r="J121" s="199">
        <f>BK121</f>
        <v>0</v>
      </c>
      <c r="K121" s="41"/>
      <c r="L121" s="45"/>
      <c r="M121" s="104"/>
      <c r="N121" s="200"/>
      <c r="O121" s="105"/>
      <c r="P121" s="201">
        <f>P122</f>
        <v>0</v>
      </c>
      <c r="Q121" s="105"/>
      <c r="R121" s="201">
        <f>R122</f>
        <v>47.530472000000003</v>
      </c>
      <c r="S121" s="105"/>
      <c r="T121" s="202">
        <f>T122</f>
        <v>690.50420000000008</v>
      </c>
      <c r="U121" s="39"/>
      <c r="V121" s="39"/>
      <c r="W121" s="39"/>
      <c r="X121" s="39"/>
      <c r="Y121" s="39"/>
      <c r="Z121" s="39"/>
      <c r="AA121" s="39"/>
      <c r="AB121" s="39"/>
      <c r="AC121" s="39"/>
      <c r="AD121" s="39"/>
      <c r="AE121" s="39"/>
      <c r="AT121" s="17" t="s">
        <v>81</v>
      </c>
      <c r="AU121" s="17" t="s">
        <v>115</v>
      </c>
      <c r="BK121" s="203">
        <f>BK122</f>
        <v>0</v>
      </c>
    </row>
    <row r="122" s="12" customFormat="1" ht="25.92" customHeight="1">
      <c r="A122" s="12"/>
      <c r="B122" s="204"/>
      <c r="C122" s="205"/>
      <c r="D122" s="206" t="s">
        <v>81</v>
      </c>
      <c r="E122" s="207" t="s">
        <v>134</v>
      </c>
      <c r="F122" s="207" t="s">
        <v>135</v>
      </c>
      <c r="G122" s="205"/>
      <c r="H122" s="205"/>
      <c r="I122" s="208"/>
      <c r="J122" s="209">
        <f>BK122</f>
        <v>0</v>
      </c>
      <c r="K122" s="205"/>
      <c r="L122" s="210"/>
      <c r="M122" s="211"/>
      <c r="N122" s="212"/>
      <c r="O122" s="212"/>
      <c r="P122" s="213">
        <f>P123+P200+P229+P245</f>
        <v>0</v>
      </c>
      <c r="Q122" s="212"/>
      <c r="R122" s="213">
        <f>R123+R200+R229+R245</f>
        <v>47.530472000000003</v>
      </c>
      <c r="S122" s="212"/>
      <c r="T122" s="214">
        <f>T123+T200+T229+T245</f>
        <v>690.50420000000008</v>
      </c>
      <c r="U122" s="12"/>
      <c r="V122" s="12"/>
      <c r="W122" s="12"/>
      <c r="X122" s="12"/>
      <c r="Y122" s="12"/>
      <c r="Z122" s="12"/>
      <c r="AA122" s="12"/>
      <c r="AB122" s="12"/>
      <c r="AC122" s="12"/>
      <c r="AD122" s="12"/>
      <c r="AE122" s="12"/>
      <c r="AR122" s="215" t="s">
        <v>90</v>
      </c>
      <c r="AT122" s="216" t="s">
        <v>81</v>
      </c>
      <c r="AU122" s="216" t="s">
        <v>82</v>
      </c>
      <c r="AY122" s="215" t="s">
        <v>136</v>
      </c>
      <c r="BK122" s="217">
        <f>BK123+BK200+BK229+BK245</f>
        <v>0</v>
      </c>
    </row>
    <row r="123" s="12" customFormat="1" ht="22.8" customHeight="1">
      <c r="A123" s="12"/>
      <c r="B123" s="204"/>
      <c r="C123" s="205"/>
      <c r="D123" s="206" t="s">
        <v>81</v>
      </c>
      <c r="E123" s="218" t="s">
        <v>90</v>
      </c>
      <c r="F123" s="218" t="s">
        <v>137</v>
      </c>
      <c r="G123" s="205"/>
      <c r="H123" s="205"/>
      <c r="I123" s="208"/>
      <c r="J123" s="219">
        <f>BK123</f>
        <v>0</v>
      </c>
      <c r="K123" s="205"/>
      <c r="L123" s="210"/>
      <c r="M123" s="211"/>
      <c r="N123" s="212"/>
      <c r="O123" s="212"/>
      <c r="P123" s="213">
        <f>SUM(P124:P199)</f>
        <v>0</v>
      </c>
      <c r="Q123" s="212"/>
      <c r="R123" s="213">
        <f>SUM(R124:R199)</f>
        <v>33.625920000000001</v>
      </c>
      <c r="S123" s="212"/>
      <c r="T123" s="214">
        <f>SUM(T124:T199)</f>
        <v>682.29000000000008</v>
      </c>
      <c r="U123" s="12"/>
      <c r="V123" s="12"/>
      <c r="W123" s="12"/>
      <c r="X123" s="12"/>
      <c r="Y123" s="12"/>
      <c r="Z123" s="12"/>
      <c r="AA123" s="12"/>
      <c r="AB123" s="12"/>
      <c r="AC123" s="12"/>
      <c r="AD123" s="12"/>
      <c r="AE123" s="12"/>
      <c r="AR123" s="215" t="s">
        <v>90</v>
      </c>
      <c r="AT123" s="216" t="s">
        <v>81</v>
      </c>
      <c r="AU123" s="216" t="s">
        <v>90</v>
      </c>
      <c r="AY123" s="215" t="s">
        <v>136</v>
      </c>
      <c r="BK123" s="217">
        <f>SUM(BK124:BK199)</f>
        <v>0</v>
      </c>
    </row>
    <row r="124" s="2" customFormat="1" ht="37.8" customHeight="1">
      <c r="A124" s="39"/>
      <c r="B124" s="40"/>
      <c r="C124" s="220" t="s">
        <v>90</v>
      </c>
      <c r="D124" s="220" t="s">
        <v>138</v>
      </c>
      <c r="E124" s="221" t="s">
        <v>139</v>
      </c>
      <c r="F124" s="222" t="s">
        <v>140</v>
      </c>
      <c r="G124" s="223" t="s">
        <v>141</v>
      </c>
      <c r="H124" s="224">
        <v>50</v>
      </c>
      <c r="I124" s="225"/>
      <c r="J124" s="226">
        <f>ROUND(I124*H124,2)</f>
        <v>0</v>
      </c>
      <c r="K124" s="227"/>
      <c r="L124" s="45"/>
      <c r="M124" s="228" t="s">
        <v>1</v>
      </c>
      <c r="N124" s="229" t="s">
        <v>47</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142</v>
      </c>
      <c r="AT124" s="232" t="s">
        <v>138</v>
      </c>
      <c r="AU124" s="232" t="s">
        <v>92</v>
      </c>
      <c r="AY124" s="17" t="s">
        <v>136</v>
      </c>
      <c r="BE124" s="233">
        <f>IF(N124="základní",J124,0)</f>
        <v>0</v>
      </c>
      <c r="BF124" s="233">
        <f>IF(N124="snížená",J124,0)</f>
        <v>0</v>
      </c>
      <c r="BG124" s="233">
        <f>IF(N124="zákl. přenesená",J124,0)</f>
        <v>0</v>
      </c>
      <c r="BH124" s="233">
        <f>IF(N124="sníž. přenesená",J124,0)</f>
        <v>0</v>
      </c>
      <c r="BI124" s="233">
        <f>IF(N124="nulová",J124,0)</f>
        <v>0</v>
      </c>
      <c r="BJ124" s="17" t="s">
        <v>90</v>
      </c>
      <c r="BK124" s="233">
        <f>ROUND(I124*H124,2)</f>
        <v>0</v>
      </c>
      <c r="BL124" s="17" t="s">
        <v>142</v>
      </c>
      <c r="BM124" s="232" t="s">
        <v>143</v>
      </c>
    </row>
    <row r="125" s="2" customFormat="1">
      <c r="A125" s="39"/>
      <c r="B125" s="40"/>
      <c r="C125" s="41"/>
      <c r="D125" s="234" t="s">
        <v>144</v>
      </c>
      <c r="E125" s="41"/>
      <c r="F125" s="235" t="s">
        <v>145</v>
      </c>
      <c r="G125" s="41"/>
      <c r="H125" s="41"/>
      <c r="I125" s="236"/>
      <c r="J125" s="41"/>
      <c r="K125" s="41"/>
      <c r="L125" s="45"/>
      <c r="M125" s="237"/>
      <c r="N125" s="238"/>
      <c r="O125" s="92"/>
      <c r="P125" s="92"/>
      <c r="Q125" s="92"/>
      <c r="R125" s="92"/>
      <c r="S125" s="92"/>
      <c r="T125" s="93"/>
      <c r="U125" s="39"/>
      <c r="V125" s="39"/>
      <c r="W125" s="39"/>
      <c r="X125" s="39"/>
      <c r="Y125" s="39"/>
      <c r="Z125" s="39"/>
      <c r="AA125" s="39"/>
      <c r="AB125" s="39"/>
      <c r="AC125" s="39"/>
      <c r="AD125" s="39"/>
      <c r="AE125" s="39"/>
      <c r="AT125" s="17" t="s">
        <v>144</v>
      </c>
      <c r="AU125" s="17" t="s">
        <v>92</v>
      </c>
    </row>
    <row r="126" s="2" customFormat="1" ht="24.15" customHeight="1">
      <c r="A126" s="39"/>
      <c r="B126" s="40"/>
      <c r="C126" s="220" t="s">
        <v>92</v>
      </c>
      <c r="D126" s="220" t="s">
        <v>138</v>
      </c>
      <c r="E126" s="221" t="s">
        <v>146</v>
      </c>
      <c r="F126" s="222" t="s">
        <v>147</v>
      </c>
      <c r="G126" s="223" t="s">
        <v>148</v>
      </c>
      <c r="H126" s="224">
        <v>53.759999999999998</v>
      </c>
      <c r="I126" s="225"/>
      <c r="J126" s="226">
        <f>ROUND(I126*H126,2)</f>
        <v>0</v>
      </c>
      <c r="K126" s="227"/>
      <c r="L126" s="45"/>
      <c r="M126" s="228" t="s">
        <v>1</v>
      </c>
      <c r="N126" s="229"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142</v>
      </c>
      <c r="AT126" s="232" t="s">
        <v>138</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142</v>
      </c>
      <c r="BM126" s="232" t="s">
        <v>149</v>
      </c>
    </row>
    <row r="127" s="13" customFormat="1">
      <c r="A127" s="13"/>
      <c r="B127" s="239"/>
      <c r="C127" s="240"/>
      <c r="D127" s="234" t="s">
        <v>150</v>
      </c>
      <c r="E127" s="241" t="s">
        <v>1</v>
      </c>
      <c r="F127" s="242" t="s">
        <v>151</v>
      </c>
      <c r="G127" s="240"/>
      <c r="H127" s="243">
        <v>34.560000000000002</v>
      </c>
      <c r="I127" s="244"/>
      <c r="J127" s="240"/>
      <c r="K127" s="240"/>
      <c r="L127" s="245"/>
      <c r="M127" s="246"/>
      <c r="N127" s="247"/>
      <c r="O127" s="247"/>
      <c r="P127" s="247"/>
      <c r="Q127" s="247"/>
      <c r="R127" s="247"/>
      <c r="S127" s="247"/>
      <c r="T127" s="248"/>
      <c r="U127" s="13"/>
      <c r="V127" s="13"/>
      <c r="W127" s="13"/>
      <c r="X127" s="13"/>
      <c r="Y127" s="13"/>
      <c r="Z127" s="13"/>
      <c r="AA127" s="13"/>
      <c r="AB127" s="13"/>
      <c r="AC127" s="13"/>
      <c r="AD127" s="13"/>
      <c r="AE127" s="13"/>
      <c r="AT127" s="249" t="s">
        <v>150</v>
      </c>
      <c r="AU127" s="249" t="s">
        <v>92</v>
      </c>
      <c r="AV127" s="13" t="s">
        <v>92</v>
      </c>
      <c r="AW127" s="13" t="s">
        <v>38</v>
      </c>
      <c r="AX127" s="13" t="s">
        <v>82</v>
      </c>
      <c r="AY127" s="249" t="s">
        <v>136</v>
      </c>
    </row>
    <row r="128" s="13" customFormat="1">
      <c r="A128" s="13"/>
      <c r="B128" s="239"/>
      <c r="C128" s="240"/>
      <c r="D128" s="234" t="s">
        <v>150</v>
      </c>
      <c r="E128" s="241" t="s">
        <v>1</v>
      </c>
      <c r="F128" s="242" t="s">
        <v>152</v>
      </c>
      <c r="G128" s="240"/>
      <c r="H128" s="243">
        <v>19.199999999999999</v>
      </c>
      <c r="I128" s="244"/>
      <c r="J128" s="240"/>
      <c r="K128" s="240"/>
      <c r="L128" s="245"/>
      <c r="M128" s="246"/>
      <c r="N128" s="247"/>
      <c r="O128" s="247"/>
      <c r="P128" s="247"/>
      <c r="Q128" s="247"/>
      <c r="R128" s="247"/>
      <c r="S128" s="247"/>
      <c r="T128" s="248"/>
      <c r="U128" s="13"/>
      <c r="V128" s="13"/>
      <c r="W128" s="13"/>
      <c r="X128" s="13"/>
      <c r="Y128" s="13"/>
      <c r="Z128" s="13"/>
      <c r="AA128" s="13"/>
      <c r="AB128" s="13"/>
      <c r="AC128" s="13"/>
      <c r="AD128" s="13"/>
      <c r="AE128" s="13"/>
      <c r="AT128" s="249" t="s">
        <v>150</v>
      </c>
      <c r="AU128" s="249" t="s">
        <v>92</v>
      </c>
      <c r="AV128" s="13" t="s">
        <v>92</v>
      </c>
      <c r="AW128" s="13" t="s">
        <v>38</v>
      </c>
      <c r="AX128" s="13" t="s">
        <v>82</v>
      </c>
      <c r="AY128" s="249" t="s">
        <v>136</v>
      </c>
    </row>
    <row r="129" s="14" customFormat="1">
      <c r="A129" s="14"/>
      <c r="B129" s="250"/>
      <c r="C129" s="251"/>
      <c r="D129" s="234" t="s">
        <v>150</v>
      </c>
      <c r="E129" s="252" t="s">
        <v>1</v>
      </c>
      <c r="F129" s="253" t="s">
        <v>153</v>
      </c>
      <c r="G129" s="251"/>
      <c r="H129" s="254">
        <v>53.760000000000005</v>
      </c>
      <c r="I129" s="255"/>
      <c r="J129" s="251"/>
      <c r="K129" s="251"/>
      <c r="L129" s="256"/>
      <c r="M129" s="257"/>
      <c r="N129" s="258"/>
      <c r="O129" s="258"/>
      <c r="P129" s="258"/>
      <c r="Q129" s="258"/>
      <c r="R129" s="258"/>
      <c r="S129" s="258"/>
      <c r="T129" s="259"/>
      <c r="U129" s="14"/>
      <c r="V129" s="14"/>
      <c r="W129" s="14"/>
      <c r="X129" s="14"/>
      <c r="Y129" s="14"/>
      <c r="Z129" s="14"/>
      <c r="AA129" s="14"/>
      <c r="AB129" s="14"/>
      <c r="AC129" s="14"/>
      <c r="AD129" s="14"/>
      <c r="AE129" s="14"/>
      <c r="AT129" s="260" t="s">
        <v>150</v>
      </c>
      <c r="AU129" s="260" t="s">
        <v>92</v>
      </c>
      <c r="AV129" s="14" t="s">
        <v>142</v>
      </c>
      <c r="AW129" s="14" t="s">
        <v>38</v>
      </c>
      <c r="AX129" s="14" t="s">
        <v>90</v>
      </c>
      <c r="AY129" s="260" t="s">
        <v>136</v>
      </c>
    </row>
    <row r="130" s="2" customFormat="1" ht="24.15" customHeight="1">
      <c r="A130" s="39"/>
      <c r="B130" s="40"/>
      <c r="C130" s="220" t="s">
        <v>154</v>
      </c>
      <c r="D130" s="220" t="s">
        <v>138</v>
      </c>
      <c r="E130" s="221" t="s">
        <v>155</v>
      </c>
      <c r="F130" s="222" t="s">
        <v>156</v>
      </c>
      <c r="G130" s="223" t="s">
        <v>148</v>
      </c>
      <c r="H130" s="224">
        <v>19.199999999999999</v>
      </c>
      <c r="I130" s="225"/>
      <c r="J130" s="226">
        <f>ROUND(I130*H130,2)</f>
        <v>0</v>
      </c>
      <c r="K130" s="227"/>
      <c r="L130" s="45"/>
      <c r="M130" s="228" t="s">
        <v>1</v>
      </c>
      <c r="N130" s="229"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142</v>
      </c>
      <c r="AT130" s="232" t="s">
        <v>138</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142</v>
      </c>
      <c r="BM130" s="232" t="s">
        <v>157</v>
      </c>
    </row>
    <row r="131" s="2" customFormat="1" ht="24.15" customHeight="1">
      <c r="A131" s="39"/>
      <c r="B131" s="40"/>
      <c r="C131" s="220" t="s">
        <v>142</v>
      </c>
      <c r="D131" s="220" t="s">
        <v>138</v>
      </c>
      <c r="E131" s="221" t="s">
        <v>158</v>
      </c>
      <c r="F131" s="222" t="s">
        <v>159</v>
      </c>
      <c r="G131" s="223" t="s">
        <v>148</v>
      </c>
      <c r="H131" s="224">
        <v>16</v>
      </c>
      <c r="I131" s="225"/>
      <c r="J131" s="226">
        <f>ROUND(I131*H131,2)</f>
        <v>0</v>
      </c>
      <c r="K131" s="227"/>
      <c r="L131" s="45"/>
      <c r="M131" s="228" t="s">
        <v>1</v>
      </c>
      <c r="N131" s="229" t="s">
        <v>47</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142</v>
      </c>
      <c r="AT131" s="232" t="s">
        <v>138</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160</v>
      </c>
    </row>
    <row r="132" s="2" customFormat="1">
      <c r="A132" s="39"/>
      <c r="B132" s="40"/>
      <c r="C132" s="41"/>
      <c r="D132" s="234" t="s">
        <v>144</v>
      </c>
      <c r="E132" s="41"/>
      <c r="F132" s="235" t="s">
        <v>161</v>
      </c>
      <c r="G132" s="41"/>
      <c r="H132" s="41"/>
      <c r="I132" s="236"/>
      <c r="J132" s="41"/>
      <c r="K132" s="41"/>
      <c r="L132" s="45"/>
      <c r="M132" s="237"/>
      <c r="N132" s="238"/>
      <c r="O132" s="92"/>
      <c r="P132" s="92"/>
      <c r="Q132" s="92"/>
      <c r="R132" s="92"/>
      <c r="S132" s="92"/>
      <c r="T132" s="93"/>
      <c r="U132" s="39"/>
      <c r="V132" s="39"/>
      <c r="W132" s="39"/>
      <c r="X132" s="39"/>
      <c r="Y132" s="39"/>
      <c r="Z132" s="39"/>
      <c r="AA132" s="39"/>
      <c r="AB132" s="39"/>
      <c r="AC132" s="39"/>
      <c r="AD132" s="39"/>
      <c r="AE132" s="39"/>
      <c r="AT132" s="17" t="s">
        <v>144</v>
      </c>
      <c r="AU132" s="17" t="s">
        <v>92</v>
      </c>
    </row>
    <row r="133" s="13" customFormat="1">
      <c r="A133" s="13"/>
      <c r="B133" s="239"/>
      <c r="C133" s="240"/>
      <c r="D133" s="234" t="s">
        <v>150</v>
      </c>
      <c r="E133" s="241" t="s">
        <v>1</v>
      </c>
      <c r="F133" s="242" t="s">
        <v>162</v>
      </c>
      <c r="G133" s="240"/>
      <c r="H133" s="243">
        <v>16</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150</v>
      </c>
      <c r="AU133" s="249" t="s">
        <v>92</v>
      </c>
      <c r="AV133" s="13" t="s">
        <v>92</v>
      </c>
      <c r="AW133" s="13" t="s">
        <v>38</v>
      </c>
      <c r="AX133" s="13" t="s">
        <v>90</v>
      </c>
      <c r="AY133" s="249" t="s">
        <v>136</v>
      </c>
    </row>
    <row r="134" s="2" customFormat="1" ht="24.15" customHeight="1">
      <c r="A134" s="39"/>
      <c r="B134" s="40"/>
      <c r="C134" s="261" t="s">
        <v>163</v>
      </c>
      <c r="D134" s="261" t="s">
        <v>164</v>
      </c>
      <c r="E134" s="262" t="s">
        <v>165</v>
      </c>
      <c r="F134" s="263" t="s">
        <v>166</v>
      </c>
      <c r="G134" s="264" t="s">
        <v>167</v>
      </c>
      <c r="H134" s="265">
        <v>33.600000000000001</v>
      </c>
      <c r="I134" s="266"/>
      <c r="J134" s="267">
        <f>ROUND(I134*H134,2)</f>
        <v>0</v>
      </c>
      <c r="K134" s="268"/>
      <c r="L134" s="269"/>
      <c r="M134" s="270" t="s">
        <v>1</v>
      </c>
      <c r="N134" s="271" t="s">
        <v>47</v>
      </c>
      <c r="O134" s="92"/>
      <c r="P134" s="230">
        <f>O134*H134</f>
        <v>0</v>
      </c>
      <c r="Q134" s="230">
        <v>1</v>
      </c>
      <c r="R134" s="230">
        <f>Q134*H134</f>
        <v>33.600000000000001</v>
      </c>
      <c r="S134" s="230">
        <v>0</v>
      </c>
      <c r="T134" s="231">
        <f>S134*H134</f>
        <v>0</v>
      </c>
      <c r="U134" s="39"/>
      <c r="V134" s="39"/>
      <c r="W134" s="39"/>
      <c r="X134" s="39"/>
      <c r="Y134" s="39"/>
      <c r="Z134" s="39"/>
      <c r="AA134" s="39"/>
      <c r="AB134" s="39"/>
      <c r="AC134" s="39"/>
      <c r="AD134" s="39"/>
      <c r="AE134" s="39"/>
      <c r="AR134" s="232" t="s">
        <v>168</v>
      </c>
      <c r="AT134" s="232" t="s">
        <v>164</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169</v>
      </c>
    </row>
    <row r="135" s="13" customFormat="1">
      <c r="A135" s="13"/>
      <c r="B135" s="239"/>
      <c r="C135" s="240"/>
      <c r="D135" s="234" t="s">
        <v>150</v>
      </c>
      <c r="E135" s="241" t="s">
        <v>1</v>
      </c>
      <c r="F135" s="242" t="s">
        <v>170</v>
      </c>
      <c r="G135" s="240"/>
      <c r="H135" s="243">
        <v>33.600000000000001</v>
      </c>
      <c r="I135" s="244"/>
      <c r="J135" s="240"/>
      <c r="K135" s="240"/>
      <c r="L135" s="245"/>
      <c r="M135" s="246"/>
      <c r="N135" s="247"/>
      <c r="O135" s="247"/>
      <c r="P135" s="247"/>
      <c r="Q135" s="247"/>
      <c r="R135" s="247"/>
      <c r="S135" s="247"/>
      <c r="T135" s="248"/>
      <c r="U135" s="13"/>
      <c r="V135" s="13"/>
      <c r="W135" s="13"/>
      <c r="X135" s="13"/>
      <c r="Y135" s="13"/>
      <c r="Z135" s="13"/>
      <c r="AA135" s="13"/>
      <c r="AB135" s="13"/>
      <c r="AC135" s="13"/>
      <c r="AD135" s="13"/>
      <c r="AE135" s="13"/>
      <c r="AT135" s="249" t="s">
        <v>150</v>
      </c>
      <c r="AU135" s="249" t="s">
        <v>92</v>
      </c>
      <c r="AV135" s="13" t="s">
        <v>92</v>
      </c>
      <c r="AW135" s="13" t="s">
        <v>38</v>
      </c>
      <c r="AX135" s="13" t="s">
        <v>82</v>
      </c>
      <c r="AY135" s="249" t="s">
        <v>136</v>
      </c>
    </row>
    <row r="136" s="14" customFormat="1">
      <c r="A136" s="14"/>
      <c r="B136" s="250"/>
      <c r="C136" s="251"/>
      <c r="D136" s="234" t="s">
        <v>150</v>
      </c>
      <c r="E136" s="252" t="s">
        <v>1</v>
      </c>
      <c r="F136" s="253" t="s">
        <v>153</v>
      </c>
      <c r="G136" s="251"/>
      <c r="H136" s="254">
        <v>33.600000000000001</v>
      </c>
      <c r="I136" s="255"/>
      <c r="J136" s="251"/>
      <c r="K136" s="251"/>
      <c r="L136" s="256"/>
      <c r="M136" s="257"/>
      <c r="N136" s="258"/>
      <c r="O136" s="258"/>
      <c r="P136" s="258"/>
      <c r="Q136" s="258"/>
      <c r="R136" s="258"/>
      <c r="S136" s="258"/>
      <c r="T136" s="259"/>
      <c r="U136" s="14"/>
      <c r="V136" s="14"/>
      <c r="W136" s="14"/>
      <c r="X136" s="14"/>
      <c r="Y136" s="14"/>
      <c r="Z136" s="14"/>
      <c r="AA136" s="14"/>
      <c r="AB136" s="14"/>
      <c r="AC136" s="14"/>
      <c r="AD136" s="14"/>
      <c r="AE136" s="14"/>
      <c r="AT136" s="260" t="s">
        <v>150</v>
      </c>
      <c r="AU136" s="260" t="s">
        <v>92</v>
      </c>
      <c r="AV136" s="14" t="s">
        <v>142</v>
      </c>
      <c r="AW136" s="14" t="s">
        <v>38</v>
      </c>
      <c r="AX136" s="14" t="s">
        <v>90</v>
      </c>
      <c r="AY136" s="260" t="s">
        <v>136</v>
      </c>
    </row>
    <row r="137" s="2" customFormat="1" ht="24.15" customHeight="1">
      <c r="A137" s="39"/>
      <c r="B137" s="40"/>
      <c r="C137" s="220" t="s">
        <v>171</v>
      </c>
      <c r="D137" s="220" t="s">
        <v>138</v>
      </c>
      <c r="E137" s="221" t="s">
        <v>172</v>
      </c>
      <c r="F137" s="222" t="s">
        <v>173</v>
      </c>
      <c r="G137" s="223" t="s">
        <v>148</v>
      </c>
      <c r="H137" s="224">
        <v>182.5</v>
      </c>
      <c r="I137" s="225"/>
      <c r="J137" s="226">
        <f>ROUND(I137*H137,2)</f>
        <v>0</v>
      </c>
      <c r="K137" s="227"/>
      <c r="L137" s="45"/>
      <c r="M137" s="228" t="s">
        <v>1</v>
      </c>
      <c r="N137" s="229"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174</v>
      </c>
    </row>
    <row r="138" s="2" customFormat="1">
      <c r="A138" s="39"/>
      <c r="B138" s="40"/>
      <c r="C138" s="41"/>
      <c r="D138" s="234" t="s">
        <v>144</v>
      </c>
      <c r="E138" s="41"/>
      <c r="F138" s="235" t="s">
        <v>175</v>
      </c>
      <c r="G138" s="41"/>
      <c r="H138" s="41"/>
      <c r="I138" s="236"/>
      <c r="J138" s="41"/>
      <c r="K138" s="41"/>
      <c r="L138" s="45"/>
      <c r="M138" s="237"/>
      <c r="N138" s="238"/>
      <c r="O138" s="92"/>
      <c r="P138" s="92"/>
      <c r="Q138" s="92"/>
      <c r="R138" s="92"/>
      <c r="S138" s="92"/>
      <c r="T138" s="93"/>
      <c r="U138" s="39"/>
      <c r="V138" s="39"/>
      <c r="W138" s="39"/>
      <c r="X138" s="39"/>
      <c r="Y138" s="39"/>
      <c r="Z138" s="39"/>
      <c r="AA138" s="39"/>
      <c r="AB138" s="39"/>
      <c r="AC138" s="39"/>
      <c r="AD138" s="39"/>
      <c r="AE138" s="39"/>
      <c r="AT138" s="17" t="s">
        <v>144</v>
      </c>
      <c r="AU138" s="17" t="s">
        <v>92</v>
      </c>
    </row>
    <row r="139" s="13" customFormat="1">
      <c r="A139" s="13"/>
      <c r="B139" s="239"/>
      <c r="C139" s="240"/>
      <c r="D139" s="234" t="s">
        <v>150</v>
      </c>
      <c r="E139" s="241" t="s">
        <v>1</v>
      </c>
      <c r="F139" s="242" t="s">
        <v>176</v>
      </c>
      <c r="G139" s="240"/>
      <c r="H139" s="243">
        <v>182.5</v>
      </c>
      <c r="I139" s="244"/>
      <c r="J139" s="240"/>
      <c r="K139" s="240"/>
      <c r="L139" s="245"/>
      <c r="M139" s="246"/>
      <c r="N139" s="247"/>
      <c r="O139" s="247"/>
      <c r="P139" s="247"/>
      <c r="Q139" s="247"/>
      <c r="R139" s="247"/>
      <c r="S139" s="247"/>
      <c r="T139" s="248"/>
      <c r="U139" s="13"/>
      <c r="V139" s="13"/>
      <c r="W139" s="13"/>
      <c r="X139" s="13"/>
      <c r="Y139" s="13"/>
      <c r="Z139" s="13"/>
      <c r="AA139" s="13"/>
      <c r="AB139" s="13"/>
      <c r="AC139" s="13"/>
      <c r="AD139" s="13"/>
      <c r="AE139" s="13"/>
      <c r="AT139" s="249" t="s">
        <v>150</v>
      </c>
      <c r="AU139" s="249" t="s">
        <v>92</v>
      </c>
      <c r="AV139" s="13" t="s">
        <v>92</v>
      </c>
      <c r="AW139" s="13" t="s">
        <v>38</v>
      </c>
      <c r="AX139" s="13" t="s">
        <v>82</v>
      </c>
      <c r="AY139" s="249" t="s">
        <v>136</v>
      </c>
    </row>
    <row r="140" s="14" customFormat="1">
      <c r="A140" s="14"/>
      <c r="B140" s="250"/>
      <c r="C140" s="251"/>
      <c r="D140" s="234" t="s">
        <v>150</v>
      </c>
      <c r="E140" s="252" t="s">
        <v>1</v>
      </c>
      <c r="F140" s="253" t="s">
        <v>153</v>
      </c>
      <c r="G140" s="251"/>
      <c r="H140" s="254">
        <v>182.5</v>
      </c>
      <c r="I140" s="255"/>
      <c r="J140" s="251"/>
      <c r="K140" s="251"/>
      <c r="L140" s="256"/>
      <c r="M140" s="257"/>
      <c r="N140" s="258"/>
      <c r="O140" s="258"/>
      <c r="P140" s="258"/>
      <c r="Q140" s="258"/>
      <c r="R140" s="258"/>
      <c r="S140" s="258"/>
      <c r="T140" s="259"/>
      <c r="U140" s="14"/>
      <c r="V140" s="14"/>
      <c r="W140" s="14"/>
      <c r="X140" s="14"/>
      <c r="Y140" s="14"/>
      <c r="Z140" s="14"/>
      <c r="AA140" s="14"/>
      <c r="AB140" s="14"/>
      <c r="AC140" s="14"/>
      <c r="AD140" s="14"/>
      <c r="AE140" s="14"/>
      <c r="AT140" s="260" t="s">
        <v>150</v>
      </c>
      <c r="AU140" s="260" t="s">
        <v>92</v>
      </c>
      <c r="AV140" s="14" t="s">
        <v>142</v>
      </c>
      <c r="AW140" s="14" t="s">
        <v>38</v>
      </c>
      <c r="AX140" s="14" t="s">
        <v>90</v>
      </c>
      <c r="AY140" s="260" t="s">
        <v>136</v>
      </c>
    </row>
    <row r="141" s="2" customFormat="1" ht="24.15" customHeight="1">
      <c r="A141" s="39"/>
      <c r="B141" s="40"/>
      <c r="C141" s="220" t="s">
        <v>177</v>
      </c>
      <c r="D141" s="220" t="s">
        <v>138</v>
      </c>
      <c r="E141" s="221" t="s">
        <v>178</v>
      </c>
      <c r="F141" s="222" t="s">
        <v>179</v>
      </c>
      <c r="G141" s="223" t="s">
        <v>148</v>
      </c>
      <c r="H141" s="224">
        <v>182.5</v>
      </c>
      <c r="I141" s="225"/>
      <c r="J141" s="226">
        <f>ROUND(I141*H141,2)</f>
        <v>0</v>
      </c>
      <c r="K141" s="227"/>
      <c r="L141" s="45"/>
      <c r="M141" s="228" t="s">
        <v>1</v>
      </c>
      <c r="N141" s="229" t="s">
        <v>47</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142</v>
      </c>
      <c r="AT141" s="232" t="s">
        <v>138</v>
      </c>
      <c r="AU141" s="232" t="s">
        <v>92</v>
      </c>
      <c r="AY141" s="17" t="s">
        <v>136</v>
      </c>
      <c r="BE141" s="233">
        <f>IF(N141="základní",J141,0)</f>
        <v>0</v>
      </c>
      <c r="BF141" s="233">
        <f>IF(N141="snížená",J141,0)</f>
        <v>0</v>
      </c>
      <c r="BG141" s="233">
        <f>IF(N141="zákl. přenesená",J141,0)</f>
        <v>0</v>
      </c>
      <c r="BH141" s="233">
        <f>IF(N141="sníž. přenesená",J141,0)</f>
        <v>0</v>
      </c>
      <c r="BI141" s="233">
        <f>IF(N141="nulová",J141,0)</f>
        <v>0</v>
      </c>
      <c r="BJ141" s="17" t="s">
        <v>90</v>
      </c>
      <c r="BK141" s="233">
        <f>ROUND(I141*H141,2)</f>
        <v>0</v>
      </c>
      <c r="BL141" s="17" t="s">
        <v>142</v>
      </c>
      <c r="BM141" s="232" t="s">
        <v>180</v>
      </c>
    </row>
    <row r="142" s="13" customFormat="1">
      <c r="A142" s="13"/>
      <c r="B142" s="239"/>
      <c r="C142" s="240"/>
      <c r="D142" s="234" t="s">
        <v>150</v>
      </c>
      <c r="E142" s="241" t="s">
        <v>1</v>
      </c>
      <c r="F142" s="242" t="s">
        <v>181</v>
      </c>
      <c r="G142" s="240"/>
      <c r="H142" s="243">
        <v>182.5</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150</v>
      </c>
      <c r="AU142" s="249" t="s">
        <v>92</v>
      </c>
      <c r="AV142" s="13" t="s">
        <v>92</v>
      </c>
      <c r="AW142" s="13" t="s">
        <v>38</v>
      </c>
      <c r="AX142" s="13" t="s">
        <v>82</v>
      </c>
      <c r="AY142" s="249" t="s">
        <v>136</v>
      </c>
    </row>
    <row r="143" s="14" customFormat="1">
      <c r="A143" s="14"/>
      <c r="B143" s="250"/>
      <c r="C143" s="251"/>
      <c r="D143" s="234" t="s">
        <v>150</v>
      </c>
      <c r="E143" s="252" t="s">
        <v>1</v>
      </c>
      <c r="F143" s="253" t="s">
        <v>153</v>
      </c>
      <c r="G143" s="251"/>
      <c r="H143" s="254">
        <v>182.5</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150</v>
      </c>
      <c r="AU143" s="260" t="s">
        <v>92</v>
      </c>
      <c r="AV143" s="14" t="s">
        <v>142</v>
      </c>
      <c r="AW143" s="14" t="s">
        <v>38</v>
      </c>
      <c r="AX143" s="14" t="s">
        <v>90</v>
      </c>
      <c r="AY143" s="260" t="s">
        <v>136</v>
      </c>
    </row>
    <row r="144" s="2" customFormat="1" ht="24.15" customHeight="1">
      <c r="A144" s="39"/>
      <c r="B144" s="40"/>
      <c r="C144" s="220" t="s">
        <v>168</v>
      </c>
      <c r="D144" s="220" t="s">
        <v>138</v>
      </c>
      <c r="E144" s="221" t="s">
        <v>182</v>
      </c>
      <c r="F144" s="222" t="s">
        <v>183</v>
      </c>
      <c r="G144" s="223" t="s">
        <v>148</v>
      </c>
      <c r="H144" s="224">
        <v>25</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184</v>
      </c>
    </row>
    <row r="145" s="2" customFormat="1">
      <c r="A145" s="39"/>
      <c r="B145" s="40"/>
      <c r="C145" s="41"/>
      <c r="D145" s="234" t="s">
        <v>144</v>
      </c>
      <c r="E145" s="41"/>
      <c r="F145" s="235" t="s">
        <v>161</v>
      </c>
      <c r="G145" s="41"/>
      <c r="H145" s="41"/>
      <c r="I145" s="236"/>
      <c r="J145" s="41"/>
      <c r="K145" s="41"/>
      <c r="L145" s="45"/>
      <c r="M145" s="237"/>
      <c r="N145" s="238"/>
      <c r="O145" s="92"/>
      <c r="P145" s="92"/>
      <c r="Q145" s="92"/>
      <c r="R145" s="92"/>
      <c r="S145" s="92"/>
      <c r="T145" s="93"/>
      <c r="U145" s="39"/>
      <c r="V145" s="39"/>
      <c r="W145" s="39"/>
      <c r="X145" s="39"/>
      <c r="Y145" s="39"/>
      <c r="Z145" s="39"/>
      <c r="AA145" s="39"/>
      <c r="AB145" s="39"/>
      <c r="AC145" s="39"/>
      <c r="AD145" s="39"/>
      <c r="AE145" s="39"/>
      <c r="AT145" s="17" t="s">
        <v>144</v>
      </c>
      <c r="AU145" s="17" t="s">
        <v>92</v>
      </c>
    </row>
    <row r="146" s="13" customFormat="1">
      <c r="A146" s="13"/>
      <c r="B146" s="239"/>
      <c r="C146" s="240"/>
      <c r="D146" s="234" t="s">
        <v>150</v>
      </c>
      <c r="E146" s="241" t="s">
        <v>1</v>
      </c>
      <c r="F146" s="242" t="s">
        <v>185</v>
      </c>
      <c r="G146" s="240"/>
      <c r="H146" s="243">
        <v>25</v>
      </c>
      <c r="I146" s="244"/>
      <c r="J146" s="240"/>
      <c r="K146" s="240"/>
      <c r="L146" s="245"/>
      <c r="M146" s="246"/>
      <c r="N146" s="247"/>
      <c r="O146" s="247"/>
      <c r="P146" s="247"/>
      <c r="Q146" s="247"/>
      <c r="R146" s="247"/>
      <c r="S146" s="247"/>
      <c r="T146" s="248"/>
      <c r="U146" s="13"/>
      <c r="V146" s="13"/>
      <c r="W146" s="13"/>
      <c r="X146" s="13"/>
      <c r="Y146" s="13"/>
      <c r="Z146" s="13"/>
      <c r="AA146" s="13"/>
      <c r="AB146" s="13"/>
      <c r="AC146" s="13"/>
      <c r="AD146" s="13"/>
      <c r="AE146" s="13"/>
      <c r="AT146" s="249" t="s">
        <v>150</v>
      </c>
      <c r="AU146" s="249" t="s">
        <v>92</v>
      </c>
      <c r="AV146" s="13" t="s">
        <v>92</v>
      </c>
      <c r="AW146" s="13" t="s">
        <v>38</v>
      </c>
      <c r="AX146" s="13" t="s">
        <v>90</v>
      </c>
      <c r="AY146" s="249" t="s">
        <v>136</v>
      </c>
    </row>
    <row r="147" s="2" customFormat="1" ht="24.15" customHeight="1">
      <c r="A147" s="39"/>
      <c r="B147" s="40"/>
      <c r="C147" s="220" t="s">
        <v>186</v>
      </c>
      <c r="D147" s="220" t="s">
        <v>138</v>
      </c>
      <c r="E147" s="221" t="s">
        <v>187</v>
      </c>
      <c r="F147" s="222" t="s">
        <v>188</v>
      </c>
      <c r="G147" s="223" t="s">
        <v>141</v>
      </c>
      <c r="H147" s="224">
        <v>50</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189</v>
      </c>
    </row>
    <row r="148" s="2" customFormat="1" ht="24.15" customHeight="1">
      <c r="A148" s="39"/>
      <c r="B148" s="40"/>
      <c r="C148" s="220" t="s">
        <v>190</v>
      </c>
      <c r="D148" s="220" t="s">
        <v>138</v>
      </c>
      <c r="E148" s="221" t="s">
        <v>191</v>
      </c>
      <c r="F148" s="222" t="s">
        <v>192</v>
      </c>
      <c r="G148" s="223" t="s">
        <v>141</v>
      </c>
      <c r="H148" s="224">
        <v>1740</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193</v>
      </c>
    </row>
    <row r="149" s="13" customFormat="1">
      <c r="A149" s="13"/>
      <c r="B149" s="239"/>
      <c r="C149" s="240"/>
      <c r="D149" s="234" t="s">
        <v>150</v>
      </c>
      <c r="E149" s="241" t="s">
        <v>1</v>
      </c>
      <c r="F149" s="242" t="s">
        <v>194</v>
      </c>
      <c r="G149" s="240"/>
      <c r="H149" s="243">
        <v>1740</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82</v>
      </c>
      <c r="AY149" s="249" t="s">
        <v>136</v>
      </c>
    </row>
    <row r="150" s="14" customFormat="1">
      <c r="A150" s="14"/>
      <c r="B150" s="250"/>
      <c r="C150" s="251"/>
      <c r="D150" s="234" t="s">
        <v>150</v>
      </c>
      <c r="E150" s="252" t="s">
        <v>1</v>
      </c>
      <c r="F150" s="253" t="s">
        <v>153</v>
      </c>
      <c r="G150" s="251"/>
      <c r="H150" s="254">
        <v>1740</v>
      </c>
      <c r="I150" s="255"/>
      <c r="J150" s="251"/>
      <c r="K150" s="251"/>
      <c r="L150" s="256"/>
      <c r="M150" s="257"/>
      <c r="N150" s="258"/>
      <c r="O150" s="258"/>
      <c r="P150" s="258"/>
      <c r="Q150" s="258"/>
      <c r="R150" s="258"/>
      <c r="S150" s="258"/>
      <c r="T150" s="259"/>
      <c r="U150" s="14"/>
      <c r="V150" s="14"/>
      <c r="W150" s="14"/>
      <c r="X150" s="14"/>
      <c r="Y150" s="14"/>
      <c r="Z150" s="14"/>
      <c r="AA150" s="14"/>
      <c r="AB150" s="14"/>
      <c r="AC150" s="14"/>
      <c r="AD150" s="14"/>
      <c r="AE150" s="14"/>
      <c r="AT150" s="260" t="s">
        <v>150</v>
      </c>
      <c r="AU150" s="260" t="s">
        <v>92</v>
      </c>
      <c r="AV150" s="14" t="s">
        <v>142</v>
      </c>
      <c r="AW150" s="14" t="s">
        <v>38</v>
      </c>
      <c r="AX150" s="14" t="s">
        <v>90</v>
      </c>
      <c r="AY150" s="260" t="s">
        <v>136</v>
      </c>
    </row>
    <row r="151" s="2" customFormat="1" ht="14.4" customHeight="1">
      <c r="A151" s="39"/>
      <c r="B151" s="40"/>
      <c r="C151" s="220" t="s">
        <v>195</v>
      </c>
      <c r="D151" s="220" t="s">
        <v>138</v>
      </c>
      <c r="E151" s="221" t="s">
        <v>196</v>
      </c>
      <c r="F151" s="222" t="s">
        <v>197</v>
      </c>
      <c r="G151" s="223" t="s">
        <v>198</v>
      </c>
      <c r="H151" s="224">
        <v>2</v>
      </c>
      <c r="I151" s="225"/>
      <c r="J151" s="226">
        <f>ROUND(I151*H151,2)</f>
        <v>0</v>
      </c>
      <c r="K151" s="227"/>
      <c r="L151" s="45"/>
      <c r="M151" s="228" t="s">
        <v>1</v>
      </c>
      <c r="N151" s="229" t="s">
        <v>47</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142</v>
      </c>
      <c r="AT151" s="232" t="s">
        <v>138</v>
      </c>
      <c r="AU151" s="232" t="s">
        <v>92</v>
      </c>
      <c r="AY151" s="17" t="s">
        <v>136</v>
      </c>
      <c r="BE151" s="233">
        <f>IF(N151="základní",J151,0)</f>
        <v>0</v>
      </c>
      <c r="BF151" s="233">
        <f>IF(N151="snížená",J151,0)</f>
        <v>0</v>
      </c>
      <c r="BG151" s="233">
        <f>IF(N151="zákl. přenesená",J151,0)</f>
        <v>0</v>
      </c>
      <c r="BH151" s="233">
        <f>IF(N151="sníž. přenesená",J151,0)</f>
        <v>0</v>
      </c>
      <c r="BI151" s="233">
        <f>IF(N151="nulová",J151,0)</f>
        <v>0</v>
      </c>
      <c r="BJ151" s="17" t="s">
        <v>90</v>
      </c>
      <c r="BK151" s="233">
        <f>ROUND(I151*H151,2)</f>
        <v>0</v>
      </c>
      <c r="BL151" s="17" t="s">
        <v>142</v>
      </c>
      <c r="BM151" s="232" t="s">
        <v>199</v>
      </c>
    </row>
    <row r="152" s="13" customFormat="1">
      <c r="A152" s="13"/>
      <c r="B152" s="239"/>
      <c r="C152" s="240"/>
      <c r="D152" s="234" t="s">
        <v>150</v>
      </c>
      <c r="E152" s="241" t="s">
        <v>1</v>
      </c>
      <c r="F152" s="242" t="s">
        <v>200</v>
      </c>
      <c r="G152" s="240"/>
      <c r="H152" s="243">
        <v>2</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90</v>
      </c>
      <c r="AY152" s="249" t="s">
        <v>136</v>
      </c>
    </row>
    <row r="153" s="2" customFormat="1" ht="14.4" customHeight="1">
      <c r="A153" s="39"/>
      <c r="B153" s="40"/>
      <c r="C153" s="220" t="s">
        <v>201</v>
      </c>
      <c r="D153" s="220" t="s">
        <v>138</v>
      </c>
      <c r="E153" s="221" t="s">
        <v>202</v>
      </c>
      <c r="F153" s="222" t="s">
        <v>203</v>
      </c>
      <c r="G153" s="223" t="s">
        <v>198</v>
      </c>
      <c r="H153" s="224">
        <v>2</v>
      </c>
      <c r="I153" s="225"/>
      <c r="J153" s="226">
        <f>ROUND(I153*H153,2)</f>
        <v>0</v>
      </c>
      <c r="K153" s="227"/>
      <c r="L153" s="45"/>
      <c r="M153" s="228" t="s">
        <v>1</v>
      </c>
      <c r="N153" s="229"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142</v>
      </c>
      <c r="AT153" s="232" t="s">
        <v>138</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204</v>
      </c>
    </row>
    <row r="154" s="2" customFormat="1">
      <c r="A154" s="39"/>
      <c r="B154" s="40"/>
      <c r="C154" s="41"/>
      <c r="D154" s="234" t="s">
        <v>144</v>
      </c>
      <c r="E154" s="41"/>
      <c r="F154" s="235" t="s">
        <v>205</v>
      </c>
      <c r="G154" s="41"/>
      <c r="H154" s="41"/>
      <c r="I154" s="236"/>
      <c r="J154" s="41"/>
      <c r="K154" s="41"/>
      <c r="L154" s="45"/>
      <c r="M154" s="237"/>
      <c r="N154" s="238"/>
      <c r="O154" s="92"/>
      <c r="P154" s="92"/>
      <c r="Q154" s="92"/>
      <c r="R154" s="92"/>
      <c r="S154" s="92"/>
      <c r="T154" s="93"/>
      <c r="U154" s="39"/>
      <c r="V154" s="39"/>
      <c r="W154" s="39"/>
      <c r="X154" s="39"/>
      <c r="Y154" s="39"/>
      <c r="Z154" s="39"/>
      <c r="AA154" s="39"/>
      <c r="AB154" s="39"/>
      <c r="AC154" s="39"/>
      <c r="AD154" s="39"/>
      <c r="AE154" s="39"/>
      <c r="AT154" s="17" t="s">
        <v>144</v>
      </c>
      <c r="AU154" s="17" t="s">
        <v>92</v>
      </c>
    </row>
    <row r="155" s="2" customFormat="1" ht="24.15" customHeight="1">
      <c r="A155" s="39"/>
      <c r="B155" s="40"/>
      <c r="C155" s="220" t="s">
        <v>206</v>
      </c>
      <c r="D155" s="220" t="s">
        <v>138</v>
      </c>
      <c r="E155" s="221" t="s">
        <v>207</v>
      </c>
      <c r="F155" s="222" t="s">
        <v>208</v>
      </c>
      <c r="G155" s="223" t="s">
        <v>198</v>
      </c>
      <c r="H155" s="224">
        <v>58</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142</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142</v>
      </c>
      <c r="BM155" s="232" t="s">
        <v>209</v>
      </c>
    </row>
    <row r="156" s="13" customFormat="1">
      <c r="A156" s="13"/>
      <c r="B156" s="239"/>
      <c r="C156" s="240"/>
      <c r="D156" s="234" t="s">
        <v>150</v>
      </c>
      <c r="E156" s="241" t="s">
        <v>1</v>
      </c>
      <c r="F156" s="242" t="s">
        <v>210</v>
      </c>
      <c r="G156" s="240"/>
      <c r="H156" s="243">
        <v>58</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150</v>
      </c>
      <c r="AU156" s="249" t="s">
        <v>92</v>
      </c>
      <c r="AV156" s="13" t="s">
        <v>92</v>
      </c>
      <c r="AW156" s="13" t="s">
        <v>38</v>
      </c>
      <c r="AX156" s="13" t="s">
        <v>90</v>
      </c>
      <c r="AY156" s="249" t="s">
        <v>136</v>
      </c>
    </row>
    <row r="157" s="2" customFormat="1" ht="24.15" customHeight="1">
      <c r="A157" s="39"/>
      <c r="B157" s="40"/>
      <c r="C157" s="220" t="s">
        <v>211</v>
      </c>
      <c r="D157" s="220" t="s">
        <v>138</v>
      </c>
      <c r="E157" s="221" t="s">
        <v>212</v>
      </c>
      <c r="F157" s="222" t="s">
        <v>213</v>
      </c>
      <c r="G157" s="223" t="s">
        <v>141</v>
      </c>
      <c r="H157" s="224">
        <v>288</v>
      </c>
      <c r="I157" s="225"/>
      <c r="J157" s="226">
        <f>ROUND(I157*H157,2)</f>
        <v>0</v>
      </c>
      <c r="K157" s="227"/>
      <c r="L157" s="45"/>
      <c r="M157" s="228" t="s">
        <v>1</v>
      </c>
      <c r="N157" s="229" t="s">
        <v>47</v>
      </c>
      <c r="O157" s="92"/>
      <c r="P157" s="230">
        <f>O157*H157</f>
        <v>0</v>
      </c>
      <c r="Q157" s="230">
        <v>9.0000000000000006E-05</v>
      </c>
      <c r="R157" s="230">
        <f>Q157*H157</f>
        <v>0.025920000000000002</v>
      </c>
      <c r="S157" s="230">
        <v>0.11500000000000001</v>
      </c>
      <c r="T157" s="231">
        <f>S157*H157</f>
        <v>33.120000000000005</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214</v>
      </c>
    </row>
    <row r="158" s="2" customFormat="1">
      <c r="A158" s="39"/>
      <c r="B158" s="40"/>
      <c r="C158" s="41"/>
      <c r="D158" s="234" t="s">
        <v>144</v>
      </c>
      <c r="E158" s="41"/>
      <c r="F158" s="235" t="s">
        <v>215</v>
      </c>
      <c r="G158" s="41"/>
      <c r="H158" s="41"/>
      <c r="I158" s="236"/>
      <c r="J158" s="41"/>
      <c r="K158" s="41"/>
      <c r="L158" s="45"/>
      <c r="M158" s="237"/>
      <c r="N158" s="238"/>
      <c r="O158" s="92"/>
      <c r="P158" s="92"/>
      <c r="Q158" s="92"/>
      <c r="R158" s="92"/>
      <c r="S158" s="92"/>
      <c r="T158" s="93"/>
      <c r="U158" s="39"/>
      <c r="V158" s="39"/>
      <c r="W158" s="39"/>
      <c r="X158" s="39"/>
      <c r="Y158" s="39"/>
      <c r="Z158" s="39"/>
      <c r="AA158" s="39"/>
      <c r="AB158" s="39"/>
      <c r="AC158" s="39"/>
      <c r="AD158" s="39"/>
      <c r="AE158" s="39"/>
      <c r="AT158" s="17" t="s">
        <v>144</v>
      </c>
      <c r="AU158" s="17" t="s">
        <v>92</v>
      </c>
    </row>
    <row r="159" s="2" customFormat="1" ht="24.15" customHeight="1">
      <c r="A159" s="39"/>
      <c r="B159" s="40"/>
      <c r="C159" s="220" t="s">
        <v>8</v>
      </c>
      <c r="D159" s="220" t="s">
        <v>138</v>
      </c>
      <c r="E159" s="221" t="s">
        <v>216</v>
      </c>
      <c r="F159" s="222" t="s">
        <v>217</v>
      </c>
      <c r="G159" s="223" t="s">
        <v>141</v>
      </c>
      <c r="H159" s="224">
        <v>130</v>
      </c>
      <c r="I159" s="225"/>
      <c r="J159" s="226">
        <f>ROUND(I159*H159,2)</f>
        <v>0</v>
      </c>
      <c r="K159" s="227"/>
      <c r="L159" s="45"/>
      <c r="M159" s="228" t="s">
        <v>1</v>
      </c>
      <c r="N159" s="229" t="s">
        <v>47</v>
      </c>
      <c r="O159" s="92"/>
      <c r="P159" s="230">
        <f>O159*H159</f>
        <v>0</v>
      </c>
      <c r="Q159" s="230">
        <v>0</v>
      </c>
      <c r="R159" s="230">
        <f>Q159*H159</f>
        <v>0</v>
      </c>
      <c r="S159" s="230">
        <v>0.29499999999999998</v>
      </c>
      <c r="T159" s="231">
        <f>S159*H159</f>
        <v>38.350000000000001</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218</v>
      </c>
    </row>
    <row r="160" s="2" customFormat="1">
      <c r="A160" s="39"/>
      <c r="B160" s="40"/>
      <c r="C160" s="41"/>
      <c r="D160" s="234" t="s">
        <v>144</v>
      </c>
      <c r="E160" s="41"/>
      <c r="F160" s="235" t="s">
        <v>219</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2" customFormat="1" ht="24.15" customHeight="1">
      <c r="A161" s="39"/>
      <c r="B161" s="40"/>
      <c r="C161" s="220" t="s">
        <v>162</v>
      </c>
      <c r="D161" s="220" t="s">
        <v>138</v>
      </c>
      <c r="E161" s="221" t="s">
        <v>220</v>
      </c>
      <c r="F161" s="222" t="s">
        <v>221</v>
      </c>
      <c r="G161" s="223" t="s">
        <v>141</v>
      </c>
      <c r="H161" s="224">
        <v>1359</v>
      </c>
      <c r="I161" s="225"/>
      <c r="J161" s="226">
        <f>ROUND(I161*H161,2)</f>
        <v>0</v>
      </c>
      <c r="K161" s="227"/>
      <c r="L161" s="45"/>
      <c r="M161" s="228" t="s">
        <v>1</v>
      </c>
      <c r="N161" s="229" t="s">
        <v>47</v>
      </c>
      <c r="O161" s="92"/>
      <c r="P161" s="230">
        <f>O161*H161</f>
        <v>0</v>
      </c>
      <c r="Q161" s="230">
        <v>0</v>
      </c>
      <c r="R161" s="230">
        <f>Q161*H161</f>
        <v>0</v>
      </c>
      <c r="S161" s="230">
        <v>0.22</v>
      </c>
      <c r="T161" s="231">
        <f>S161*H161</f>
        <v>298.98000000000002</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222</v>
      </c>
    </row>
    <row r="162" s="2" customFormat="1" ht="14.4" customHeight="1">
      <c r="A162" s="39"/>
      <c r="B162" s="40"/>
      <c r="C162" s="220" t="s">
        <v>223</v>
      </c>
      <c r="D162" s="220" t="s">
        <v>138</v>
      </c>
      <c r="E162" s="221" t="s">
        <v>224</v>
      </c>
      <c r="F162" s="222" t="s">
        <v>225</v>
      </c>
      <c r="G162" s="223" t="s">
        <v>141</v>
      </c>
      <c r="H162" s="224">
        <v>20</v>
      </c>
      <c r="I162" s="225"/>
      <c r="J162" s="226">
        <f>ROUND(I162*H162,2)</f>
        <v>0</v>
      </c>
      <c r="K162" s="227"/>
      <c r="L162" s="45"/>
      <c r="M162" s="228" t="s">
        <v>1</v>
      </c>
      <c r="N162" s="229" t="s">
        <v>47</v>
      </c>
      <c r="O162" s="92"/>
      <c r="P162" s="230">
        <f>O162*H162</f>
        <v>0</v>
      </c>
      <c r="Q162" s="230">
        <v>0</v>
      </c>
      <c r="R162" s="230">
        <f>Q162*H162</f>
        <v>0</v>
      </c>
      <c r="S162" s="230">
        <v>0.625</v>
      </c>
      <c r="T162" s="231">
        <f>S162*H162</f>
        <v>12.5</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226</v>
      </c>
    </row>
    <row r="163" s="2" customFormat="1" ht="24.15" customHeight="1">
      <c r="A163" s="39"/>
      <c r="B163" s="40"/>
      <c r="C163" s="220" t="s">
        <v>227</v>
      </c>
      <c r="D163" s="220" t="s">
        <v>138</v>
      </c>
      <c r="E163" s="221" t="s">
        <v>228</v>
      </c>
      <c r="F163" s="222" t="s">
        <v>229</v>
      </c>
      <c r="G163" s="223" t="s">
        <v>148</v>
      </c>
      <c r="H163" s="224">
        <v>159.90000000000001</v>
      </c>
      <c r="I163" s="225"/>
      <c r="J163" s="226">
        <f>ROUND(I163*H163,2)</f>
        <v>0</v>
      </c>
      <c r="K163" s="227"/>
      <c r="L163" s="45"/>
      <c r="M163" s="228" t="s">
        <v>1</v>
      </c>
      <c r="N163" s="229" t="s">
        <v>47</v>
      </c>
      <c r="O163" s="92"/>
      <c r="P163" s="230">
        <f>O163*H163</f>
        <v>0</v>
      </c>
      <c r="Q163" s="230">
        <v>0</v>
      </c>
      <c r="R163" s="230">
        <f>Q163*H163</f>
        <v>0</v>
      </c>
      <c r="S163" s="230">
        <v>1.6000000000000001</v>
      </c>
      <c r="T163" s="231">
        <f>S163*H163</f>
        <v>255.84000000000003</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230</v>
      </c>
    </row>
    <row r="164" s="13" customFormat="1">
      <c r="A164" s="13"/>
      <c r="B164" s="239"/>
      <c r="C164" s="240"/>
      <c r="D164" s="234" t="s">
        <v>150</v>
      </c>
      <c r="E164" s="241" t="s">
        <v>1</v>
      </c>
      <c r="F164" s="242" t="s">
        <v>231</v>
      </c>
      <c r="G164" s="240"/>
      <c r="H164" s="243">
        <v>24</v>
      </c>
      <c r="I164" s="244"/>
      <c r="J164" s="240"/>
      <c r="K164" s="240"/>
      <c r="L164" s="245"/>
      <c r="M164" s="246"/>
      <c r="N164" s="247"/>
      <c r="O164" s="247"/>
      <c r="P164" s="247"/>
      <c r="Q164" s="247"/>
      <c r="R164" s="247"/>
      <c r="S164" s="247"/>
      <c r="T164" s="248"/>
      <c r="U164" s="13"/>
      <c r="V164" s="13"/>
      <c r="W164" s="13"/>
      <c r="X164" s="13"/>
      <c r="Y164" s="13"/>
      <c r="Z164" s="13"/>
      <c r="AA164" s="13"/>
      <c r="AB164" s="13"/>
      <c r="AC164" s="13"/>
      <c r="AD164" s="13"/>
      <c r="AE164" s="13"/>
      <c r="AT164" s="249" t="s">
        <v>150</v>
      </c>
      <c r="AU164" s="249" t="s">
        <v>92</v>
      </c>
      <c r="AV164" s="13" t="s">
        <v>92</v>
      </c>
      <c r="AW164" s="13" t="s">
        <v>38</v>
      </c>
      <c r="AX164" s="13" t="s">
        <v>82</v>
      </c>
      <c r="AY164" s="249" t="s">
        <v>136</v>
      </c>
    </row>
    <row r="165" s="13" customFormat="1">
      <c r="A165" s="13"/>
      <c r="B165" s="239"/>
      <c r="C165" s="240"/>
      <c r="D165" s="234" t="s">
        <v>150</v>
      </c>
      <c r="E165" s="241" t="s">
        <v>1</v>
      </c>
      <c r="F165" s="242" t="s">
        <v>232</v>
      </c>
      <c r="G165" s="240"/>
      <c r="H165" s="243">
        <v>135.90000000000001</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82</v>
      </c>
      <c r="AY165" s="249" t="s">
        <v>136</v>
      </c>
    </row>
    <row r="166" s="14" customFormat="1">
      <c r="A166" s="14"/>
      <c r="B166" s="250"/>
      <c r="C166" s="251"/>
      <c r="D166" s="234" t="s">
        <v>150</v>
      </c>
      <c r="E166" s="252" t="s">
        <v>1</v>
      </c>
      <c r="F166" s="253" t="s">
        <v>153</v>
      </c>
      <c r="G166" s="251"/>
      <c r="H166" s="254">
        <v>159.90000000000001</v>
      </c>
      <c r="I166" s="255"/>
      <c r="J166" s="251"/>
      <c r="K166" s="251"/>
      <c r="L166" s="256"/>
      <c r="M166" s="257"/>
      <c r="N166" s="258"/>
      <c r="O166" s="258"/>
      <c r="P166" s="258"/>
      <c r="Q166" s="258"/>
      <c r="R166" s="258"/>
      <c r="S166" s="258"/>
      <c r="T166" s="259"/>
      <c r="U166" s="14"/>
      <c r="V166" s="14"/>
      <c r="W166" s="14"/>
      <c r="X166" s="14"/>
      <c r="Y166" s="14"/>
      <c r="Z166" s="14"/>
      <c r="AA166" s="14"/>
      <c r="AB166" s="14"/>
      <c r="AC166" s="14"/>
      <c r="AD166" s="14"/>
      <c r="AE166" s="14"/>
      <c r="AT166" s="260" t="s">
        <v>150</v>
      </c>
      <c r="AU166" s="260" t="s">
        <v>92</v>
      </c>
      <c r="AV166" s="14" t="s">
        <v>142</v>
      </c>
      <c r="AW166" s="14" t="s">
        <v>38</v>
      </c>
      <c r="AX166" s="14" t="s">
        <v>90</v>
      </c>
      <c r="AY166" s="260" t="s">
        <v>136</v>
      </c>
    </row>
    <row r="167" s="2" customFormat="1" ht="24.15" customHeight="1">
      <c r="A167" s="39"/>
      <c r="B167" s="40"/>
      <c r="C167" s="220" t="s">
        <v>233</v>
      </c>
      <c r="D167" s="220" t="s">
        <v>138</v>
      </c>
      <c r="E167" s="221" t="s">
        <v>234</v>
      </c>
      <c r="F167" s="222" t="s">
        <v>235</v>
      </c>
      <c r="G167" s="223" t="s">
        <v>148</v>
      </c>
      <c r="H167" s="224">
        <v>1068.5999999999999</v>
      </c>
      <c r="I167" s="225"/>
      <c r="J167" s="226">
        <f>ROUND(I167*H167,2)</f>
        <v>0</v>
      </c>
      <c r="K167" s="227"/>
      <c r="L167" s="45"/>
      <c r="M167" s="228" t="s">
        <v>1</v>
      </c>
      <c r="N167" s="229" t="s">
        <v>47</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142</v>
      </c>
      <c r="AT167" s="232" t="s">
        <v>138</v>
      </c>
      <c r="AU167" s="232" t="s">
        <v>92</v>
      </c>
      <c r="AY167" s="17" t="s">
        <v>136</v>
      </c>
      <c r="BE167" s="233">
        <f>IF(N167="základní",J167,0)</f>
        <v>0</v>
      </c>
      <c r="BF167" s="233">
        <f>IF(N167="snížená",J167,0)</f>
        <v>0</v>
      </c>
      <c r="BG167" s="233">
        <f>IF(N167="zákl. přenesená",J167,0)</f>
        <v>0</v>
      </c>
      <c r="BH167" s="233">
        <f>IF(N167="sníž. přenesená",J167,0)</f>
        <v>0</v>
      </c>
      <c r="BI167" s="233">
        <f>IF(N167="nulová",J167,0)</f>
        <v>0</v>
      </c>
      <c r="BJ167" s="17" t="s">
        <v>90</v>
      </c>
      <c r="BK167" s="233">
        <f>ROUND(I167*H167,2)</f>
        <v>0</v>
      </c>
      <c r="BL167" s="17" t="s">
        <v>142</v>
      </c>
      <c r="BM167" s="232" t="s">
        <v>236</v>
      </c>
    </row>
    <row r="168" s="13" customFormat="1">
      <c r="A168" s="13"/>
      <c r="B168" s="239"/>
      <c r="C168" s="240"/>
      <c r="D168" s="234" t="s">
        <v>150</v>
      </c>
      <c r="E168" s="241" t="s">
        <v>1</v>
      </c>
      <c r="F168" s="242" t="s">
        <v>237</v>
      </c>
      <c r="G168" s="240"/>
      <c r="H168" s="243">
        <v>574</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3" customFormat="1">
      <c r="A169" s="13"/>
      <c r="B169" s="239"/>
      <c r="C169" s="240"/>
      <c r="D169" s="234" t="s">
        <v>150</v>
      </c>
      <c r="E169" s="241" t="s">
        <v>1</v>
      </c>
      <c r="F169" s="242" t="s">
        <v>238</v>
      </c>
      <c r="G169" s="240"/>
      <c r="H169" s="243">
        <v>199.80000000000001</v>
      </c>
      <c r="I169" s="244"/>
      <c r="J169" s="240"/>
      <c r="K169" s="240"/>
      <c r="L169" s="245"/>
      <c r="M169" s="246"/>
      <c r="N169" s="247"/>
      <c r="O169" s="247"/>
      <c r="P169" s="247"/>
      <c r="Q169" s="247"/>
      <c r="R169" s="247"/>
      <c r="S169" s="247"/>
      <c r="T169" s="248"/>
      <c r="U169" s="13"/>
      <c r="V169" s="13"/>
      <c r="W169" s="13"/>
      <c r="X169" s="13"/>
      <c r="Y169" s="13"/>
      <c r="Z169" s="13"/>
      <c r="AA169" s="13"/>
      <c r="AB169" s="13"/>
      <c r="AC169" s="13"/>
      <c r="AD169" s="13"/>
      <c r="AE169" s="13"/>
      <c r="AT169" s="249" t="s">
        <v>150</v>
      </c>
      <c r="AU169" s="249" t="s">
        <v>92</v>
      </c>
      <c r="AV169" s="13" t="s">
        <v>92</v>
      </c>
      <c r="AW169" s="13" t="s">
        <v>38</v>
      </c>
      <c r="AX169" s="13" t="s">
        <v>82</v>
      </c>
      <c r="AY169" s="249" t="s">
        <v>136</v>
      </c>
    </row>
    <row r="170" s="13" customFormat="1">
      <c r="A170" s="13"/>
      <c r="B170" s="239"/>
      <c r="C170" s="240"/>
      <c r="D170" s="234" t="s">
        <v>150</v>
      </c>
      <c r="E170" s="241" t="s">
        <v>1</v>
      </c>
      <c r="F170" s="242" t="s">
        <v>239</v>
      </c>
      <c r="G170" s="240"/>
      <c r="H170" s="243">
        <v>19.800000000000001</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150</v>
      </c>
      <c r="AU170" s="249" t="s">
        <v>92</v>
      </c>
      <c r="AV170" s="13" t="s">
        <v>92</v>
      </c>
      <c r="AW170" s="13" t="s">
        <v>38</v>
      </c>
      <c r="AX170" s="13" t="s">
        <v>82</v>
      </c>
      <c r="AY170" s="249" t="s">
        <v>136</v>
      </c>
    </row>
    <row r="171" s="13" customFormat="1">
      <c r="A171" s="13"/>
      <c r="B171" s="239"/>
      <c r="C171" s="240"/>
      <c r="D171" s="234" t="s">
        <v>150</v>
      </c>
      <c r="E171" s="241" t="s">
        <v>1</v>
      </c>
      <c r="F171" s="242" t="s">
        <v>240</v>
      </c>
      <c r="G171" s="240"/>
      <c r="H171" s="243">
        <v>300</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3" customFormat="1">
      <c r="A172" s="13"/>
      <c r="B172" s="239"/>
      <c r="C172" s="240"/>
      <c r="D172" s="234" t="s">
        <v>150</v>
      </c>
      <c r="E172" s="241" t="s">
        <v>1</v>
      </c>
      <c r="F172" s="242" t="s">
        <v>241</v>
      </c>
      <c r="G172" s="240"/>
      <c r="H172" s="243">
        <v>-25</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150</v>
      </c>
      <c r="AU172" s="249" t="s">
        <v>92</v>
      </c>
      <c r="AV172" s="13" t="s">
        <v>92</v>
      </c>
      <c r="AW172" s="13" t="s">
        <v>38</v>
      </c>
      <c r="AX172" s="13" t="s">
        <v>82</v>
      </c>
      <c r="AY172" s="249" t="s">
        <v>136</v>
      </c>
    </row>
    <row r="173" s="14" customFormat="1">
      <c r="A173" s="14"/>
      <c r="B173" s="250"/>
      <c r="C173" s="251"/>
      <c r="D173" s="234" t="s">
        <v>150</v>
      </c>
      <c r="E173" s="252" t="s">
        <v>1</v>
      </c>
      <c r="F173" s="253" t="s">
        <v>153</v>
      </c>
      <c r="G173" s="251"/>
      <c r="H173" s="254">
        <v>1068.5999999999999</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150</v>
      </c>
      <c r="AU173" s="260" t="s">
        <v>92</v>
      </c>
      <c r="AV173" s="14" t="s">
        <v>142</v>
      </c>
      <c r="AW173" s="14" t="s">
        <v>38</v>
      </c>
      <c r="AX173" s="14" t="s">
        <v>90</v>
      </c>
      <c r="AY173" s="260" t="s">
        <v>136</v>
      </c>
    </row>
    <row r="174" s="2" customFormat="1" ht="24.15" customHeight="1">
      <c r="A174" s="39"/>
      <c r="B174" s="40"/>
      <c r="C174" s="220" t="s">
        <v>242</v>
      </c>
      <c r="D174" s="220" t="s">
        <v>138</v>
      </c>
      <c r="E174" s="221" t="s">
        <v>243</v>
      </c>
      <c r="F174" s="222" t="s">
        <v>244</v>
      </c>
      <c r="G174" s="223" t="s">
        <v>148</v>
      </c>
      <c r="H174" s="224">
        <v>1270.7000000000001</v>
      </c>
      <c r="I174" s="225"/>
      <c r="J174" s="226">
        <f>ROUND(I174*H174,2)</f>
        <v>0</v>
      </c>
      <c r="K174" s="227"/>
      <c r="L174" s="45"/>
      <c r="M174" s="228" t="s">
        <v>1</v>
      </c>
      <c r="N174" s="229" t="s">
        <v>47</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142</v>
      </c>
      <c r="AT174" s="232" t="s">
        <v>138</v>
      </c>
      <c r="AU174" s="232" t="s">
        <v>92</v>
      </c>
      <c r="AY174" s="17" t="s">
        <v>136</v>
      </c>
      <c r="BE174" s="233">
        <f>IF(N174="základní",J174,0)</f>
        <v>0</v>
      </c>
      <c r="BF174" s="233">
        <f>IF(N174="snížená",J174,0)</f>
        <v>0</v>
      </c>
      <c r="BG174" s="233">
        <f>IF(N174="zákl. přenesená",J174,0)</f>
        <v>0</v>
      </c>
      <c r="BH174" s="233">
        <f>IF(N174="sníž. přenesená",J174,0)</f>
        <v>0</v>
      </c>
      <c r="BI174" s="233">
        <f>IF(N174="nulová",J174,0)</f>
        <v>0</v>
      </c>
      <c r="BJ174" s="17" t="s">
        <v>90</v>
      </c>
      <c r="BK174" s="233">
        <f>ROUND(I174*H174,2)</f>
        <v>0</v>
      </c>
      <c r="BL174" s="17" t="s">
        <v>142</v>
      </c>
      <c r="BM174" s="232" t="s">
        <v>245</v>
      </c>
    </row>
    <row r="175" s="13" customFormat="1">
      <c r="A175" s="13"/>
      <c r="B175" s="239"/>
      <c r="C175" s="240"/>
      <c r="D175" s="234" t="s">
        <v>150</v>
      </c>
      <c r="E175" s="241" t="s">
        <v>1</v>
      </c>
      <c r="F175" s="242" t="s">
        <v>246</v>
      </c>
      <c r="G175" s="240"/>
      <c r="H175" s="243">
        <v>182.5</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82</v>
      </c>
      <c r="AY175" s="249" t="s">
        <v>136</v>
      </c>
    </row>
    <row r="176" s="13" customFormat="1">
      <c r="A176" s="13"/>
      <c r="B176" s="239"/>
      <c r="C176" s="240"/>
      <c r="D176" s="234" t="s">
        <v>150</v>
      </c>
      <c r="E176" s="241" t="s">
        <v>1</v>
      </c>
      <c r="F176" s="242" t="s">
        <v>247</v>
      </c>
      <c r="G176" s="240"/>
      <c r="H176" s="243">
        <v>1069</v>
      </c>
      <c r="I176" s="244"/>
      <c r="J176" s="240"/>
      <c r="K176" s="240"/>
      <c r="L176" s="245"/>
      <c r="M176" s="246"/>
      <c r="N176" s="247"/>
      <c r="O176" s="247"/>
      <c r="P176" s="247"/>
      <c r="Q176" s="247"/>
      <c r="R176" s="247"/>
      <c r="S176" s="247"/>
      <c r="T176" s="248"/>
      <c r="U176" s="13"/>
      <c r="V176" s="13"/>
      <c r="W176" s="13"/>
      <c r="X176" s="13"/>
      <c r="Y176" s="13"/>
      <c r="Z176" s="13"/>
      <c r="AA176" s="13"/>
      <c r="AB176" s="13"/>
      <c r="AC176" s="13"/>
      <c r="AD176" s="13"/>
      <c r="AE176" s="13"/>
      <c r="AT176" s="249" t="s">
        <v>150</v>
      </c>
      <c r="AU176" s="249" t="s">
        <v>92</v>
      </c>
      <c r="AV176" s="13" t="s">
        <v>92</v>
      </c>
      <c r="AW176" s="13" t="s">
        <v>38</v>
      </c>
      <c r="AX176" s="13" t="s">
        <v>82</v>
      </c>
      <c r="AY176" s="249" t="s">
        <v>136</v>
      </c>
    </row>
    <row r="177" s="13" customFormat="1">
      <c r="A177" s="13"/>
      <c r="B177" s="239"/>
      <c r="C177" s="240"/>
      <c r="D177" s="234" t="s">
        <v>150</v>
      </c>
      <c r="E177" s="241" t="s">
        <v>1</v>
      </c>
      <c r="F177" s="242" t="s">
        <v>248</v>
      </c>
      <c r="G177" s="240"/>
      <c r="H177" s="243">
        <v>19.199999999999999</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150</v>
      </c>
      <c r="AU177" s="249" t="s">
        <v>92</v>
      </c>
      <c r="AV177" s="13" t="s">
        <v>92</v>
      </c>
      <c r="AW177" s="13" t="s">
        <v>38</v>
      </c>
      <c r="AX177" s="13" t="s">
        <v>82</v>
      </c>
      <c r="AY177" s="249" t="s">
        <v>136</v>
      </c>
    </row>
    <row r="178" s="14" customFormat="1">
      <c r="A178" s="14"/>
      <c r="B178" s="250"/>
      <c r="C178" s="251"/>
      <c r="D178" s="234" t="s">
        <v>150</v>
      </c>
      <c r="E178" s="252" t="s">
        <v>1</v>
      </c>
      <c r="F178" s="253" t="s">
        <v>153</v>
      </c>
      <c r="G178" s="251"/>
      <c r="H178" s="254">
        <v>1270.7000000000001</v>
      </c>
      <c r="I178" s="255"/>
      <c r="J178" s="251"/>
      <c r="K178" s="251"/>
      <c r="L178" s="256"/>
      <c r="M178" s="257"/>
      <c r="N178" s="258"/>
      <c r="O178" s="258"/>
      <c r="P178" s="258"/>
      <c r="Q178" s="258"/>
      <c r="R178" s="258"/>
      <c r="S178" s="258"/>
      <c r="T178" s="259"/>
      <c r="U178" s="14"/>
      <c r="V178" s="14"/>
      <c r="W178" s="14"/>
      <c r="X178" s="14"/>
      <c r="Y178" s="14"/>
      <c r="Z178" s="14"/>
      <c r="AA178" s="14"/>
      <c r="AB178" s="14"/>
      <c r="AC178" s="14"/>
      <c r="AD178" s="14"/>
      <c r="AE178" s="14"/>
      <c r="AT178" s="260" t="s">
        <v>150</v>
      </c>
      <c r="AU178" s="260" t="s">
        <v>92</v>
      </c>
      <c r="AV178" s="14" t="s">
        <v>142</v>
      </c>
      <c r="AW178" s="14" t="s">
        <v>38</v>
      </c>
      <c r="AX178" s="14" t="s">
        <v>90</v>
      </c>
      <c r="AY178" s="260" t="s">
        <v>136</v>
      </c>
    </row>
    <row r="179" s="2" customFormat="1" ht="37.8" customHeight="1">
      <c r="A179" s="39"/>
      <c r="B179" s="40"/>
      <c r="C179" s="220" t="s">
        <v>7</v>
      </c>
      <c r="D179" s="220" t="s">
        <v>138</v>
      </c>
      <c r="E179" s="221" t="s">
        <v>249</v>
      </c>
      <c r="F179" s="222" t="s">
        <v>250</v>
      </c>
      <c r="G179" s="223" t="s">
        <v>148</v>
      </c>
      <c r="H179" s="224">
        <v>29226.099999999999</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251</v>
      </c>
    </row>
    <row r="180" s="13" customFormat="1">
      <c r="A180" s="13"/>
      <c r="B180" s="239"/>
      <c r="C180" s="240"/>
      <c r="D180" s="234" t="s">
        <v>150</v>
      </c>
      <c r="E180" s="241" t="s">
        <v>1</v>
      </c>
      <c r="F180" s="242" t="s">
        <v>252</v>
      </c>
      <c r="G180" s="240"/>
      <c r="H180" s="243">
        <v>29226.099999999999</v>
      </c>
      <c r="I180" s="244"/>
      <c r="J180" s="240"/>
      <c r="K180" s="240"/>
      <c r="L180" s="245"/>
      <c r="M180" s="246"/>
      <c r="N180" s="247"/>
      <c r="O180" s="247"/>
      <c r="P180" s="247"/>
      <c r="Q180" s="247"/>
      <c r="R180" s="247"/>
      <c r="S180" s="247"/>
      <c r="T180" s="248"/>
      <c r="U180" s="13"/>
      <c r="V180" s="13"/>
      <c r="W180" s="13"/>
      <c r="X180" s="13"/>
      <c r="Y180" s="13"/>
      <c r="Z180" s="13"/>
      <c r="AA180" s="13"/>
      <c r="AB180" s="13"/>
      <c r="AC180" s="13"/>
      <c r="AD180" s="13"/>
      <c r="AE180" s="13"/>
      <c r="AT180" s="249" t="s">
        <v>150</v>
      </c>
      <c r="AU180" s="249" t="s">
        <v>92</v>
      </c>
      <c r="AV180" s="13" t="s">
        <v>92</v>
      </c>
      <c r="AW180" s="13" t="s">
        <v>38</v>
      </c>
      <c r="AX180" s="13" t="s">
        <v>82</v>
      </c>
      <c r="AY180" s="249" t="s">
        <v>136</v>
      </c>
    </row>
    <row r="181" s="14" customFormat="1">
      <c r="A181" s="14"/>
      <c r="B181" s="250"/>
      <c r="C181" s="251"/>
      <c r="D181" s="234" t="s">
        <v>150</v>
      </c>
      <c r="E181" s="252" t="s">
        <v>1</v>
      </c>
      <c r="F181" s="253" t="s">
        <v>153</v>
      </c>
      <c r="G181" s="251"/>
      <c r="H181" s="254">
        <v>29226.099999999999</v>
      </c>
      <c r="I181" s="255"/>
      <c r="J181" s="251"/>
      <c r="K181" s="251"/>
      <c r="L181" s="256"/>
      <c r="M181" s="257"/>
      <c r="N181" s="258"/>
      <c r="O181" s="258"/>
      <c r="P181" s="258"/>
      <c r="Q181" s="258"/>
      <c r="R181" s="258"/>
      <c r="S181" s="258"/>
      <c r="T181" s="259"/>
      <c r="U181" s="14"/>
      <c r="V181" s="14"/>
      <c r="W181" s="14"/>
      <c r="X181" s="14"/>
      <c r="Y181" s="14"/>
      <c r="Z181" s="14"/>
      <c r="AA181" s="14"/>
      <c r="AB181" s="14"/>
      <c r="AC181" s="14"/>
      <c r="AD181" s="14"/>
      <c r="AE181" s="14"/>
      <c r="AT181" s="260" t="s">
        <v>150</v>
      </c>
      <c r="AU181" s="260" t="s">
        <v>92</v>
      </c>
      <c r="AV181" s="14" t="s">
        <v>142</v>
      </c>
      <c r="AW181" s="14" t="s">
        <v>38</v>
      </c>
      <c r="AX181" s="14" t="s">
        <v>90</v>
      </c>
      <c r="AY181" s="260" t="s">
        <v>136</v>
      </c>
    </row>
    <row r="182" s="2" customFormat="1" ht="14.4" customHeight="1">
      <c r="A182" s="39"/>
      <c r="B182" s="40"/>
      <c r="C182" s="220" t="s">
        <v>253</v>
      </c>
      <c r="D182" s="220" t="s">
        <v>138</v>
      </c>
      <c r="E182" s="221" t="s">
        <v>254</v>
      </c>
      <c r="F182" s="222" t="s">
        <v>255</v>
      </c>
      <c r="G182" s="223" t="s">
        <v>256</v>
      </c>
      <c r="H182" s="224">
        <v>150</v>
      </c>
      <c r="I182" s="225"/>
      <c r="J182" s="226">
        <f>ROUND(I182*H182,2)</f>
        <v>0</v>
      </c>
      <c r="K182" s="227"/>
      <c r="L182" s="45"/>
      <c r="M182" s="228" t="s">
        <v>1</v>
      </c>
      <c r="N182" s="229" t="s">
        <v>47</v>
      </c>
      <c r="O182" s="92"/>
      <c r="P182" s="230">
        <f>O182*H182</f>
        <v>0</v>
      </c>
      <c r="Q182" s="230">
        <v>0</v>
      </c>
      <c r="R182" s="230">
        <f>Q182*H182</f>
        <v>0</v>
      </c>
      <c r="S182" s="230">
        <v>0.28999999999999998</v>
      </c>
      <c r="T182" s="231">
        <f>S182*H182</f>
        <v>43.5</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257</v>
      </c>
    </row>
    <row r="183" s="2" customFormat="1" ht="24.15" customHeight="1">
      <c r="A183" s="39"/>
      <c r="B183" s="40"/>
      <c r="C183" s="220" t="s">
        <v>258</v>
      </c>
      <c r="D183" s="220" t="s">
        <v>138</v>
      </c>
      <c r="E183" s="221" t="s">
        <v>259</v>
      </c>
      <c r="F183" s="222" t="s">
        <v>260</v>
      </c>
      <c r="G183" s="223" t="s">
        <v>148</v>
      </c>
      <c r="H183" s="224">
        <v>123.75</v>
      </c>
      <c r="I183" s="225"/>
      <c r="J183" s="226">
        <f>ROUND(I183*H183,2)</f>
        <v>0</v>
      </c>
      <c r="K183" s="227"/>
      <c r="L183" s="45"/>
      <c r="M183" s="228" t="s">
        <v>1</v>
      </c>
      <c r="N183" s="229" t="s">
        <v>47</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142</v>
      </c>
      <c r="AT183" s="232" t="s">
        <v>138</v>
      </c>
      <c r="AU183" s="232" t="s">
        <v>92</v>
      </c>
      <c r="AY183" s="17" t="s">
        <v>136</v>
      </c>
      <c r="BE183" s="233">
        <f>IF(N183="základní",J183,0)</f>
        <v>0</v>
      </c>
      <c r="BF183" s="233">
        <f>IF(N183="snížená",J183,0)</f>
        <v>0</v>
      </c>
      <c r="BG183" s="233">
        <f>IF(N183="zákl. přenesená",J183,0)</f>
        <v>0</v>
      </c>
      <c r="BH183" s="233">
        <f>IF(N183="sníž. přenesená",J183,0)</f>
        <v>0</v>
      </c>
      <c r="BI183" s="233">
        <f>IF(N183="nulová",J183,0)</f>
        <v>0</v>
      </c>
      <c r="BJ183" s="17" t="s">
        <v>90</v>
      </c>
      <c r="BK183" s="233">
        <f>ROUND(I183*H183,2)</f>
        <v>0</v>
      </c>
      <c r="BL183" s="17" t="s">
        <v>142</v>
      </c>
      <c r="BM183" s="232" t="s">
        <v>261</v>
      </c>
    </row>
    <row r="184" s="13" customFormat="1">
      <c r="A184" s="13"/>
      <c r="B184" s="239"/>
      <c r="C184" s="240"/>
      <c r="D184" s="234" t="s">
        <v>150</v>
      </c>
      <c r="E184" s="241" t="s">
        <v>1</v>
      </c>
      <c r="F184" s="242" t="s">
        <v>262</v>
      </c>
      <c r="G184" s="240"/>
      <c r="H184" s="243">
        <v>123.75</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123.75</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20" t="s">
        <v>263</v>
      </c>
      <c r="D186" s="220" t="s">
        <v>138</v>
      </c>
      <c r="E186" s="221" t="s">
        <v>264</v>
      </c>
      <c r="F186" s="222" t="s">
        <v>265</v>
      </c>
      <c r="G186" s="223" t="s">
        <v>148</v>
      </c>
      <c r="H186" s="224">
        <v>248</v>
      </c>
      <c r="I186" s="225"/>
      <c r="J186" s="226">
        <f>ROUND(I186*H186,2)</f>
        <v>0</v>
      </c>
      <c r="K186" s="227"/>
      <c r="L186" s="45"/>
      <c r="M186" s="228" t="s">
        <v>1</v>
      </c>
      <c r="N186" s="229" t="s">
        <v>47</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142</v>
      </c>
      <c r="AT186" s="232" t="s">
        <v>138</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266</v>
      </c>
    </row>
    <row r="187" s="2" customFormat="1">
      <c r="A187" s="39"/>
      <c r="B187" s="40"/>
      <c r="C187" s="41"/>
      <c r="D187" s="234" t="s">
        <v>144</v>
      </c>
      <c r="E187" s="41"/>
      <c r="F187" s="235" t="s">
        <v>267</v>
      </c>
      <c r="G187" s="41"/>
      <c r="H187" s="41"/>
      <c r="I187" s="236"/>
      <c r="J187" s="41"/>
      <c r="K187" s="41"/>
      <c r="L187" s="45"/>
      <c r="M187" s="237"/>
      <c r="N187" s="238"/>
      <c r="O187" s="92"/>
      <c r="P187" s="92"/>
      <c r="Q187" s="92"/>
      <c r="R187" s="92"/>
      <c r="S187" s="92"/>
      <c r="T187" s="93"/>
      <c r="U187" s="39"/>
      <c r="V187" s="39"/>
      <c r="W187" s="39"/>
      <c r="X187" s="39"/>
      <c r="Y187" s="39"/>
      <c r="Z187" s="39"/>
      <c r="AA187" s="39"/>
      <c r="AB187" s="39"/>
      <c r="AC187" s="39"/>
      <c r="AD187" s="39"/>
      <c r="AE187" s="39"/>
      <c r="AT187" s="17" t="s">
        <v>144</v>
      </c>
      <c r="AU187" s="17" t="s">
        <v>92</v>
      </c>
    </row>
    <row r="188" s="13" customFormat="1">
      <c r="A188" s="13"/>
      <c r="B188" s="239"/>
      <c r="C188" s="240"/>
      <c r="D188" s="234" t="s">
        <v>150</v>
      </c>
      <c r="E188" s="241" t="s">
        <v>1</v>
      </c>
      <c r="F188" s="242" t="s">
        <v>268</v>
      </c>
      <c r="G188" s="240"/>
      <c r="H188" s="243">
        <v>248</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150</v>
      </c>
      <c r="AU188" s="249" t="s">
        <v>92</v>
      </c>
      <c r="AV188" s="13" t="s">
        <v>92</v>
      </c>
      <c r="AW188" s="13" t="s">
        <v>38</v>
      </c>
      <c r="AX188" s="13" t="s">
        <v>82</v>
      </c>
      <c r="AY188" s="249" t="s">
        <v>136</v>
      </c>
    </row>
    <row r="189" s="14" customFormat="1">
      <c r="A189" s="14"/>
      <c r="B189" s="250"/>
      <c r="C189" s="251"/>
      <c r="D189" s="234" t="s">
        <v>150</v>
      </c>
      <c r="E189" s="252" t="s">
        <v>1</v>
      </c>
      <c r="F189" s="253" t="s">
        <v>153</v>
      </c>
      <c r="G189" s="251"/>
      <c r="H189" s="254">
        <v>248</v>
      </c>
      <c r="I189" s="255"/>
      <c r="J189" s="251"/>
      <c r="K189" s="251"/>
      <c r="L189" s="256"/>
      <c r="M189" s="257"/>
      <c r="N189" s="258"/>
      <c r="O189" s="258"/>
      <c r="P189" s="258"/>
      <c r="Q189" s="258"/>
      <c r="R189" s="258"/>
      <c r="S189" s="258"/>
      <c r="T189" s="259"/>
      <c r="U189" s="14"/>
      <c r="V189" s="14"/>
      <c r="W189" s="14"/>
      <c r="X189" s="14"/>
      <c r="Y189" s="14"/>
      <c r="Z189" s="14"/>
      <c r="AA189" s="14"/>
      <c r="AB189" s="14"/>
      <c r="AC189" s="14"/>
      <c r="AD189" s="14"/>
      <c r="AE189" s="14"/>
      <c r="AT189" s="260" t="s">
        <v>150</v>
      </c>
      <c r="AU189" s="260" t="s">
        <v>92</v>
      </c>
      <c r="AV189" s="14" t="s">
        <v>142</v>
      </c>
      <c r="AW189" s="14" t="s">
        <v>38</v>
      </c>
      <c r="AX189" s="14" t="s">
        <v>90</v>
      </c>
      <c r="AY189" s="260" t="s">
        <v>136</v>
      </c>
    </row>
    <row r="190" s="2" customFormat="1" ht="14.4" customHeight="1">
      <c r="A190" s="39"/>
      <c r="B190" s="40"/>
      <c r="C190" s="220" t="s">
        <v>185</v>
      </c>
      <c r="D190" s="220" t="s">
        <v>138</v>
      </c>
      <c r="E190" s="221" t="s">
        <v>269</v>
      </c>
      <c r="F190" s="222" t="s">
        <v>270</v>
      </c>
      <c r="G190" s="223" t="s">
        <v>148</v>
      </c>
      <c r="H190" s="224">
        <v>248</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271</v>
      </c>
    </row>
    <row r="191" s="13" customFormat="1">
      <c r="A191" s="13"/>
      <c r="B191" s="239"/>
      <c r="C191" s="240"/>
      <c r="D191" s="234" t="s">
        <v>150</v>
      </c>
      <c r="E191" s="241" t="s">
        <v>1</v>
      </c>
      <c r="F191" s="242" t="s">
        <v>272</v>
      </c>
      <c r="G191" s="240"/>
      <c r="H191" s="243">
        <v>248</v>
      </c>
      <c r="I191" s="244"/>
      <c r="J191" s="240"/>
      <c r="K191" s="240"/>
      <c r="L191" s="245"/>
      <c r="M191" s="246"/>
      <c r="N191" s="247"/>
      <c r="O191" s="247"/>
      <c r="P191" s="247"/>
      <c r="Q191" s="247"/>
      <c r="R191" s="247"/>
      <c r="S191" s="247"/>
      <c r="T191" s="248"/>
      <c r="U191" s="13"/>
      <c r="V191" s="13"/>
      <c r="W191" s="13"/>
      <c r="X191" s="13"/>
      <c r="Y191" s="13"/>
      <c r="Z191" s="13"/>
      <c r="AA191" s="13"/>
      <c r="AB191" s="13"/>
      <c r="AC191" s="13"/>
      <c r="AD191" s="13"/>
      <c r="AE191" s="13"/>
      <c r="AT191" s="249" t="s">
        <v>150</v>
      </c>
      <c r="AU191" s="249" t="s">
        <v>92</v>
      </c>
      <c r="AV191" s="13" t="s">
        <v>92</v>
      </c>
      <c r="AW191" s="13" t="s">
        <v>38</v>
      </c>
      <c r="AX191" s="13" t="s">
        <v>82</v>
      </c>
      <c r="AY191" s="249" t="s">
        <v>136</v>
      </c>
    </row>
    <row r="192" s="14" customFormat="1">
      <c r="A192" s="14"/>
      <c r="B192" s="250"/>
      <c r="C192" s="251"/>
      <c r="D192" s="234" t="s">
        <v>150</v>
      </c>
      <c r="E192" s="252" t="s">
        <v>1</v>
      </c>
      <c r="F192" s="253" t="s">
        <v>153</v>
      </c>
      <c r="G192" s="251"/>
      <c r="H192" s="254">
        <v>248</v>
      </c>
      <c r="I192" s="255"/>
      <c r="J192" s="251"/>
      <c r="K192" s="251"/>
      <c r="L192" s="256"/>
      <c r="M192" s="257"/>
      <c r="N192" s="258"/>
      <c r="O192" s="258"/>
      <c r="P192" s="258"/>
      <c r="Q192" s="258"/>
      <c r="R192" s="258"/>
      <c r="S192" s="258"/>
      <c r="T192" s="259"/>
      <c r="U192" s="14"/>
      <c r="V192" s="14"/>
      <c r="W192" s="14"/>
      <c r="X192" s="14"/>
      <c r="Y192" s="14"/>
      <c r="Z192" s="14"/>
      <c r="AA192" s="14"/>
      <c r="AB192" s="14"/>
      <c r="AC192" s="14"/>
      <c r="AD192" s="14"/>
      <c r="AE192" s="14"/>
      <c r="AT192" s="260" t="s">
        <v>150</v>
      </c>
      <c r="AU192" s="260" t="s">
        <v>92</v>
      </c>
      <c r="AV192" s="14" t="s">
        <v>142</v>
      </c>
      <c r="AW192" s="14" t="s">
        <v>38</v>
      </c>
      <c r="AX192" s="14" t="s">
        <v>90</v>
      </c>
      <c r="AY192" s="260" t="s">
        <v>136</v>
      </c>
    </row>
    <row r="193" s="2" customFormat="1" ht="14.4" customHeight="1">
      <c r="A193" s="39"/>
      <c r="B193" s="40"/>
      <c r="C193" s="220" t="s">
        <v>273</v>
      </c>
      <c r="D193" s="220" t="s">
        <v>138</v>
      </c>
      <c r="E193" s="221" t="s">
        <v>274</v>
      </c>
      <c r="F193" s="222" t="s">
        <v>275</v>
      </c>
      <c r="G193" s="223" t="s">
        <v>148</v>
      </c>
      <c r="H193" s="224">
        <v>1251.5</v>
      </c>
      <c r="I193" s="225"/>
      <c r="J193" s="226">
        <f>ROUND(I193*H193,2)</f>
        <v>0</v>
      </c>
      <c r="K193" s="227"/>
      <c r="L193" s="45"/>
      <c r="M193" s="228" t="s">
        <v>1</v>
      </c>
      <c r="N193" s="229" t="s">
        <v>47</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142</v>
      </c>
      <c r="AT193" s="232" t="s">
        <v>138</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276</v>
      </c>
    </row>
    <row r="194" s="13" customFormat="1">
      <c r="A194" s="13"/>
      <c r="B194" s="239"/>
      <c r="C194" s="240"/>
      <c r="D194" s="234" t="s">
        <v>150</v>
      </c>
      <c r="E194" s="241" t="s">
        <v>1</v>
      </c>
      <c r="F194" s="242" t="s">
        <v>277</v>
      </c>
      <c r="G194" s="240"/>
      <c r="H194" s="243">
        <v>1251.5</v>
      </c>
      <c r="I194" s="244"/>
      <c r="J194" s="240"/>
      <c r="K194" s="240"/>
      <c r="L194" s="245"/>
      <c r="M194" s="246"/>
      <c r="N194" s="247"/>
      <c r="O194" s="247"/>
      <c r="P194" s="247"/>
      <c r="Q194" s="247"/>
      <c r="R194" s="247"/>
      <c r="S194" s="247"/>
      <c r="T194" s="248"/>
      <c r="U194" s="13"/>
      <c r="V194" s="13"/>
      <c r="W194" s="13"/>
      <c r="X194" s="13"/>
      <c r="Y194" s="13"/>
      <c r="Z194" s="13"/>
      <c r="AA194" s="13"/>
      <c r="AB194" s="13"/>
      <c r="AC194" s="13"/>
      <c r="AD194" s="13"/>
      <c r="AE194" s="13"/>
      <c r="AT194" s="249" t="s">
        <v>150</v>
      </c>
      <c r="AU194" s="249" t="s">
        <v>92</v>
      </c>
      <c r="AV194" s="13" t="s">
        <v>92</v>
      </c>
      <c r="AW194" s="13" t="s">
        <v>38</v>
      </c>
      <c r="AX194" s="13" t="s">
        <v>82</v>
      </c>
      <c r="AY194" s="249" t="s">
        <v>136</v>
      </c>
    </row>
    <row r="195" s="14" customFormat="1">
      <c r="A195" s="14"/>
      <c r="B195" s="250"/>
      <c r="C195" s="251"/>
      <c r="D195" s="234" t="s">
        <v>150</v>
      </c>
      <c r="E195" s="252" t="s">
        <v>1</v>
      </c>
      <c r="F195" s="253" t="s">
        <v>153</v>
      </c>
      <c r="G195" s="251"/>
      <c r="H195" s="254">
        <v>1251.5</v>
      </c>
      <c r="I195" s="255"/>
      <c r="J195" s="251"/>
      <c r="K195" s="251"/>
      <c r="L195" s="256"/>
      <c r="M195" s="257"/>
      <c r="N195" s="258"/>
      <c r="O195" s="258"/>
      <c r="P195" s="258"/>
      <c r="Q195" s="258"/>
      <c r="R195" s="258"/>
      <c r="S195" s="258"/>
      <c r="T195" s="259"/>
      <c r="U195" s="14"/>
      <c r="V195" s="14"/>
      <c r="W195" s="14"/>
      <c r="X195" s="14"/>
      <c r="Y195" s="14"/>
      <c r="Z195" s="14"/>
      <c r="AA195" s="14"/>
      <c r="AB195" s="14"/>
      <c r="AC195" s="14"/>
      <c r="AD195" s="14"/>
      <c r="AE195" s="14"/>
      <c r="AT195" s="260" t="s">
        <v>150</v>
      </c>
      <c r="AU195" s="260" t="s">
        <v>92</v>
      </c>
      <c r="AV195" s="14" t="s">
        <v>142</v>
      </c>
      <c r="AW195" s="14" t="s">
        <v>38</v>
      </c>
      <c r="AX195" s="14" t="s">
        <v>90</v>
      </c>
      <c r="AY195" s="260" t="s">
        <v>136</v>
      </c>
    </row>
    <row r="196" s="2" customFormat="1" ht="24.15" customHeight="1">
      <c r="A196" s="39"/>
      <c r="B196" s="40"/>
      <c r="C196" s="220" t="s">
        <v>278</v>
      </c>
      <c r="D196" s="220" t="s">
        <v>138</v>
      </c>
      <c r="E196" s="221" t="s">
        <v>279</v>
      </c>
      <c r="F196" s="222" t="s">
        <v>280</v>
      </c>
      <c r="G196" s="223" t="s">
        <v>141</v>
      </c>
      <c r="H196" s="224">
        <v>825</v>
      </c>
      <c r="I196" s="225"/>
      <c r="J196" s="226">
        <f>ROUND(I196*H196,2)</f>
        <v>0</v>
      </c>
      <c r="K196" s="227"/>
      <c r="L196" s="45"/>
      <c r="M196" s="228" t="s">
        <v>1</v>
      </c>
      <c r="N196" s="229" t="s">
        <v>47</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142</v>
      </c>
      <c r="AT196" s="232" t="s">
        <v>138</v>
      </c>
      <c r="AU196" s="232" t="s">
        <v>92</v>
      </c>
      <c r="AY196" s="17" t="s">
        <v>136</v>
      </c>
      <c r="BE196" s="233">
        <f>IF(N196="základní",J196,0)</f>
        <v>0</v>
      </c>
      <c r="BF196" s="233">
        <f>IF(N196="snížená",J196,0)</f>
        <v>0</v>
      </c>
      <c r="BG196" s="233">
        <f>IF(N196="zákl. přenesená",J196,0)</f>
        <v>0</v>
      </c>
      <c r="BH196" s="233">
        <f>IF(N196="sníž. přenesená",J196,0)</f>
        <v>0</v>
      </c>
      <c r="BI196" s="233">
        <f>IF(N196="nulová",J196,0)</f>
        <v>0</v>
      </c>
      <c r="BJ196" s="17" t="s">
        <v>90</v>
      </c>
      <c r="BK196" s="233">
        <f>ROUND(I196*H196,2)</f>
        <v>0</v>
      </c>
      <c r="BL196" s="17" t="s">
        <v>142</v>
      </c>
      <c r="BM196" s="232" t="s">
        <v>281</v>
      </c>
    </row>
    <row r="197" s="2" customFormat="1">
      <c r="A197" s="39"/>
      <c r="B197" s="40"/>
      <c r="C197" s="41"/>
      <c r="D197" s="234" t="s">
        <v>144</v>
      </c>
      <c r="E197" s="41"/>
      <c r="F197" s="235" t="s">
        <v>282</v>
      </c>
      <c r="G197" s="41"/>
      <c r="H197" s="41"/>
      <c r="I197" s="236"/>
      <c r="J197" s="41"/>
      <c r="K197" s="41"/>
      <c r="L197" s="45"/>
      <c r="M197" s="237"/>
      <c r="N197" s="238"/>
      <c r="O197" s="92"/>
      <c r="P197" s="92"/>
      <c r="Q197" s="92"/>
      <c r="R197" s="92"/>
      <c r="S197" s="92"/>
      <c r="T197" s="93"/>
      <c r="U197" s="39"/>
      <c r="V197" s="39"/>
      <c r="W197" s="39"/>
      <c r="X197" s="39"/>
      <c r="Y197" s="39"/>
      <c r="Z197" s="39"/>
      <c r="AA197" s="39"/>
      <c r="AB197" s="39"/>
      <c r="AC197" s="39"/>
      <c r="AD197" s="39"/>
      <c r="AE197" s="39"/>
      <c r="AT197" s="17" t="s">
        <v>144</v>
      </c>
      <c r="AU197" s="17" t="s">
        <v>92</v>
      </c>
    </row>
    <row r="198" s="13" customFormat="1">
      <c r="A198" s="13"/>
      <c r="B198" s="239"/>
      <c r="C198" s="240"/>
      <c r="D198" s="234" t="s">
        <v>150</v>
      </c>
      <c r="E198" s="241" t="s">
        <v>1</v>
      </c>
      <c r="F198" s="242" t="s">
        <v>283</v>
      </c>
      <c r="G198" s="240"/>
      <c r="H198" s="243">
        <v>825</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150</v>
      </c>
      <c r="AU198" s="249" t="s">
        <v>92</v>
      </c>
      <c r="AV198" s="13" t="s">
        <v>92</v>
      </c>
      <c r="AW198" s="13" t="s">
        <v>38</v>
      </c>
      <c r="AX198" s="13" t="s">
        <v>82</v>
      </c>
      <c r="AY198" s="249" t="s">
        <v>136</v>
      </c>
    </row>
    <row r="199" s="14" customFormat="1">
      <c r="A199" s="14"/>
      <c r="B199" s="250"/>
      <c r="C199" s="251"/>
      <c r="D199" s="234" t="s">
        <v>150</v>
      </c>
      <c r="E199" s="252" t="s">
        <v>1</v>
      </c>
      <c r="F199" s="253" t="s">
        <v>153</v>
      </c>
      <c r="G199" s="251"/>
      <c r="H199" s="254">
        <v>825</v>
      </c>
      <c r="I199" s="255"/>
      <c r="J199" s="251"/>
      <c r="K199" s="251"/>
      <c r="L199" s="256"/>
      <c r="M199" s="257"/>
      <c r="N199" s="258"/>
      <c r="O199" s="258"/>
      <c r="P199" s="258"/>
      <c r="Q199" s="258"/>
      <c r="R199" s="258"/>
      <c r="S199" s="258"/>
      <c r="T199" s="259"/>
      <c r="U199" s="14"/>
      <c r="V199" s="14"/>
      <c r="W199" s="14"/>
      <c r="X199" s="14"/>
      <c r="Y199" s="14"/>
      <c r="Z199" s="14"/>
      <c r="AA199" s="14"/>
      <c r="AB199" s="14"/>
      <c r="AC199" s="14"/>
      <c r="AD199" s="14"/>
      <c r="AE199" s="14"/>
      <c r="AT199" s="260" t="s">
        <v>150</v>
      </c>
      <c r="AU199" s="260" t="s">
        <v>92</v>
      </c>
      <c r="AV199" s="14" t="s">
        <v>142</v>
      </c>
      <c r="AW199" s="14" t="s">
        <v>38</v>
      </c>
      <c r="AX199" s="14" t="s">
        <v>90</v>
      </c>
      <c r="AY199" s="260" t="s">
        <v>136</v>
      </c>
    </row>
    <row r="200" s="12" customFormat="1" ht="22.8" customHeight="1">
      <c r="A200" s="12"/>
      <c r="B200" s="204"/>
      <c r="C200" s="205"/>
      <c r="D200" s="206" t="s">
        <v>81</v>
      </c>
      <c r="E200" s="218" t="s">
        <v>168</v>
      </c>
      <c r="F200" s="218" t="s">
        <v>284</v>
      </c>
      <c r="G200" s="205"/>
      <c r="H200" s="205"/>
      <c r="I200" s="208"/>
      <c r="J200" s="219">
        <f>BK200</f>
        <v>0</v>
      </c>
      <c r="K200" s="205"/>
      <c r="L200" s="210"/>
      <c r="M200" s="211"/>
      <c r="N200" s="212"/>
      <c r="O200" s="212"/>
      <c r="P200" s="213">
        <f>SUM(P201:P228)</f>
        <v>0</v>
      </c>
      <c r="Q200" s="212"/>
      <c r="R200" s="213">
        <f>SUM(R201:R228)</f>
        <v>13.902812000000001</v>
      </c>
      <c r="S200" s="212"/>
      <c r="T200" s="214">
        <f>SUM(T201:T228)</f>
        <v>0</v>
      </c>
      <c r="U200" s="12"/>
      <c r="V200" s="12"/>
      <c r="W200" s="12"/>
      <c r="X200" s="12"/>
      <c r="Y200" s="12"/>
      <c r="Z200" s="12"/>
      <c r="AA200" s="12"/>
      <c r="AB200" s="12"/>
      <c r="AC200" s="12"/>
      <c r="AD200" s="12"/>
      <c r="AE200" s="12"/>
      <c r="AR200" s="215" t="s">
        <v>90</v>
      </c>
      <c r="AT200" s="216" t="s">
        <v>81</v>
      </c>
      <c r="AU200" s="216" t="s">
        <v>90</v>
      </c>
      <c r="AY200" s="215" t="s">
        <v>136</v>
      </c>
      <c r="BK200" s="217">
        <f>SUM(BK201:BK228)</f>
        <v>0</v>
      </c>
    </row>
    <row r="201" s="2" customFormat="1" ht="24.15" customHeight="1">
      <c r="A201" s="39"/>
      <c r="B201" s="40"/>
      <c r="C201" s="261" t="s">
        <v>285</v>
      </c>
      <c r="D201" s="261" t="s">
        <v>164</v>
      </c>
      <c r="E201" s="262" t="s">
        <v>286</v>
      </c>
      <c r="F201" s="263" t="s">
        <v>287</v>
      </c>
      <c r="G201" s="264" t="s">
        <v>256</v>
      </c>
      <c r="H201" s="265">
        <v>108</v>
      </c>
      <c r="I201" s="266"/>
      <c r="J201" s="267">
        <f>ROUND(I201*H201,2)</f>
        <v>0</v>
      </c>
      <c r="K201" s="268"/>
      <c r="L201" s="269"/>
      <c r="M201" s="270" t="s">
        <v>1</v>
      </c>
      <c r="N201" s="271" t="s">
        <v>47</v>
      </c>
      <c r="O201" s="92"/>
      <c r="P201" s="230">
        <f>O201*H201</f>
        <v>0</v>
      </c>
      <c r="Q201" s="230">
        <v>0.00092000000000000003</v>
      </c>
      <c r="R201" s="230">
        <f>Q201*H201</f>
        <v>0.099360000000000004</v>
      </c>
      <c r="S201" s="230">
        <v>0</v>
      </c>
      <c r="T201" s="231">
        <f>S201*H201</f>
        <v>0</v>
      </c>
      <c r="U201" s="39"/>
      <c r="V201" s="39"/>
      <c r="W201" s="39"/>
      <c r="X201" s="39"/>
      <c r="Y201" s="39"/>
      <c r="Z201" s="39"/>
      <c r="AA201" s="39"/>
      <c r="AB201" s="39"/>
      <c r="AC201" s="39"/>
      <c r="AD201" s="39"/>
      <c r="AE201" s="39"/>
      <c r="AR201" s="232" t="s">
        <v>168</v>
      </c>
      <c r="AT201" s="232" t="s">
        <v>164</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288</v>
      </c>
    </row>
    <row r="202" s="2" customFormat="1">
      <c r="A202" s="39"/>
      <c r="B202" s="40"/>
      <c r="C202" s="41"/>
      <c r="D202" s="234" t="s">
        <v>144</v>
      </c>
      <c r="E202" s="41"/>
      <c r="F202" s="235" t="s">
        <v>289</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1" t="s">
        <v>1</v>
      </c>
      <c r="F203" s="242" t="s">
        <v>290</v>
      </c>
      <c r="G203" s="240"/>
      <c r="H203" s="243">
        <v>108</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82</v>
      </c>
      <c r="AY203" s="249" t="s">
        <v>136</v>
      </c>
    </row>
    <row r="204" s="14" customFormat="1">
      <c r="A204" s="14"/>
      <c r="B204" s="250"/>
      <c r="C204" s="251"/>
      <c r="D204" s="234" t="s">
        <v>150</v>
      </c>
      <c r="E204" s="252" t="s">
        <v>1</v>
      </c>
      <c r="F204" s="253" t="s">
        <v>153</v>
      </c>
      <c r="G204" s="251"/>
      <c r="H204" s="254">
        <v>108</v>
      </c>
      <c r="I204" s="255"/>
      <c r="J204" s="251"/>
      <c r="K204" s="251"/>
      <c r="L204" s="256"/>
      <c r="M204" s="257"/>
      <c r="N204" s="258"/>
      <c r="O204" s="258"/>
      <c r="P204" s="258"/>
      <c r="Q204" s="258"/>
      <c r="R204" s="258"/>
      <c r="S204" s="258"/>
      <c r="T204" s="259"/>
      <c r="U204" s="14"/>
      <c r="V204" s="14"/>
      <c r="W204" s="14"/>
      <c r="X204" s="14"/>
      <c r="Y204" s="14"/>
      <c r="Z204" s="14"/>
      <c r="AA204" s="14"/>
      <c r="AB204" s="14"/>
      <c r="AC204" s="14"/>
      <c r="AD204" s="14"/>
      <c r="AE204" s="14"/>
      <c r="AT204" s="260" t="s">
        <v>150</v>
      </c>
      <c r="AU204" s="260" t="s">
        <v>92</v>
      </c>
      <c r="AV204" s="14" t="s">
        <v>142</v>
      </c>
      <c r="AW204" s="14" t="s">
        <v>38</v>
      </c>
      <c r="AX204" s="14" t="s">
        <v>90</v>
      </c>
      <c r="AY204" s="260" t="s">
        <v>136</v>
      </c>
    </row>
    <row r="205" s="2" customFormat="1" ht="14.4" customHeight="1">
      <c r="A205" s="39"/>
      <c r="B205" s="40"/>
      <c r="C205" s="220" t="s">
        <v>291</v>
      </c>
      <c r="D205" s="220" t="s">
        <v>138</v>
      </c>
      <c r="E205" s="221" t="s">
        <v>292</v>
      </c>
      <c r="F205" s="222" t="s">
        <v>293</v>
      </c>
      <c r="G205" s="223" t="s">
        <v>148</v>
      </c>
      <c r="H205" s="224">
        <v>5.4000000000000004</v>
      </c>
      <c r="I205" s="225"/>
      <c r="J205" s="226">
        <f>ROUND(I205*H205,2)</f>
        <v>0</v>
      </c>
      <c r="K205" s="227"/>
      <c r="L205" s="45"/>
      <c r="M205" s="228" t="s">
        <v>1</v>
      </c>
      <c r="N205" s="229" t="s">
        <v>47</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142</v>
      </c>
      <c r="AT205" s="232" t="s">
        <v>138</v>
      </c>
      <c r="AU205" s="232" t="s">
        <v>92</v>
      </c>
      <c r="AY205" s="17" t="s">
        <v>136</v>
      </c>
      <c r="BE205" s="233">
        <f>IF(N205="základní",J205,0)</f>
        <v>0</v>
      </c>
      <c r="BF205" s="233">
        <f>IF(N205="snížená",J205,0)</f>
        <v>0</v>
      </c>
      <c r="BG205" s="233">
        <f>IF(N205="zákl. přenesená",J205,0)</f>
        <v>0</v>
      </c>
      <c r="BH205" s="233">
        <f>IF(N205="sníž. přenesená",J205,0)</f>
        <v>0</v>
      </c>
      <c r="BI205" s="233">
        <f>IF(N205="nulová",J205,0)</f>
        <v>0</v>
      </c>
      <c r="BJ205" s="17" t="s">
        <v>90</v>
      </c>
      <c r="BK205" s="233">
        <f>ROUND(I205*H205,2)</f>
        <v>0</v>
      </c>
      <c r="BL205" s="17" t="s">
        <v>142</v>
      </c>
      <c r="BM205" s="232" t="s">
        <v>294</v>
      </c>
    </row>
    <row r="206" s="13" customFormat="1">
      <c r="A206" s="13"/>
      <c r="B206" s="239"/>
      <c r="C206" s="240"/>
      <c r="D206" s="234" t="s">
        <v>150</v>
      </c>
      <c r="E206" s="241" t="s">
        <v>1</v>
      </c>
      <c r="F206" s="242" t="s">
        <v>295</v>
      </c>
      <c r="G206" s="240"/>
      <c r="H206" s="243">
        <v>5.4000000000000004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82</v>
      </c>
      <c r="AY206" s="249" t="s">
        <v>136</v>
      </c>
    </row>
    <row r="207" s="14" customFormat="1">
      <c r="A207" s="14"/>
      <c r="B207" s="250"/>
      <c r="C207" s="251"/>
      <c r="D207" s="234" t="s">
        <v>150</v>
      </c>
      <c r="E207" s="252" t="s">
        <v>1</v>
      </c>
      <c r="F207" s="253" t="s">
        <v>153</v>
      </c>
      <c r="G207" s="251"/>
      <c r="H207" s="254">
        <v>5.4000000000000004</v>
      </c>
      <c r="I207" s="255"/>
      <c r="J207" s="251"/>
      <c r="K207" s="251"/>
      <c r="L207" s="256"/>
      <c r="M207" s="257"/>
      <c r="N207" s="258"/>
      <c r="O207" s="258"/>
      <c r="P207" s="258"/>
      <c r="Q207" s="258"/>
      <c r="R207" s="258"/>
      <c r="S207" s="258"/>
      <c r="T207" s="259"/>
      <c r="U207" s="14"/>
      <c r="V207" s="14"/>
      <c r="W207" s="14"/>
      <c r="X207" s="14"/>
      <c r="Y207" s="14"/>
      <c r="Z207" s="14"/>
      <c r="AA207" s="14"/>
      <c r="AB207" s="14"/>
      <c r="AC207" s="14"/>
      <c r="AD207" s="14"/>
      <c r="AE207" s="14"/>
      <c r="AT207" s="260" t="s">
        <v>150</v>
      </c>
      <c r="AU207" s="260" t="s">
        <v>92</v>
      </c>
      <c r="AV207" s="14" t="s">
        <v>142</v>
      </c>
      <c r="AW207" s="14" t="s">
        <v>38</v>
      </c>
      <c r="AX207" s="14" t="s">
        <v>90</v>
      </c>
      <c r="AY207" s="260" t="s">
        <v>136</v>
      </c>
    </row>
    <row r="208" s="2" customFormat="1" ht="14.4" customHeight="1">
      <c r="A208" s="39"/>
      <c r="B208" s="40"/>
      <c r="C208" s="220" t="s">
        <v>296</v>
      </c>
      <c r="D208" s="220" t="s">
        <v>138</v>
      </c>
      <c r="E208" s="221" t="s">
        <v>297</v>
      </c>
      <c r="F208" s="222" t="s">
        <v>298</v>
      </c>
      <c r="G208" s="223" t="s">
        <v>256</v>
      </c>
      <c r="H208" s="224">
        <v>60</v>
      </c>
      <c r="I208" s="225"/>
      <c r="J208" s="226">
        <f>ROUND(I208*H208,2)</f>
        <v>0</v>
      </c>
      <c r="K208" s="227"/>
      <c r="L208" s="45"/>
      <c r="M208" s="228" t="s">
        <v>1</v>
      </c>
      <c r="N208" s="229" t="s">
        <v>47</v>
      </c>
      <c r="O208" s="92"/>
      <c r="P208" s="230">
        <f>O208*H208</f>
        <v>0</v>
      </c>
      <c r="Q208" s="230">
        <v>0.00107</v>
      </c>
      <c r="R208" s="230">
        <f>Q208*H208</f>
        <v>0.064199999999999993</v>
      </c>
      <c r="S208" s="230">
        <v>0</v>
      </c>
      <c r="T208" s="231">
        <f>S208*H208</f>
        <v>0</v>
      </c>
      <c r="U208" s="39"/>
      <c r="V208" s="39"/>
      <c r="W208" s="39"/>
      <c r="X208" s="39"/>
      <c r="Y208" s="39"/>
      <c r="Z208" s="39"/>
      <c r="AA208" s="39"/>
      <c r="AB208" s="39"/>
      <c r="AC208" s="39"/>
      <c r="AD208" s="39"/>
      <c r="AE208" s="39"/>
      <c r="AR208" s="232" t="s">
        <v>142</v>
      </c>
      <c r="AT208" s="232" t="s">
        <v>138</v>
      </c>
      <c r="AU208" s="232" t="s">
        <v>92</v>
      </c>
      <c r="AY208" s="17" t="s">
        <v>136</v>
      </c>
      <c r="BE208" s="233">
        <f>IF(N208="základní",J208,0)</f>
        <v>0</v>
      </c>
      <c r="BF208" s="233">
        <f>IF(N208="snížená",J208,0)</f>
        <v>0</v>
      </c>
      <c r="BG208" s="233">
        <f>IF(N208="zákl. přenesená",J208,0)</f>
        <v>0</v>
      </c>
      <c r="BH208" s="233">
        <f>IF(N208="sníž. přenesená",J208,0)</f>
        <v>0</v>
      </c>
      <c r="BI208" s="233">
        <f>IF(N208="nulová",J208,0)</f>
        <v>0</v>
      </c>
      <c r="BJ208" s="17" t="s">
        <v>90</v>
      </c>
      <c r="BK208" s="233">
        <f>ROUND(I208*H208,2)</f>
        <v>0</v>
      </c>
      <c r="BL208" s="17" t="s">
        <v>142</v>
      </c>
      <c r="BM208" s="232" t="s">
        <v>299</v>
      </c>
    </row>
    <row r="209" s="2" customFormat="1">
      <c r="A209" s="39"/>
      <c r="B209" s="40"/>
      <c r="C209" s="41"/>
      <c r="D209" s="234" t="s">
        <v>144</v>
      </c>
      <c r="E209" s="41"/>
      <c r="F209" s="235" t="s">
        <v>300</v>
      </c>
      <c r="G209" s="41"/>
      <c r="H209" s="41"/>
      <c r="I209" s="236"/>
      <c r="J209" s="41"/>
      <c r="K209" s="41"/>
      <c r="L209" s="45"/>
      <c r="M209" s="237"/>
      <c r="N209" s="238"/>
      <c r="O209" s="92"/>
      <c r="P209" s="92"/>
      <c r="Q209" s="92"/>
      <c r="R209" s="92"/>
      <c r="S209" s="92"/>
      <c r="T209" s="93"/>
      <c r="U209" s="39"/>
      <c r="V209" s="39"/>
      <c r="W209" s="39"/>
      <c r="X209" s="39"/>
      <c r="Y209" s="39"/>
      <c r="Z209" s="39"/>
      <c r="AA209" s="39"/>
      <c r="AB209" s="39"/>
      <c r="AC209" s="39"/>
      <c r="AD209" s="39"/>
      <c r="AE209" s="39"/>
      <c r="AT209" s="17" t="s">
        <v>144</v>
      </c>
      <c r="AU209" s="17" t="s">
        <v>92</v>
      </c>
    </row>
    <row r="210" s="13" customFormat="1">
      <c r="A210" s="13"/>
      <c r="B210" s="239"/>
      <c r="C210" s="240"/>
      <c r="D210" s="234" t="s">
        <v>150</v>
      </c>
      <c r="E210" s="241" t="s">
        <v>1</v>
      </c>
      <c r="F210" s="242" t="s">
        <v>301</v>
      </c>
      <c r="G210" s="240"/>
      <c r="H210" s="243">
        <v>22</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150</v>
      </c>
      <c r="AU210" s="249" t="s">
        <v>92</v>
      </c>
      <c r="AV210" s="13" t="s">
        <v>92</v>
      </c>
      <c r="AW210" s="13" t="s">
        <v>38</v>
      </c>
      <c r="AX210" s="13" t="s">
        <v>82</v>
      </c>
      <c r="AY210" s="249" t="s">
        <v>136</v>
      </c>
    </row>
    <row r="211" s="13" customFormat="1">
      <c r="A211" s="13"/>
      <c r="B211" s="239"/>
      <c r="C211" s="240"/>
      <c r="D211" s="234" t="s">
        <v>150</v>
      </c>
      <c r="E211" s="241" t="s">
        <v>1</v>
      </c>
      <c r="F211" s="242" t="s">
        <v>302</v>
      </c>
      <c r="G211" s="240"/>
      <c r="H211" s="243">
        <v>38</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38</v>
      </c>
      <c r="AX211" s="13" t="s">
        <v>82</v>
      </c>
      <c r="AY211" s="249" t="s">
        <v>136</v>
      </c>
    </row>
    <row r="212" s="14" customFormat="1">
      <c r="A212" s="14"/>
      <c r="B212" s="250"/>
      <c r="C212" s="251"/>
      <c r="D212" s="234" t="s">
        <v>150</v>
      </c>
      <c r="E212" s="252" t="s">
        <v>1</v>
      </c>
      <c r="F212" s="253" t="s">
        <v>153</v>
      </c>
      <c r="G212" s="251"/>
      <c r="H212" s="254">
        <v>60</v>
      </c>
      <c r="I212" s="255"/>
      <c r="J212" s="251"/>
      <c r="K212" s="251"/>
      <c r="L212" s="256"/>
      <c r="M212" s="257"/>
      <c r="N212" s="258"/>
      <c r="O212" s="258"/>
      <c r="P212" s="258"/>
      <c r="Q212" s="258"/>
      <c r="R212" s="258"/>
      <c r="S212" s="258"/>
      <c r="T212" s="259"/>
      <c r="U212" s="14"/>
      <c r="V212" s="14"/>
      <c r="W212" s="14"/>
      <c r="X212" s="14"/>
      <c r="Y212" s="14"/>
      <c r="Z212" s="14"/>
      <c r="AA212" s="14"/>
      <c r="AB212" s="14"/>
      <c r="AC212" s="14"/>
      <c r="AD212" s="14"/>
      <c r="AE212" s="14"/>
      <c r="AT212" s="260" t="s">
        <v>150</v>
      </c>
      <c r="AU212" s="260" t="s">
        <v>92</v>
      </c>
      <c r="AV212" s="14" t="s">
        <v>142</v>
      </c>
      <c r="AW212" s="14" t="s">
        <v>38</v>
      </c>
      <c r="AX212" s="14" t="s">
        <v>90</v>
      </c>
      <c r="AY212" s="260" t="s">
        <v>136</v>
      </c>
    </row>
    <row r="213" s="2" customFormat="1" ht="24.15" customHeight="1">
      <c r="A213" s="39"/>
      <c r="B213" s="40"/>
      <c r="C213" s="220" t="s">
        <v>303</v>
      </c>
      <c r="D213" s="220" t="s">
        <v>138</v>
      </c>
      <c r="E213" s="221" t="s">
        <v>304</v>
      </c>
      <c r="F213" s="222" t="s">
        <v>305</v>
      </c>
      <c r="G213" s="223" t="s">
        <v>148</v>
      </c>
      <c r="H213" s="224">
        <v>3.6000000000000001</v>
      </c>
      <c r="I213" s="225"/>
      <c r="J213" s="226">
        <f>ROUND(I213*H213,2)</f>
        <v>0</v>
      </c>
      <c r="K213" s="227"/>
      <c r="L213" s="45"/>
      <c r="M213" s="228" t="s">
        <v>1</v>
      </c>
      <c r="N213" s="229" t="s">
        <v>47</v>
      </c>
      <c r="O213" s="92"/>
      <c r="P213" s="230">
        <f>O213*H213</f>
        <v>0</v>
      </c>
      <c r="Q213" s="230">
        <v>2.46367</v>
      </c>
      <c r="R213" s="230">
        <f>Q213*H213</f>
        <v>8.869212000000001</v>
      </c>
      <c r="S213" s="230">
        <v>0</v>
      </c>
      <c r="T213" s="231">
        <f>S213*H213</f>
        <v>0</v>
      </c>
      <c r="U213" s="39"/>
      <c r="V213" s="39"/>
      <c r="W213" s="39"/>
      <c r="X213" s="39"/>
      <c r="Y213" s="39"/>
      <c r="Z213" s="39"/>
      <c r="AA213" s="39"/>
      <c r="AB213" s="39"/>
      <c r="AC213" s="39"/>
      <c r="AD213" s="39"/>
      <c r="AE213" s="39"/>
      <c r="AR213" s="232" t="s">
        <v>142</v>
      </c>
      <c r="AT213" s="232" t="s">
        <v>138</v>
      </c>
      <c r="AU213" s="232" t="s">
        <v>92</v>
      </c>
      <c r="AY213" s="17" t="s">
        <v>136</v>
      </c>
      <c r="BE213" s="233">
        <f>IF(N213="základní",J213,0)</f>
        <v>0</v>
      </c>
      <c r="BF213" s="233">
        <f>IF(N213="snížená",J213,0)</f>
        <v>0</v>
      </c>
      <c r="BG213" s="233">
        <f>IF(N213="zákl. přenesená",J213,0)</f>
        <v>0</v>
      </c>
      <c r="BH213" s="233">
        <f>IF(N213="sníž. přenesená",J213,0)</f>
        <v>0</v>
      </c>
      <c r="BI213" s="233">
        <f>IF(N213="nulová",J213,0)</f>
        <v>0</v>
      </c>
      <c r="BJ213" s="17" t="s">
        <v>90</v>
      </c>
      <c r="BK213" s="233">
        <f>ROUND(I213*H213,2)</f>
        <v>0</v>
      </c>
      <c r="BL213" s="17" t="s">
        <v>142</v>
      </c>
      <c r="BM213" s="232" t="s">
        <v>306</v>
      </c>
    </row>
    <row r="214" s="13" customFormat="1">
      <c r="A214" s="13"/>
      <c r="B214" s="239"/>
      <c r="C214" s="240"/>
      <c r="D214" s="234" t="s">
        <v>150</v>
      </c>
      <c r="E214" s="241" t="s">
        <v>1</v>
      </c>
      <c r="F214" s="242" t="s">
        <v>307</v>
      </c>
      <c r="G214" s="240"/>
      <c r="H214" s="243">
        <v>3.6000000000000001</v>
      </c>
      <c r="I214" s="244"/>
      <c r="J214" s="240"/>
      <c r="K214" s="240"/>
      <c r="L214" s="245"/>
      <c r="M214" s="246"/>
      <c r="N214" s="247"/>
      <c r="O214" s="247"/>
      <c r="P214" s="247"/>
      <c r="Q214" s="247"/>
      <c r="R214" s="247"/>
      <c r="S214" s="247"/>
      <c r="T214" s="248"/>
      <c r="U214" s="13"/>
      <c r="V214" s="13"/>
      <c r="W214" s="13"/>
      <c r="X214" s="13"/>
      <c r="Y214" s="13"/>
      <c r="Z214" s="13"/>
      <c r="AA214" s="13"/>
      <c r="AB214" s="13"/>
      <c r="AC214" s="13"/>
      <c r="AD214" s="13"/>
      <c r="AE214" s="13"/>
      <c r="AT214" s="249" t="s">
        <v>150</v>
      </c>
      <c r="AU214" s="249" t="s">
        <v>92</v>
      </c>
      <c r="AV214" s="13" t="s">
        <v>92</v>
      </c>
      <c r="AW214" s="13" t="s">
        <v>38</v>
      </c>
      <c r="AX214" s="13" t="s">
        <v>82</v>
      </c>
      <c r="AY214" s="249" t="s">
        <v>136</v>
      </c>
    </row>
    <row r="215" s="14" customFormat="1">
      <c r="A215" s="14"/>
      <c r="B215" s="250"/>
      <c r="C215" s="251"/>
      <c r="D215" s="234" t="s">
        <v>150</v>
      </c>
      <c r="E215" s="252" t="s">
        <v>1</v>
      </c>
      <c r="F215" s="253" t="s">
        <v>153</v>
      </c>
      <c r="G215" s="251"/>
      <c r="H215" s="254">
        <v>3.6000000000000001</v>
      </c>
      <c r="I215" s="255"/>
      <c r="J215" s="251"/>
      <c r="K215" s="251"/>
      <c r="L215" s="256"/>
      <c r="M215" s="257"/>
      <c r="N215" s="258"/>
      <c r="O215" s="258"/>
      <c r="P215" s="258"/>
      <c r="Q215" s="258"/>
      <c r="R215" s="258"/>
      <c r="S215" s="258"/>
      <c r="T215" s="259"/>
      <c r="U215" s="14"/>
      <c r="V215" s="14"/>
      <c r="W215" s="14"/>
      <c r="X215" s="14"/>
      <c r="Y215" s="14"/>
      <c r="Z215" s="14"/>
      <c r="AA215" s="14"/>
      <c r="AB215" s="14"/>
      <c r="AC215" s="14"/>
      <c r="AD215" s="14"/>
      <c r="AE215" s="14"/>
      <c r="AT215" s="260" t="s">
        <v>150</v>
      </c>
      <c r="AU215" s="260" t="s">
        <v>92</v>
      </c>
      <c r="AV215" s="14" t="s">
        <v>142</v>
      </c>
      <c r="AW215" s="14" t="s">
        <v>38</v>
      </c>
      <c r="AX215" s="14" t="s">
        <v>90</v>
      </c>
      <c r="AY215" s="260" t="s">
        <v>136</v>
      </c>
    </row>
    <row r="216" s="2" customFormat="1" ht="14.4" customHeight="1">
      <c r="A216" s="39"/>
      <c r="B216" s="40"/>
      <c r="C216" s="220" t="s">
        <v>308</v>
      </c>
      <c r="D216" s="220" t="s">
        <v>138</v>
      </c>
      <c r="E216" s="221" t="s">
        <v>309</v>
      </c>
      <c r="F216" s="222" t="s">
        <v>310</v>
      </c>
      <c r="G216" s="223" t="s">
        <v>141</v>
      </c>
      <c r="H216" s="224">
        <v>67.200000000000003</v>
      </c>
      <c r="I216" s="225"/>
      <c r="J216" s="226">
        <f>ROUND(I216*H216,2)</f>
        <v>0</v>
      </c>
      <c r="K216" s="227"/>
      <c r="L216" s="45"/>
      <c r="M216" s="228" t="s">
        <v>1</v>
      </c>
      <c r="N216" s="229" t="s">
        <v>47</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142</v>
      </c>
      <c r="AT216" s="232" t="s">
        <v>138</v>
      </c>
      <c r="AU216" s="232" t="s">
        <v>92</v>
      </c>
      <c r="AY216" s="17" t="s">
        <v>136</v>
      </c>
      <c r="BE216" s="233">
        <f>IF(N216="základní",J216,0)</f>
        <v>0</v>
      </c>
      <c r="BF216" s="233">
        <f>IF(N216="snížená",J216,0)</f>
        <v>0</v>
      </c>
      <c r="BG216" s="233">
        <f>IF(N216="zákl. přenesená",J216,0)</f>
        <v>0</v>
      </c>
      <c r="BH216" s="233">
        <f>IF(N216="sníž. přenesená",J216,0)</f>
        <v>0</v>
      </c>
      <c r="BI216" s="233">
        <f>IF(N216="nulová",J216,0)</f>
        <v>0</v>
      </c>
      <c r="BJ216" s="17" t="s">
        <v>90</v>
      </c>
      <c r="BK216" s="233">
        <f>ROUND(I216*H216,2)</f>
        <v>0</v>
      </c>
      <c r="BL216" s="17" t="s">
        <v>142</v>
      </c>
      <c r="BM216" s="232" t="s">
        <v>311</v>
      </c>
    </row>
    <row r="217" s="13" customFormat="1">
      <c r="A217" s="13"/>
      <c r="B217" s="239"/>
      <c r="C217" s="240"/>
      <c r="D217" s="234" t="s">
        <v>150</v>
      </c>
      <c r="E217" s="241" t="s">
        <v>1</v>
      </c>
      <c r="F217" s="242" t="s">
        <v>312</v>
      </c>
      <c r="G217" s="240"/>
      <c r="H217" s="243">
        <v>24</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150</v>
      </c>
      <c r="AU217" s="249" t="s">
        <v>92</v>
      </c>
      <c r="AV217" s="13" t="s">
        <v>92</v>
      </c>
      <c r="AW217" s="13" t="s">
        <v>38</v>
      </c>
      <c r="AX217" s="13" t="s">
        <v>82</v>
      </c>
      <c r="AY217" s="249" t="s">
        <v>136</v>
      </c>
    </row>
    <row r="218" s="13" customFormat="1">
      <c r="A218" s="13"/>
      <c r="B218" s="239"/>
      <c r="C218" s="240"/>
      <c r="D218" s="234" t="s">
        <v>150</v>
      </c>
      <c r="E218" s="241" t="s">
        <v>1</v>
      </c>
      <c r="F218" s="242" t="s">
        <v>313</v>
      </c>
      <c r="G218" s="240"/>
      <c r="H218" s="243">
        <v>43.200000000000003</v>
      </c>
      <c r="I218" s="244"/>
      <c r="J218" s="240"/>
      <c r="K218" s="240"/>
      <c r="L218" s="245"/>
      <c r="M218" s="246"/>
      <c r="N218" s="247"/>
      <c r="O218" s="247"/>
      <c r="P218" s="247"/>
      <c r="Q218" s="247"/>
      <c r="R218" s="247"/>
      <c r="S218" s="247"/>
      <c r="T218" s="248"/>
      <c r="U218" s="13"/>
      <c r="V218" s="13"/>
      <c r="W218" s="13"/>
      <c r="X218" s="13"/>
      <c r="Y218" s="13"/>
      <c r="Z218" s="13"/>
      <c r="AA218" s="13"/>
      <c r="AB218" s="13"/>
      <c r="AC218" s="13"/>
      <c r="AD218" s="13"/>
      <c r="AE218" s="13"/>
      <c r="AT218" s="249" t="s">
        <v>150</v>
      </c>
      <c r="AU218" s="249" t="s">
        <v>92</v>
      </c>
      <c r="AV218" s="13" t="s">
        <v>92</v>
      </c>
      <c r="AW218" s="13" t="s">
        <v>38</v>
      </c>
      <c r="AX218" s="13" t="s">
        <v>82</v>
      </c>
      <c r="AY218" s="249" t="s">
        <v>136</v>
      </c>
    </row>
    <row r="219" s="14" customFormat="1">
      <c r="A219" s="14"/>
      <c r="B219" s="250"/>
      <c r="C219" s="251"/>
      <c r="D219" s="234" t="s">
        <v>150</v>
      </c>
      <c r="E219" s="252" t="s">
        <v>1</v>
      </c>
      <c r="F219" s="253" t="s">
        <v>153</v>
      </c>
      <c r="G219" s="251"/>
      <c r="H219" s="254">
        <v>67.200000000000003</v>
      </c>
      <c r="I219" s="255"/>
      <c r="J219" s="251"/>
      <c r="K219" s="251"/>
      <c r="L219" s="256"/>
      <c r="M219" s="257"/>
      <c r="N219" s="258"/>
      <c r="O219" s="258"/>
      <c r="P219" s="258"/>
      <c r="Q219" s="258"/>
      <c r="R219" s="258"/>
      <c r="S219" s="258"/>
      <c r="T219" s="259"/>
      <c r="U219" s="14"/>
      <c r="V219" s="14"/>
      <c r="W219" s="14"/>
      <c r="X219" s="14"/>
      <c r="Y219" s="14"/>
      <c r="Z219" s="14"/>
      <c r="AA219" s="14"/>
      <c r="AB219" s="14"/>
      <c r="AC219" s="14"/>
      <c r="AD219" s="14"/>
      <c r="AE219" s="14"/>
      <c r="AT219" s="260" t="s">
        <v>150</v>
      </c>
      <c r="AU219" s="260" t="s">
        <v>92</v>
      </c>
      <c r="AV219" s="14" t="s">
        <v>142</v>
      </c>
      <c r="AW219" s="14" t="s">
        <v>38</v>
      </c>
      <c r="AX219" s="14" t="s">
        <v>90</v>
      </c>
      <c r="AY219" s="260" t="s">
        <v>136</v>
      </c>
    </row>
    <row r="220" s="2" customFormat="1" ht="14.4" customHeight="1">
      <c r="A220" s="39"/>
      <c r="B220" s="40"/>
      <c r="C220" s="220" t="s">
        <v>314</v>
      </c>
      <c r="D220" s="220" t="s">
        <v>138</v>
      </c>
      <c r="E220" s="221" t="s">
        <v>315</v>
      </c>
      <c r="F220" s="222" t="s">
        <v>316</v>
      </c>
      <c r="G220" s="223" t="s">
        <v>256</v>
      </c>
      <c r="H220" s="224">
        <v>60</v>
      </c>
      <c r="I220" s="225"/>
      <c r="J220" s="226">
        <f>ROUND(I220*H220,2)</f>
        <v>0</v>
      </c>
      <c r="K220" s="227"/>
      <c r="L220" s="45"/>
      <c r="M220" s="228" t="s">
        <v>1</v>
      </c>
      <c r="N220" s="229" t="s">
        <v>47</v>
      </c>
      <c r="O220" s="92"/>
      <c r="P220" s="230">
        <f>O220*H220</f>
        <v>0</v>
      </c>
      <c r="Q220" s="230">
        <v>0.00012999999999999999</v>
      </c>
      <c r="R220" s="230">
        <f>Q220*H220</f>
        <v>0.0077999999999999996</v>
      </c>
      <c r="S220" s="230">
        <v>0</v>
      </c>
      <c r="T220" s="231">
        <f>S220*H220</f>
        <v>0</v>
      </c>
      <c r="U220" s="39"/>
      <c r="V220" s="39"/>
      <c r="W220" s="39"/>
      <c r="X220" s="39"/>
      <c r="Y220" s="39"/>
      <c r="Z220" s="39"/>
      <c r="AA220" s="39"/>
      <c r="AB220" s="39"/>
      <c r="AC220" s="39"/>
      <c r="AD220" s="39"/>
      <c r="AE220" s="39"/>
      <c r="AR220" s="232" t="s">
        <v>142</v>
      </c>
      <c r="AT220" s="232" t="s">
        <v>138</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317</v>
      </c>
    </row>
    <row r="221" s="2" customFormat="1" ht="24.15" customHeight="1">
      <c r="A221" s="39"/>
      <c r="B221" s="40"/>
      <c r="C221" s="220" t="s">
        <v>318</v>
      </c>
      <c r="D221" s="220" t="s">
        <v>138</v>
      </c>
      <c r="E221" s="221" t="s">
        <v>319</v>
      </c>
      <c r="F221" s="222" t="s">
        <v>320</v>
      </c>
      <c r="G221" s="223" t="s">
        <v>256</v>
      </c>
      <c r="H221" s="224">
        <v>108</v>
      </c>
      <c r="I221" s="225"/>
      <c r="J221" s="226">
        <f>ROUND(I221*H221,2)</f>
        <v>0</v>
      </c>
      <c r="K221" s="227"/>
      <c r="L221" s="45"/>
      <c r="M221" s="228" t="s">
        <v>1</v>
      </c>
      <c r="N221" s="229" t="s">
        <v>47</v>
      </c>
      <c r="O221" s="92"/>
      <c r="P221" s="230">
        <f>O221*H221</f>
        <v>0</v>
      </c>
      <c r="Q221" s="230">
        <v>0.00012999999999999999</v>
      </c>
      <c r="R221" s="230">
        <f>Q221*H221</f>
        <v>0.014039999999999999</v>
      </c>
      <c r="S221" s="230">
        <v>0</v>
      </c>
      <c r="T221" s="231">
        <f>S221*H221</f>
        <v>0</v>
      </c>
      <c r="U221" s="39"/>
      <c r="V221" s="39"/>
      <c r="W221" s="39"/>
      <c r="X221" s="39"/>
      <c r="Y221" s="39"/>
      <c r="Z221" s="39"/>
      <c r="AA221" s="39"/>
      <c r="AB221" s="39"/>
      <c r="AC221" s="39"/>
      <c r="AD221" s="39"/>
      <c r="AE221" s="39"/>
      <c r="AR221" s="232" t="s">
        <v>142</v>
      </c>
      <c r="AT221" s="232" t="s">
        <v>138</v>
      </c>
      <c r="AU221" s="232" t="s">
        <v>92</v>
      </c>
      <c r="AY221" s="17" t="s">
        <v>136</v>
      </c>
      <c r="BE221" s="233">
        <f>IF(N221="základní",J221,0)</f>
        <v>0</v>
      </c>
      <c r="BF221" s="233">
        <f>IF(N221="snížená",J221,0)</f>
        <v>0</v>
      </c>
      <c r="BG221" s="233">
        <f>IF(N221="zákl. přenesená",J221,0)</f>
        <v>0</v>
      </c>
      <c r="BH221" s="233">
        <f>IF(N221="sníž. přenesená",J221,0)</f>
        <v>0</v>
      </c>
      <c r="BI221" s="233">
        <f>IF(N221="nulová",J221,0)</f>
        <v>0</v>
      </c>
      <c r="BJ221" s="17" t="s">
        <v>90</v>
      </c>
      <c r="BK221" s="233">
        <f>ROUND(I221*H221,2)</f>
        <v>0</v>
      </c>
      <c r="BL221" s="17" t="s">
        <v>142</v>
      </c>
      <c r="BM221" s="232" t="s">
        <v>321</v>
      </c>
    </row>
    <row r="222" s="2" customFormat="1" ht="24.15" customHeight="1">
      <c r="A222" s="39"/>
      <c r="B222" s="40"/>
      <c r="C222" s="220" t="s">
        <v>322</v>
      </c>
      <c r="D222" s="220" t="s">
        <v>138</v>
      </c>
      <c r="E222" s="221" t="s">
        <v>323</v>
      </c>
      <c r="F222" s="222" t="s">
        <v>324</v>
      </c>
      <c r="G222" s="223" t="s">
        <v>141</v>
      </c>
      <c r="H222" s="224">
        <v>10</v>
      </c>
      <c r="I222" s="225"/>
      <c r="J222" s="226">
        <f>ROUND(I222*H222,2)</f>
        <v>0</v>
      </c>
      <c r="K222" s="227"/>
      <c r="L222" s="45"/>
      <c r="M222" s="228" t="s">
        <v>1</v>
      </c>
      <c r="N222" s="229" t="s">
        <v>47</v>
      </c>
      <c r="O222" s="92"/>
      <c r="P222" s="230">
        <f>O222*H222</f>
        <v>0</v>
      </c>
      <c r="Q222" s="230">
        <v>0.108</v>
      </c>
      <c r="R222" s="230">
        <f>Q222*H222</f>
        <v>1.0800000000000001</v>
      </c>
      <c r="S222" s="230">
        <v>0</v>
      </c>
      <c r="T222" s="231">
        <f>S222*H222</f>
        <v>0</v>
      </c>
      <c r="U222" s="39"/>
      <c r="V222" s="39"/>
      <c r="W222" s="39"/>
      <c r="X222" s="39"/>
      <c r="Y222" s="39"/>
      <c r="Z222" s="39"/>
      <c r="AA222" s="39"/>
      <c r="AB222" s="39"/>
      <c r="AC222" s="39"/>
      <c r="AD222" s="39"/>
      <c r="AE222" s="39"/>
      <c r="AR222" s="232" t="s">
        <v>142</v>
      </c>
      <c r="AT222" s="232" t="s">
        <v>138</v>
      </c>
      <c r="AU222" s="232" t="s">
        <v>92</v>
      </c>
      <c r="AY222" s="17" t="s">
        <v>136</v>
      </c>
      <c r="BE222" s="233">
        <f>IF(N222="základní",J222,0)</f>
        <v>0</v>
      </c>
      <c r="BF222" s="233">
        <f>IF(N222="snížená",J222,0)</f>
        <v>0</v>
      </c>
      <c r="BG222" s="233">
        <f>IF(N222="zákl. přenesená",J222,0)</f>
        <v>0</v>
      </c>
      <c r="BH222" s="233">
        <f>IF(N222="sníž. přenesená",J222,0)</f>
        <v>0</v>
      </c>
      <c r="BI222" s="233">
        <f>IF(N222="nulová",J222,0)</f>
        <v>0</v>
      </c>
      <c r="BJ222" s="17" t="s">
        <v>90</v>
      </c>
      <c r="BK222" s="233">
        <f>ROUND(I222*H222,2)</f>
        <v>0</v>
      </c>
      <c r="BL222" s="17" t="s">
        <v>142</v>
      </c>
      <c r="BM222" s="232" t="s">
        <v>325</v>
      </c>
    </row>
    <row r="223" s="2" customFormat="1">
      <c r="A223" s="39"/>
      <c r="B223" s="40"/>
      <c r="C223" s="41"/>
      <c r="D223" s="234" t="s">
        <v>144</v>
      </c>
      <c r="E223" s="41"/>
      <c r="F223" s="235" t="s">
        <v>326</v>
      </c>
      <c r="G223" s="41"/>
      <c r="H223" s="41"/>
      <c r="I223" s="236"/>
      <c r="J223" s="41"/>
      <c r="K223" s="41"/>
      <c r="L223" s="45"/>
      <c r="M223" s="237"/>
      <c r="N223" s="238"/>
      <c r="O223" s="92"/>
      <c r="P223" s="92"/>
      <c r="Q223" s="92"/>
      <c r="R223" s="92"/>
      <c r="S223" s="92"/>
      <c r="T223" s="93"/>
      <c r="U223" s="39"/>
      <c r="V223" s="39"/>
      <c r="W223" s="39"/>
      <c r="X223" s="39"/>
      <c r="Y223" s="39"/>
      <c r="Z223" s="39"/>
      <c r="AA223" s="39"/>
      <c r="AB223" s="39"/>
      <c r="AC223" s="39"/>
      <c r="AD223" s="39"/>
      <c r="AE223" s="39"/>
      <c r="AT223" s="17" t="s">
        <v>144</v>
      </c>
      <c r="AU223" s="17" t="s">
        <v>92</v>
      </c>
    </row>
    <row r="224" s="2" customFormat="1" ht="14.4" customHeight="1">
      <c r="A224" s="39"/>
      <c r="B224" s="40"/>
      <c r="C224" s="261" t="s">
        <v>327</v>
      </c>
      <c r="D224" s="261" t="s">
        <v>164</v>
      </c>
      <c r="E224" s="262" t="s">
        <v>328</v>
      </c>
      <c r="F224" s="263" t="s">
        <v>329</v>
      </c>
      <c r="G224" s="264" t="s">
        <v>198</v>
      </c>
      <c r="H224" s="265">
        <v>5</v>
      </c>
      <c r="I224" s="266"/>
      <c r="J224" s="267">
        <f>ROUND(I224*H224,2)</f>
        <v>0</v>
      </c>
      <c r="K224" s="268"/>
      <c r="L224" s="269"/>
      <c r="M224" s="270" t="s">
        <v>1</v>
      </c>
      <c r="N224" s="271" t="s">
        <v>47</v>
      </c>
      <c r="O224" s="92"/>
      <c r="P224" s="230">
        <f>O224*H224</f>
        <v>0</v>
      </c>
      <c r="Q224" s="230">
        <v>0.75</v>
      </c>
      <c r="R224" s="230">
        <f>Q224*H224</f>
        <v>3.75</v>
      </c>
      <c r="S224" s="230">
        <v>0</v>
      </c>
      <c r="T224" s="231">
        <f>S224*H224</f>
        <v>0</v>
      </c>
      <c r="U224" s="39"/>
      <c r="V224" s="39"/>
      <c r="W224" s="39"/>
      <c r="X224" s="39"/>
      <c r="Y224" s="39"/>
      <c r="Z224" s="39"/>
      <c r="AA224" s="39"/>
      <c r="AB224" s="39"/>
      <c r="AC224" s="39"/>
      <c r="AD224" s="39"/>
      <c r="AE224" s="39"/>
      <c r="AR224" s="232" t="s">
        <v>168</v>
      </c>
      <c r="AT224" s="232" t="s">
        <v>164</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330</v>
      </c>
    </row>
    <row r="225" s="2" customFormat="1">
      <c r="A225" s="39"/>
      <c r="B225" s="40"/>
      <c r="C225" s="41"/>
      <c r="D225" s="234" t="s">
        <v>144</v>
      </c>
      <c r="E225" s="41"/>
      <c r="F225" s="235" t="s">
        <v>331</v>
      </c>
      <c r="G225" s="41"/>
      <c r="H225" s="41"/>
      <c r="I225" s="236"/>
      <c r="J225" s="41"/>
      <c r="K225" s="41"/>
      <c r="L225" s="45"/>
      <c r="M225" s="237"/>
      <c r="N225" s="238"/>
      <c r="O225" s="92"/>
      <c r="P225" s="92"/>
      <c r="Q225" s="92"/>
      <c r="R225" s="92"/>
      <c r="S225" s="92"/>
      <c r="T225" s="93"/>
      <c r="U225" s="39"/>
      <c r="V225" s="39"/>
      <c r="W225" s="39"/>
      <c r="X225" s="39"/>
      <c r="Y225" s="39"/>
      <c r="Z225" s="39"/>
      <c r="AA225" s="39"/>
      <c r="AB225" s="39"/>
      <c r="AC225" s="39"/>
      <c r="AD225" s="39"/>
      <c r="AE225" s="39"/>
      <c r="AT225" s="17" t="s">
        <v>144</v>
      </c>
      <c r="AU225" s="17" t="s">
        <v>92</v>
      </c>
    </row>
    <row r="226" s="13" customFormat="1">
      <c r="A226" s="13"/>
      <c r="B226" s="239"/>
      <c r="C226" s="240"/>
      <c r="D226" s="234" t="s">
        <v>150</v>
      </c>
      <c r="E226" s="240"/>
      <c r="F226" s="242" t="s">
        <v>332</v>
      </c>
      <c r="G226" s="240"/>
      <c r="H226" s="243">
        <v>5</v>
      </c>
      <c r="I226" s="244"/>
      <c r="J226" s="240"/>
      <c r="K226" s="240"/>
      <c r="L226" s="245"/>
      <c r="M226" s="246"/>
      <c r="N226" s="247"/>
      <c r="O226" s="247"/>
      <c r="P226" s="247"/>
      <c r="Q226" s="247"/>
      <c r="R226" s="247"/>
      <c r="S226" s="247"/>
      <c r="T226" s="248"/>
      <c r="U226" s="13"/>
      <c r="V226" s="13"/>
      <c r="W226" s="13"/>
      <c r="X226" s="13"/>
      <c r="Y226" s="13"/>
      <c r="Z226" s="13"/>
      <c r="AA226" s="13"/>
      <c r="AB226" s="13"/>
      <c r="AC226" s="13"/>
      <c r="AD226" s="13"/>
      <c r="AE226" s="13"/>
      <c r="AT226" s="249" t="s">
        <v>150</v>
      </c>
      <c r="AU226" s="249" t="s">
        <v>92</v>
      </c>
      <c r="AV226" s="13" t="s">
        <v>92</v>
      </c>
      <c r="AW226" s="13" t="s">
        <v>4</v>
      </c>
      <c r="AX226" s="13" t="s">
        <v>90</v>
      </c>
      <c r="AY226" s="249" t="s">
        <v>136</v>
      </c>
    </row>
    <row r="227" s="2" customFormat="1" ht="14.4" customHeight="1">
      <c r="A227" s="39"/>
      <c r="B227" s="40"/>
      <c r="C227" s="220" t="s">
        <v>333</v>
      </c>
      <c r="D227" s="220" t="s">
        <v>138</v>
      </c>
      <c r="E227" s="221" t="s">
        <v>334</v>
      </c>
      <c r="F227" s="222" t="s">
        <v>335</v>
      </c>
      <c r="G227" s="223" t="s">
        <v>256</v>
      </c>
      <c r="H227" s="224">
        <v>20</v>
      </c>
      <c r="I227" s="225"/>
      <c r="J227" s="226">
        <f>ROUND(I227*H227,2)</f>
        <v>0</v>
      </c>
      <c r="K227" s="227"/>
      <c r="L227" s="45"/>
      <c r="M227" s="228" t="s">
        <v>1</v>
      </c>
      <c r="N227" s="229" t="s">
        <v>47</v>
      </c>
      <c r="O227" s="92"/>
      <c r="P227" s="230">
        <f>O227*H227</f>
        <v>0</v>
      </c>
      <c r="Q227" s="230">
        <v>0.00091</v>
      </c>
      <c r="R227" s="230">
        <f>Q227*H227</f>
        <v>0.018200000000000001</v>
      </c>
      <c r="S227" s="230">
        <v>0</v>
      </c>
      <c r="T227" s="231">
        <f>S227*H227</f>
        <v>0</v>
      </c>
      <c r="U227" s="39"/>
      <c r="V227" s="39"/>
      <c r="W227" s="39"/>
      <c r="X227" s="39"/>
      <c r="Y227" s="39"/>
      <c r="Z227" s="39"/>
      <c r="AA227" s="39"/>
      <c r="AB227" s="39"/>
      <c r="AC227" s="39"/>
      <c r="AD227" s="39"/>
      <c r="AE227" s="39"/>
      <c r="AR227" s="232" t="s">
        <v>142</v>
      </c>
      <c r="AT227" s="232" t="s">
        <v>138</v>
      </c>
      <c r="AU227" s="232" t="s">
        <v>92</v>
      </c>
      <c r="AY227" s="17" t="s">
        <v>136</v>
      </c>
      <c r="BE227" s="233">
        <f>IF(N227="základní",J227,0)</f>
        <v>0</v>
      </c>
      <c r="BF227" s="233">
        <f>IF(N227="snížená",J227,0)</f>
        <v>0</v>
      </c>
      <c r="BG227" s="233">
        <f>IF(N227="zákl. přenesená",J227,0)</f>
        <v>0</v>
      </c>
      <c r="BH227" s="233">
        <f>IF(N227="sníž. přenesená",J227,0)</f>
        <v>0</v>
      </c>
      <c r="BI227" s="233">
        <f>IF(N227="nulová",J227,0)</f>
        <v>0</v>
      </c>
      <c r="BJ227" s="17" t="s">
        <v>90</v>
      </c>
      <c r="BK227" s="233">
        <f>ROUND(I227*H227,2)</f>
        <v>0</v>
      </c>
      <c r="BL227" s="17" t="s">
        <v>142</v>
      </c>
      <c r="BM227" s="232" t="s">
        <v>336</v>
      </c>
    </row>
    <row r="228" s="2" customFormat="1">
      <c r="A228" s="39"/>
      <c r="B228" s="40"/>
      <c r="C228" s="41"/>
      <c r="D228" s="234" t="s">
        <v>144</v>
      </c>
      <c r="E228" s="41"/>
      <c r="F228" s="235" t="s">
        <v>337</v>
      </c>
      <c r="G228" s="41"/>
      <c r="H228" s="41"/>
      <c r="I228" s="236"/>
      <c r="J228" s="41"/>
      <c r="K228" s="41"/>
      <c r="L228" s="45"/>
      <c r="M228" s="237"/>
      <c r="N228" s="238"/>
      <c r="O228" s="92"/>
      <c r="P228" s="92"/>
      <c r="Q228" s="92"/>
      <c r="R228" s="92"/>
      <c r="S228" s="92"/>
      <c r="T228" s="93"/>
      <c r="U228" s="39"/>
      <c r="V228" s="39"/>
      <c r="W228" s="39"/>
      <c r="X228" s="39"/>
      <c r="Y228" s="39"/>
      <c r="Z228" s="39"/>
      <c r="AA228" s="39"/>
      <c r="AB228" s="39"/>
      <c r="AC228" s="39"/>
      <c r="AD228" s="39"/>
      <c r="AE228" s="39"/>
      <c r="AT228" s="17" t="s">
        <v>144</v>
      </c>
      <c r="AU228" s="17" t="s">
        <v>92</v>
      </c>
    </row>
    <row r="229" s="12" customFormat="1" ht="22.8" customHeight="1">
      <c r="A229" s="12"/>
      <c r="B229" s="204"/>
      <c r="C229" s="205"/>
      <c r="D229" s="206" t="s">
        <v>81</v>
      </c>
      <c r="E229" s="218" t="s">
        <v>186</v>
      </c>
      <c r="F229" s="218" t="s">
        <v>338</v>
      </c>
      <c r="G229" s="205"/>
      <c r="H229" s="205"/>
      <c r="I229" s="208"/>
      <c r="J229" s="219">
        <f>BK229</f>
        <v>0</v>
      </c>
      <c r="K229" s="205"/>
      <c r="L229" s="210"/>
      <c r="M229" s="211"/>
      <c r="N229" s="212"/>
      <c r="O229" s="212"/>
      <c r="P229" s="213">
        <f>SUM(P230:P244)</f>
        <v>0</v>
      </c>
      <c r="Q229" s="212"/>
      <c r="R229" s="213">
        <f>SUM(R230:R244)</f>
        <v>0.00174</v>
      </c>
      <c r="S229" s="212"/>
      <c r="T229" s="214">
        <f>SUM(T230:T244)</f>
        <v>8.2141999999999999</v>
      </c>
      <c r="U229" s="12"/>
      <c r="V229" s="12"/>
      <c r="W229" s="12"/>
      <c r="X229" s="12"/>
      <c r="Y229" s="12"/>
      <c r="Z229" s="12"/>
      <c r="AA229" s="12"/>
      <c r="AB229" s="12"/>
      <c r="AC229" s="12"/>
      <c r="AD229" s="12"/>
      <c r="AE229" s="12"/>
      <c r="AR229" s="215" t="s">
        <v>90</v>
      </c>
      <c r="AT229" s="216" t="s">
        <v>81</v>
      </c>
      <c r="AU229" s="216" t="s">
        <v>90</v>
      </c>
      <c r="AY229" s="215" t="s">
        <v>136</v>
      </c>
      <c r="BK229" s="217">
        <f>SUM(BK230:BK244)</f>
        <v>0</v>
      </c>
    </row>
    <row r="230" s="2" customFormat="1" ht="14.4" customHeight="1">
      <c r="A230" s="39"/>
      <c r="B230" s="40"/>
      <c r="C230" s="220" t="s">
        <v>339</v>
      </c>
      <c r="D230" s="220" t="s">
        <v>138</v>
      </c>
      <c r="E230" s="221" t="s">
        <v>340</v>
      </c>
      <c r="F230" s="222" t="s">
        <v>341</v>
      </c>
      <c r="G230" s="223" t="s">
        <v>141</v>
      </c>
      <c r="H230" s="224">
        <v>300</v>
      </c>
      <c r="I230" s="225"/>
      <c r="J230" s="226">
        <f>ROUND(I230*H230,2)</f>
        <v>0</v>
      </c>
      <c r="K230" s="227"/>
      <c r="L230" s="45"/>
      <c r="M230" s="228" t="s">
        <v>1</v>
      </c>
      <c r="N230" s="229" t="s">
        <v>47</v>
      </c>
      <c r="O230" s="92"/>
      <c r="P230" s="230">
        <f>O230*H230</f>
        <v>0</v>
      </c>
      <c r="Q230" s="230">
        <v>0</v>
      </c>
      <c r="R230" s="230">
        <f>Q230*H230</f>
        <v>0</v>
      </c>
      <c r="S230" s="230">
        <v>0.01</v>
      </c>
      <c r="T230" s="231">
        <f>S230*H230</f>
        <v>3</v>
      </c>
      <c r="U230" s="39"/>
      <c r="V230" s="39"/>
      <c r="W230" s="39"/>
      <c r="X230" s="39"/>
      <c r="Y230" s="39"/>
      <c r="Z230" s="39"/>
      <c r="AA230" s="39"/>
      <c r="AB230" s="39"/>
      <c r="AC230" s="39"/>
      <c r="AD230" s="39"/>
      <c r="AE230" s="39"/>
      <c r="AR230" s="232" t="s">
        <v>142</v>
      </c>
      <c r="AT230" s="232" t="s">
        <v>138</v>
      </c>
      <c r="AU230" s="232" t="s">
        <v>92</v>
      </c>
      <c r="AY230" s="17" t="s">
        <v>136</v>
      </c>
      <c r="BE230" s="233">
        <f>IF(N230="základní",J230,0)</f>
        <v>0</v>
      </c>
      <c r="BF230" s="233">
        <f>IF(N230="snížená",J230,0)</f>
        <v>0</v>
      </c>
      <c r="BG230" s="233">
        <f>IF(N230="zákl. přenesená",J230,0)</f>
        <v>0</v>
      </c>
      <c r="BH230" s="233">
        <f>IF(N230="sníž. přenesená",J230,0)</f>
        <v>0</v>
      </c>
      <c r="BI230" s="233">
        <f>IF(N230="nulová",J230,0)</f>
        <v>0</v>
      </c>
      <c r="BJ230" s="17" t="s">
        <v>90</v>
      </c>
      <c r="BK230" s="233">
        <f>ROUND(I230*H230,2)</f>
        <v>0</v>
      </c>
      <c r="BL230" s="17" t="s">
        <v>142</v>
      </c>
      <c r="BM230" s="232" t="s">
        <v>342</v>
      </c>
    </row>
    <row r="231" s="2" customFormat="1">
      <c r="A231" s="39"/>
      <c r="B231" s="40"/>
      <c r="C231" s="41"/>
      <c r="D231" s="234" t="s">
        <v>144</v>
      </c>
      <c r="E231" s="41"/>
      <c r="F231" s="235" t="s">
        <v>343</v>
      </c>
      <c r="G231" s="41"/>
      <c r="H231" s="41"/>
      <c r="I231" s="236"/>
      <c r="J231" s="41"/>
      <c r="K231" s="41"/>
      <c r="L231" s="45"/>
      <c r="M231" s="237"/>
      <c r="N231" s="238"/>
      <c r="O231" s="92"/>
      <c r="P231" s="92"/>
      <c r="Q231" s="92"/>
      <c r="R231" s="92"/>
      <c r="S231" s="92"/>
      <c r="T231" s="93"/>
      <c r="U231" s="39"/>
      <c r="V231" s="39"/>
      <c r="W231" s="39"/>
      <c r="X231" s="39"/>
      <c r="Y231" s="39"/>
      <c r="Z231" s="39"/>
      <c r="AA231" s="39"/>
      <c r="AB231" s="39"/>
      <c r="AC231" s="39"/>
      <c r="AD231" s="39"/>
      <c r="AE231" s="39"/>
      <c r="AT231" s="17" t="s">
        <v>144</v>
      </c>
      <c r="AU231" s="17" t="s">
        <v>92</v>
      </c>
    </row>
    <row r="232" s="2" customFormat="1" ht="14.4" customHeight="1">
      <c r="A232" s="39"/>
      <c r="B232" s="40"/>
      <c r="C232" s="220" t="s">
        <v>344</v>
      </c>
      <c r="D232" s="220" t="s">
        <v>138</v>
      </c>
      <c r="E232" s="221" t="s">
        <v>345</v>
      </c>
      <c r="F232" s="222" t="s">
        <v>346</v>
      </c>
      <c r="G232" s="223" t="s">
        <v>141</v>
      </c>
      <c r="H232" s="224">
        <v>300</v>
      </c>
      <c r="I232" s="225"/>
      <c r="J232" s="226">
        <f>ROUND(I232*H232,2)</f>
        <v>0</v>
      </c>
      <c r="K232" s="227"/>
      <c r="L232" s="45"/>
      <c r="M232" s="228" t="s">
        <v>1</v>
      </c>
      <c r="N232" s="229" t="s">
        <v>47</v>
      </c>
      <c r="O232" s="92"/>
      <c r="P232" s="230">
        <f>O232*H232</f>
        <v>0</v>
      </c>
      <c r="Q232" s="230">
        <v>0</v>
      </c>
      <c r="R232" s="230">
        <f>Q232*H232</f>
        <v>0</v>
      </c>
      <c r="S232" s="230">
        <v>0.01</v>
      </c>
      <c r="T232" s="231">
        <f>S232*H232</f>
        <v>3</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347</v>
      </c>
    </row>
    <row r="233" s="2" customFormat="1">
      <c r="A233" s="39"/>
      <c r="B233" s="40"/>
      <c r="C233" s="41"/>
      <c r="D233" s="234" t="s">
        <v>144</v>
      </c>
      <c r="E233" s="41"/>
      <c r="F233" s="235" t="s">
        <v>348</v>
      </c>
      <c r="G233" s="41"/>
      <c r="H233" s="41"/>
      <c r="I233" s="236"/>
      <c r="J233" s="41"/>
      <c r="K233" s="41"/>
      <c r="L233" s="45"/>
      <c r="M233" s="237"/>
      <c r="N233" s="238"/>
      <c r="O233" s="92"/>
      <c r="P233" s="92"/>
      <c r="Q233" s="92"/>
      <c r="R233" s="92"/>
      <c r="S233" s="92"/>
      <c r="T233" s="93"/>
      <c r="U233" s="39"/>
      <c r="V233" s="39"/>
      <c r="W233" s="39"/>
      <c r="X233" s="39"/>
      <c r="Y233" s="39"/>
      <c r="Z233" s="39"/>
      <c r="AA233" s="39"/>
      <c r="AB233" s="39"/>
      <c r="AC233" s="39"/>
      <c r="AD233" s="39"/>
      <c r="AE233" s="39"/>
      <c r="AT233" s="17" t="s">
        <v>144</v>
      </c>
      <c r="AU233" s="17" t="s">
        <v>92</v>
      </c>
    </row>
    <row r="234" s="2" customFormat="1" ht="24.15" customHeight="1">
      <c r="A234" s="39"/>
      <c r="B234" s="40"/>
      <c r="C234" s="220" t="s">
        <v>349</v>
      </c>
      <c r="D234" s="220" t="s">
        <v>138</v>
      </c>
      <c r="E234" s="221" t="s">
        <v>350</v>
      </c>
      <c r="F234" s="222" t="s">
        <v>351</v>
      </c>
      <c r="G234" s="223" t="s">
        <v>198</v>
      </c>
      <c r="H234" s="224">
        <v>7</v>
      </c>
      <c r="I234" s="225"/>
      <c r="J234" s="226">
        <f>ROUND(I234*H234,2)</f>
        <v>0</v>
      </c>
      <c r="K234" s="227"/>
      <c r="L234" s="45"/>
      <c r="M234" s="228" t="s">
        <v>1</v>
      </c>
      <c r="N234" s="229" t="s">
        <v>47</v>
      </c>
      <c r="O234" s="92"/>
      <c r="P234" s="230">
        <f>O234*H234</f>
        <v>0</v>
      </c>
      <c r="Q234" s="230">
        <v>0</v>
      </c>
      <c r="R234" s="230">
        <f>Q234*H234</f>
        <v>0</v>
      </c>
      <c r="S234" s="230">
        <v>0.082000000000000003</v>
      </c>
      <c r="T234" s="231">
        <f>S234*H234</f>
        <v>0.57400000000000007</v>
      </c>
      <c r="U234" s="39"/>
      <c r="V234" s="39"/>
      <c r="W234" s="39"/>
      <c r="X234" s="39"/>
      <c r="Y234" s="39"/>
      <c r="Z234" s="39"/>
      <c r="AA234" s="39"/>
      <c r="AB234" s="39"/>
      <c r="AC234" s="39"/>
      <c r="AD234" s="39"/>
      <c r="AE234" s="39"/>
      <c r="AR234" s="232" t="s">
        <v>142</v>
      </c>
      <c r="AT234" s="232" t="s">
        <v>138</v>
      </c>
      <c r="AU234" s="232" t="s">
        <v>92</v>
      </c>
      <c r="AY234" s="17" t="s">
        <v>136</v>
      </c>
      <c r="BE234" s="233">
        <f>IF(N234="základní",J234,0)</f>
        <v>0</v>
      </c>
      <c r="BF234" s="233">
        <f>IF(N234="snížená",J234,0)</f>
        <v>0</v>
      </c>
      <c r="BG234" s="233">
        <f>IF(N234="zákl. přenesená",J234,0)</f>
        <v>0</v>
      </c>
      <c r="BH234" s="233">
        <f>IF(N234="sníž. přenesená",J234,0)</f>
        <v>0</v>
      </c>
      <c r="BI234" s="233">
        <f>IF(N234="nulová",J234,0)</f>
        <v>0</v>
      </c>
      <c r="BJ234" s="17" t="s">
        <v>90</v>
      </c>
      <c r="BK234" s="233">
        <f>ROUND(I234*H234,2)</f>
        <v>0</v>
      </c>
      <c r="BL234" s="17" t="s">
        <v>142</v>
      </c>
      <c r="BM234" s="232" t="s">
        <v>352</v>
      </c>
    </row>
    <row r="235" s="13" customFormat="1">
      <c r="A235" s="13"/>
      <c r="B235" s="239"/>
      <c r="C235" s="240"/>
      <c r="D235" s="234" t="s">
        <v>150</v>
      </c>
      <c r="E235" s="241" t="s">
        <v>1</v>
      </c>
      <c r="F235" s="242" t="s">
        <v>353</v>
      </c>
      <c r="G235" s="240"/>
      <c r="H235" s="243">
        <v>5</v>
      </c>
      <c r="I235" s="244"/>
      <c r="J235" s="240"/>
      <c r="K235" s="240"/>
      <c r="L235" s="245"/>
      <c r="M235" s="246"/>
      <c r="N235" s="247"/>
      <c r="O235" s="247"/>
      <c r="P235" s="247"/>
      <c r="Q235" s="247"/>
      <c r="R235" s="247"/>
      <c r="S235" s="247"/>
      <c r="T235" s="248"/>
      <c r="U235" s="13"/>
      <c r="V235" s="13"/>
      <c r="W235" s="13"/>
      <c r="X235" s="13"/>
      <c r="Y235" s="13"/>
      <c r="Z235" s="13"/>
      <c r="AA235" s="13"/>
      <c r="AB235" s="13"/>
      <c r="AC235" s="13"/>
      <c r="AD235" s="13"/>
      <c r="AE235" s="13"/>
      <c r="AT235" s="249" t="s">
        <v>150</v>
      </c>
      <c r="AU235" s="249" t="s">
        <v>92</v>
      </c>
      <c r="AV235" s="13" t="s">
        <v>92</v>
      </c>
      <c r="AW235" s="13" t="s">
        <v>38</v>
      </c>
      <c r="AX235" s="13" t="s">
        <v>82</v>
      </c>
      <c r="AY235" s="249" t="s">
        <v>136</v>
      </c>
    </row>
    <row r="236" s="13" customFormat="1">
      <c r="A236" s="13"/>
      <c r="B236" s="239"/>
      <c r="C236" s="240"/>
      <c r="D236" s="234" t="s">
        <v>150</v>
      </c>
      <c r="E236" s="241" t="s">
        <v>1</v>
      </c>
      <c r="F236" s="242" t="s">
        <v>354</v>
      </c>
      <c r="G236" s="240"/>
      <c r="H236" s="243">
        <v>2</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7</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14.4" customHeight="1">
      <c r="A238" s="39"/>
      <c r="B238" s="40"/>
      <c r="C238" s="220" t="s">
        <v>355</v>
      </c>
      <c r="D238" s="220" t="s">
        <v>138</v>
      </c>
      <c r="E238" s="221" t="s">
        <v>356</v>
      </c>
      <c r="F238" s="222" t="s">
        <v>357</v>
      </c>
      <c r="G238" s="223" t="s">
        <v>198</v>
      </c>
      <c r="H238" s="224">
        <v>2</v>
      </c>
      <c r="I238" s="225"/>
      <c r="J238" s="226">
        <f>ROUND(I238*H238,2)</f>
        <v>0</v>
      </c>
      <c r="K238" s="227"/>
      <c r="L238" s="45"/>
      <c r="M238" s="228" t="s">
        <v>1</v>
      </c>
      <c r="N238" s="229" t="s">
        <v>47</v>
      </c>
      <c r="O238" s="92"/>
      <c r="P238" s="230">
        <f>O238*H238</f>
        <v>0</v>
      </c>
      <c r="Q238" s="230">
        <v>0</v>
      </c>
      <c r="R238" s="230">
        <f>Q238*H238</f>
        <v>0</v>
      </c>
      <c r="S238" s="230">
        <v>0.0020999999999999999</v>
      </c>
      <c r="T238" s="231">
        <f>S238*H238</f>
        <v>0.0041999999999999997</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358</v>
      </c>
    </row>
    <row r="239" s="2" customFormat="1" ht="14.4" customHeight="1">
      <c r="A239" s="39"/>
      <c r="B239" s="40"/>
      <c r="C239" s="220" t="s">
        <v>27</v>
      </c>
      <c r="D239" s="220" t="s">
        <v>138</v>
      </c>
      <c r="E239" s="221" t="s">
        <v>359</v>
      </c>
      <c r="F239" s="222" t="s">
        <v>360</v>
      </c>
      <c r="G239" s="223" t="s">
        <v>198</v>
      </c>
      <c r="H239" s="224">
        <v>1</v>
      </c>
      <c r="I239" s="225"/>
      <c r="J239" s="226">
        <f>ROUND(I239*H239,2)</f>
        <v>0</v>
      </c>
      <c r="K239" s="227"/>
      <c r="L239" s="45"/>
      <c r="M239" s="228" t="s">
        <v>1</v>
      </c>
      <c r="N239" s="229" t="s">
        <v>47</v>
      </c>
      <c r="O239" s="92"/>
      <c r="P239" s="230">
        <f>O239*H239</f>
        <v>0</v>
      </c>
      <c r="Q239" s="230">
        <v>0.00087000000000000001</v>
      </c>
      <c r="R239" s="230">
        <f>Q239*H239</f>
        <v>0.00087000000000000001</v>
      </c>
      <c r="S239" s="230">
        <v>0.81799999999999995</v>
      </c>
      <c r="T239" s="231">
        <f>S239*H239</f>
        <v>0.81799999999999995</v>
      </c>
      <c r="U239" s="39"/>
      <c r="V239" s="39"/>
      <c r="W239" s="39"/>
      <c r="X239" s="39"/>
      <c r="Y239" s="39"/>
      <c r="Z239" s="39"/>
      <c r="AA239" s="39"/>
      <c r="AB239" s="39"/>
      <c r="AC239" s="39"/>
      <c r="AD239" s="39"/>
      <c r="AE239" s="39"/>
      <c r="AR239" s="232" t="s">
        <v>142</v>
      </c>
      <c r="AT239" s="232" t="s">
        <v>138</v>
      </c>
      <c r="AU239" s="232" t="s">
        <v>92</v>
      </c>
      <c r="AY239" s="17" t="s">
        <v>136</v>
      </c>
      <c r="BE239" s="233">
        <f>IF(N239="základní",J239,0)</f>
        <v>0</v>
      </c>
      <c r="BF239" s="233">
        <f>IF(N239="snížená",J239,0)</f>
        <v>0</v>
      </c>
      <c r="BG239" s="233">
        <f>IF(N239="zákl. přenesená",J239,0)</f>
        <v>0</v>
      </c>
      <c r="BH239" s="233">
        <f>IF(N239="sníž. přenesená",J239,0)</f>
        <v>0</v>
      </c>
      <c r="BI239" s="233">
        <f>IF(N239="nulová",J239,0)</f>
        <v>0</v>
      </c>
      <c r="BJ239" s="17" t="s">
        <v>90</v>
      </c>
      <c r="BK239" s="233">
        <f>ROUND(I239*H239,2)</f>
        <v>0</v>
      </c>
      <c r="BL239" s="17" t="s">
        <v>142</v>
      </c>
      <c r="BM239" s="232" t="s">
        <v>361</v>
      </c>
    </row>
    <row r="240" s="2" customFormat="1">
      <c r="A240" s="39"/>
      <c r="B240" s="40"/>
      <c r="C240" s="41"/>
      <c r="D240" s="234" t="s">
        <v>144</v>
      </c>
      <c r="E240" s="41"/>
      <c r="F240" s="235" t="s">
        <v>362</v>
      </c>
      <c r="G240" s="41"/>
      <c r="H240" s="41"/>
      <c r="I240" s="236"/>
      <c r="J240" s="41"/>
      <c r="K240" s="41"/>
      <c r="L240" s="45"/>
      <c r="M240" s="237"/>
      <c r="N240" s="238"/>
      <c r="O240" s="92"/>
      <c r="P240" s="92"/>
      <c r="Q240" s="92"/>
      <c r="R240" s="92"/>
      <c r="S240" s="92"/>
      <c r="T240" s="93"/>
      <c r="U240" s="39"/>
      <c r="V240" s="39"/>
      <c r="W240" s="39"/>
      <c r="X240" s="39"/>
      <c r="Y240" s="39"/>
      <c r="Z240" s="39"/>
      <c r="AA240" s="39"/>
      <c r="AB240" s="39"/>
      <c r="AC240" s="39"/>
      <c r="AD240" s="39"/>
      <c r="AE240" s="39"/>
      <c r="AT240" s="17" t="s">
        <v>144</v>
      </c>
      <c r="AU240" s="17" t="s">
        <v>92</v>
      </c>
    </row>
    <row r="241" s="13" customFormat="1">
      <c r="A241" s="13"/>
      <c r="B241" s="239"/>
      <c r="C241" s="240"/>
      <c r="D241" s="234" t="s">
        <v>150</v>
      </c>
      <c r="E241" s="241" t="s">
        <v>1</v>
      </c>
      <c r="F241" s="242" t="s">
        <v>90</v>
      </c>
      <c r="G241" s="240"/>
      <c r="H241" s="243">
        <v>1</v>
      </c>
      <c r="I241" s="244"/>
      <c r="J241" s="240"/>
      <c r="K241" s="240"/>
      <c r="L241" s="245"/>
      <c r="M241" s="246"/>
      <c r="N241" s="247"/>
      <c r="O241" s="247"/>
      <c r="P241" s="247"/>
      <c r="Q241" s="247"/>
      <c r="R241" s="247"/>
      <c r="S241" s="247"/>
      <c r="T241" s="248"/>
      <c r="U241" s="13"/>
      <c r="V241" s="13"/>
      <c r="W241" s="13"/>
      <c r="X241" s="13"/>
      <c r="Y241" s="13"/>
      <c r="Z241" s="13"/>
      <c r="AA241" s="13"/>
      <c r="AB241" s="13"/>
      <c r="AC241" s="13"/>
      <c r="AD241" s="13"/>
      <c r="AE241" s="13"/>
      <c r="AT241" s="249" t="s">
        <v>150</v>
      </c>
      <c r="AU241" s="249" t="s">
        <v>92</v>
      </c>
      <c r="AV241" s="13" t="s">
        <v>92</v>
      </c>
      <c r="AW241" s="13" t="s">
        <v>38</v>
      </c>
      <c r="AX241" s="13" t="s">
        <v>90</v>
      </c>
      <c r="AY241" s="249" t="s">
        <v>136</v>
      </c>
    </row>
    <row r="242" s="2" customFormat="1" ht="14.4" customHeight="1">
      <c r="A242" s="39"/>
      <c r="B242" s="40"/>
      <c r="C242" s="220" t="s">
        <v>363</v>
      </c>
      <c r="D242" s="220" t="s">
        <v>138</v>
      </c>
      <c r="E242" s="221" t="s">
        <v>364</v>
      </c>
      <c r="F242" s="222" t="s">
        <v>365</v>
      </c>
      <c r="G242" s="223" t="s">
        <v>198</v>
      </c>
      <c r="H242" s="224">
        <v>1</v>
      </c>
      <c r="I242" s="225"/>
      <c r="J242" s="226">
        <f>ROUND(I242*H242,2)</f>
        <v>0</v>
      </c>
      <c r="K242" s="227"/>
      <c r="L242" s="45"/>
      <c r="M242" s="228" t="s">
        <v>1</v>
      </c>
      <c r="N242" s="229" t="s">
        <v>47</v>
      </c>
      <c r="O242" s="92"/>
      <c r="P242" s="230">
        <f>O242*H242</f>
        <v>0</v>
      </c>
      <c r="Q242" s="230">
        <v>0.00087000000000000001</v>
      </c>
      <c r="R242" s="230">
        <f>Q242*H242</f>
        <v>0.00087000000000000001</v>
      </c>
      <c r="S242" s="230">
        <v>0.81799999999999995</v>
      </c>
      <c r="T242" s="231">
        <f>S242*H242</f>
        <v>0.81799999999999995</v>
      </c>
      <c r="U242" s="39"/>
      <c r="V242" s="39"/>
      <c r="W242" s="39"/>
      <c r="X242" s="39"/>
      <c r="Y242" s="39"/>
      <c r="Z242" s="39"/>
      <c r="AA242" s="39"/>
      <c r="AB242" s="39"/>
      <c r="AC242" s="39"/>
      <c r="AD242" s="39"/>
      <c r="AE242" s="39"/>
      <c r="AR242" s="232" t="s">
        <v>142</v>
      </c>
      <c r="AT242" s="232" t="s">
        <v>138</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366</v>
      </c>
    </row>
    <row r="243" s="2" customFormat="1">
      <c r="A243" s="39"/>
      <c r="B243" s="40"/>
      <c r="C243" s="41"/>
      <c r="D243" s="234" t="s">
        <v>144</v>
      </c>
      <c r="E243" s="41"/>
      <c r="F243" s="235" t="s">
        <v>367</v>
      </c>
      <c r="G243" s="41"/>
      <c r="H243" s="41"/>
      <c r="I243" s="236"/>
      <c r="J243" s="41"/>
      <c r="K243" s="41"/>
      <c r="L243" s="45"/>
      <c r="M243" s="237"/>
      <c r="N243" s="238"/>
      <c r="O243" s="92"/>
      <c r="P243" s="92"/>
      <c r="Q243" s="92"/>
      <c r="R243" s="92"/>
      <c r="S243" s="92"/>
      <c r="T243" s="93"/>
      <c r="U243" s="39"/>
      <c r="V243" s="39"/>
      <c r="W243" s="39"/>
      <c r="X243" s="39"/>
      <c r="Y243" s="39"/>
      <c r="Z243" s="39"/>
      <c r="AA243" s="39"/>
      <c r="AB243" s="39"/>
      <c r="AC243" s="39"/>
      <c r="AD243" s="39"/>
      <c r="AE243" s="39"/>
      <c r="AT243" s="17" t="s">
        <v>144</v>
      </c>
      <c r="AU243" s="17" t="s">
        <v>92</v>
      </c>
    </row>
    <row r="244" s="13" customFormat="1">
      <c r="A244" s="13"/>
      <c r="B244" s="239"/>
      <c r="C244" s="240"/>
      <c r="D244" s="234" t="s">
        <v>150</v>
      </c>
      <c r="E244" s="241" t="s">
        <v>1</v>
      </c>
      <c r="F244" s="242" t="s">
        <v>90</v>
      </c>
      <c r="G244" s="240"/>
      <c r="H244" s="243">
        <v>1</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90</v>
      </c>
      <c r="AY244" s="249" t="s">
        <v>136</v>
      </c>
    </row>
    <row r="245" s="12" customFormat="1" ht="22.8" customHeight="1">
      <c r="A245" s="12"/>
      <c r="B245" s="204"/>
      <c r="C245" s="205"/>
      <c r="D245" s="206" t="s">
        <v>81</v>
      </c>
      <c r="E245" s="218" t="s">
        <v>368</v>
      </c>
      <c r="F245" s="218" t="s">
        <v>369</v>
      </c>
      <c r="G245" s="205"/>
      <c r="H245" s="205"/>
      <c r="I245" s="208"/>
      <c r="J245" s="219">
        <f>BK245</f>
        <v>0</v>
      </c>
      <c r="K245" s="205"/>
      <c r="L245" s="210"/>
      <c r="M245" s="211"/>
      <c r="N245" s="212"/>
      <c r="O245" s="212"/>
      <c r="P245" s="213">
        <f>SUM(P246:P279)</f>
        <v>0</v>
      </c>
      <c r="Q245" s="212"/>
      <c r="R245" s="213">
        <f>SUM(R246:R279)</f>
        <v>0</v>
      </c>
      <c r="S245" s="212"/>
      <c r="T245" s="214">
        <f>SUM(T246:T279)</f>
        <v>0</v>
      </c>
      <c r="U245" s="12"/>
      <c r="V245" s="12"/>
      <c r="W245" s="12"/>
      <c r="X245" s="12"/>
      <c r="Y245" s="12"/>
      <c r="Z245" s="12"/>
      <c r="AA245" s="12"/>
      <c r="AB245" s="12"/>
      <c r="AC245" s="12"/>
      <c r="AD245" s="12"/>
      <c r="AE245" s="12"/>
      <c r="AR245" s="215" t="s">
        <v>90</v>
      </c>
      <c r="AT245" s="216" t="s">
        <v>81</v>
      </c>
      <c r="AU245" s="216" t="s">
        <v>90</v>
      </c>
      <c r="AY245" s="215" t="s">
        <v>136</v>
      </c>
      <c r="BK245" s="217">
        <f>SUM(BK246:BK279)</f>
        <v>0</v>
      </c>
    </row>
    <row r="246" s="2" customFormat="1" ht="14.4" customHeight="1">
      <c r="A246" s="39"/>
      <c r="B246" s="40"/>
      <c r="C246" s="220" t="s">
        <v>370</v>
      </c>
      <c r="D246" s="220" t="s">
        <v>138</v>
      </c>
      <c r="E246" s="221" t="s">
        <v>371</v>
      </c>
      <c r="F246" s="222" t="s">
        <v>372</v>
      </c>
      <c r="G246" s="223" t="s">
        <v>167</v>
      </c>
      <c r="H246" s="224">
        <v>406.49599999999998</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373</v>
      </c>
    </row>
    <row r="247" s="13" customFormat="1">
      <c r="A247" s="13"/>
      <c r="B247" s="239"/>
      <c r="C247" s="240"/>
      <c r="D247" s="234" t="s">
        <v>150</v>
      </c>
      <c r="E247" s="241" t="s">
        <v>1</v>
      </c>
      <c r="F247" s="242" t="s">
        <v>374</v>
      </c>
      <c r="G247" s="240"/>
      <c r="H247" s="243">
        <v>26.495999999999999</v>
      </c>
      <c r="I247" s="244"/>
      <c r="J247" s="240"/>
      <c r="K247" s="240"/>
      <c r="L247" s="245"/>
      <c r="M247" s="246"/>
      <c r="N247" s="247"/>
      <c r="O247" s="247"/>
      <c r="P247" s="247"/>
      <c r="Q247" s="247"/>
      <c r="R247" s="247"/>
      <c r="S247" s="247"/>
      <c r="T247" s="248"/>
      <c r="U247" s="13"/>
      <c r="V247" s="13"/>
      <c r="W247" s="13"/>
      <c r="X247" s="13"/>
      <c r="Y247" s="13"/>
      <c r="Z247" s="13"/>
      <c r="AA247" s="13"/>
      <c r="AB247" s="13"/>
      <c r="AC247" s="13"/>
      <c r="AD247" s="13"/>
      <c r="AE247" s="13"/>
      <c r="AT247" s="249" t="s">
        <v>150</v>
      </c>
      <c r="AU247" s="249" t="s">
        <v>92</v>
      </c>
      <c r="AV247" s="13" t="s">
        <v>92</v>
      </c>
      <c r="AW247" s="13" t="s">
        <v>38</v>
      </c>
      <c r="AX247" s="13" t="s">
        <v>82</v>
      </c>
      <c r="AY247" s="249" t="s">
        <v>136</v>
      </c>
    </row>
    <row r="248" s="13" customFormat="1">
      <c r="A248" s="13"/>
      <c r="B248" s="239"/>
      <c r="C248" s="240"/>
      <c r="D248" s="234" t="s">
        <v>150</v>
      </c>
      <c r="E248" s="241" t="s">
        <v>1</v>
      </c>
      <c r="F248" s="242" t="s">
        <v>375</v>
      </c>
      <c r="G248" s="240"/>
      <c r="H248" s="243">
        <v>380</v>
      </c>
      <c r="I248" s="244"/>
      <c r="J248" s="240"/>
      <c r="K248" s="240"/>
      <c r="L248" s="245"/>
      <c r="M248" s="246"/>
      <c r="N248" s="247"/>
      <c r="O248" s="247"/>
      <c r="P248" s="247"/>
      <c r="Q248" s="247"/>
      <c r="R248" s="247"/>
      <c r="S248" s="247"/>
      <c r="T248" s="248"/>
      <c r="U248" s="13"/>
      <c r="V248" s="13"/>
      <c r="W248" s="13"/>
      <c r="X248" s="13"/>
      <c r="Y248" s="13"/>
      <c r="Z248" s="13"/>
      <c r="AA248" s="13"/>
      <c r="AB248" s="13"/>
      <c r="AC248" s="13"/>
      <c r="AD248" s="13"/>
      <c r="AE248" s="13"/>
      <c r="AT248" s="249" t="s">
        <v>150</v>
      </c>
      <c r="AU248" s="249" t="s">
        <v>92</v>
      </c>
      <c r="AV248" s="13" t="s">
        <v>92</v>
      </c>
      <c r="AW248" s="13" t="s">
        <v>38</v>
      </c>
      <c r="AX248" s="13" t="s">
        <v>82</v>
      </c>
      <c r="AY248" s="249" t="s">
        <v>136</v>
      </c>
    </row>
    <row r="249" s="14" customFormat="1">
      <c r="A249" s="14"/>
      <c r="B249" s="250"/>
      <c r="C249" s="251"/>
      <c r="D249" s="234" t="s">
        <v>150</v>
      </c>
      <c r="E249" s="252" t="s">
        <v>1</v>
      </c>
      <c r="F249" s="253" t="s">
        <v>153</v>
      </c>
      <c r="G249" s="251"/>
      <c r="H249" s="254">
        <v>406.49599999999998</v>
      </c>
      <c r="I249" s="255"/>
      <c r="J249" s="251"/>
      <c r="K249" s="251"/>
      <c r="L249" s="256"/>
      <c r="M249" s="257"/>
      <c r="N249" s="258"/>
      <c r="O249" s="258"/>
      <c r="P249" s="258"/>
      <c r="Q249" s="258"/>
      <c r="R249" s="258"/>
      <c r="S249" s="258"/>
      <c r="T249" s="259"/>
      <c r="U249" s="14"/>
      <c r="V249" s="14"/>
      <c r="W249" s="14"/>
      <c r="X249" s="14"/>
      <c r="Y249" s="14"/>
      <c r="Z249" s="14"/>
      <c r="AA249" s="14"/>
      <c r="AB249" s="14"/>
      <c r="AC249" s="14"/>
      <c r="AD249" s="14"/>
      <c r="AE249" s="14"/>
      <c r="AT249" s="260" t="s">
        <v>150</v>
      </c>
      <c r="AU249" s="260" t="s">
        <v>92</v>
      </c>
      <c r="AV249" s="14" t="s">
        <v>142</v>
      </c>
      <c r="AW249" s="14" t="s">
        <v>38</v>
      </c>
      <c r="AX249" s="14" t="s">
        <v>90</v>
      </c>
      <c r="AY249" s="260" t="s">
        <v>136</v>
      </c>
    </row>
    <row r="250" s="2" customFormat="1" ht="24.15" customHeight="1">
      <c r="A250" s="39"/>
      <c r="B250" s="40"/>
      <c r="C250" s="220" t="s">
        <v>376</v>
      </c>
      <c r="D250" s="220" t="s">
        <v>138</v>
      </c>
      <c r="E250" s="221" t="s">
        <v>377</v>
      </c>
      <c r="F250" s="222" t="s">
        <v>378</v>
      </c>
      <c r="G250" s="223" t="s">
        <v>167</v>
      </c>
      <c r="H250" s="224">
        <v>13024</v>
      </c>
      <c r="I250" s="225"/>
      <c r="J250" s="226">
        <f>ROUND(I250*H250,2)</f>
        <v>0</v>
      </c>
      <c r="K250" s="227"/>
      <c r="L250" s="45"/>
      <c r="M250" s="228" t="s">
        <v>1</v>
      </c>
      <c r="N250" s="229" t="s">
        <v>47</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142</v>
      </c>
      <c r="AT250" s="232" t="s">
        <v>138</v>
      </c>
      <c r="AU250" s="232" t="s">
        <v>92</v>
      </c>
      <c r="AY250" s="17" t="s">
        <v>136</v>
      </c>
      <c r="BE250" s="233">
        <f>IF(N250="základní",J250,0)</f>
        <v>0</v>
      </c>
      <c r="BF250" s="233">
        <f>IF(N250="snížená",J250,0)</f>
        <v>0</v>
      </c>
      <c r="BG250" s="233">
        <f>IF(N250="zákl. přenesená",J250,0)</f>
        <v>0</v>
      </c>
      <c r="BH250" s="233">
        <f>IF(N250="sníž. přenesená",J250,0)</f>
        <v>0</v>
      </c>
      <c r="BI250" s="233">
        <f>IF(N250="nulová",J250,0)</f>
        <v>0</v>
      </c>
      <c r="BJ250" s="17" t="s">
        <v>90</v>
      </c>
      <c r="BK250" s="233">
        <f>ROUND(I250*H250,2)</f>
        <v>0</v>
      </c>
      <c r="BL250" s="17" t="s">
        <v>142</v>
      </c>
      <c r="BM250" s="232" t="s">
        <v>379</v>
      </c>
    </row>
    <row r="251" s="13" customFormat="1">
      <c r="A251" s="13"/>
      <c r="B251" s="239"/>
      <c r="C251" s="240"/>
      <c r="D251" s="234" t="s">
        <v>150</v>
      </c>
      <c r="E251" s="241" t="s">
        <v>1</v>
      </c>
      <c r="F251" s="242" t="s">
        <v>380</v>
      </c>
      <c r="G251" s="240"/>
      <c r="H251" s="243">
        <v>13024</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150</v>
      </c>
      <c r="AU251" s="249" t="s">
        <v>92</v>
      </c>
      <c r="AV251" s="13" t="s">
        <v>92</v>
      </c>
      <c r="AW251" s="13" t="s">
        <v>38</v>
      </c>
      <c r="AX251" s="13" t="s">
        <v>82</v>
      </c>
      <c r="AY251" s="249" t="s">
        <v>136</v>
      </c>
    </row>
    <row r="252" s="14" customFormat="1">
      <c r="A252" s="14"/>
      <c r="B252" s="250"/>
      <c r="C252" s="251"/>
      <c r="D252" s="234" t="s">
        <v>150</v>
      </c>
      <c r="E252" s="252" t="s">
        <v>1</v>
      </c>
      <c r="F252" s="253" t="s">
        <v>153</v>
      </c>
      <c r="G252" s="251"/>
      <c r="H252" s="254">
        <v>13024</v>
      </c>
      <c r="I252" s="255"/>
      <c r="J252" s="251"/>
      <c r="K252" s="251"/>
      <c r="L252" s="256"/>
      <c r="M252" s="257"/>
      <c r="N252" s="258"/>
      <c r="O252" s="258"/>
      <c r="P252" s="258"/>
      <c r="Q252" s="258"/>
      <c r="R252" s="258"/>
      <c r="S252" s="258"/>
      <c r="T252" s="259"/>
      <c r="U252" s="14"/>
      <c r="V252" s="14"/>
      <c r="W252" s="14"/>
      <c r="X252" s="14"/>
      <c r="Y252" s="14"/>
      <c r="Z252" s="14"/>
      <c r="AA252" s="14"/>
      <c r="AB252" s="14"/>
      <c r="AC252" s="14"/>
      <c r="AD252" s="14"/>
      <c r="AE252" s="14"/>
      <c r="AT252" s="260" t="s">
        <v>150</v>
      </c>
      <c r="AU252" s="260" t="s">
        <v>92</v>
      </c>
      <c r="AV252" s="14" t="s">
        <v>142</v>
      </c>
      <c r="AW252" s="14" t="s">
        <v>38</v>
      </c>
      <c r="AX252" s="14" t="s">
        <v>90</v>
      </c>
      <c r="AY252" s="260" t="s">
        <v>136</v>
      </c>
    </row>
    <row r="253" s="2" customFormat="1" ht="14.4" customHeight="1">
      <c r="A253" s="39"/>
      <c r="B253" s="40"/>
      <c r="C253" s="220" t="s">
        <v>381</v>
      </c>
      <c r="D253" s="220" t="s">
        <v>138</v>
      </c>
      <c r="E253" s="221" t="s">
        <v>382</v>
      </c>
      <c r="F253" s="222" t="s">
        <v>383</v>
      </c>
      <c r="G253" s="223" t="s">
        <v>167</v>
      </c>
      <c r="H253" s="224">
        <v>368.64400000000001</v>
      </c>
      <c r="I253" s="225"/>
      <c r="J253" s="226">
        <f>ROUND(I253*H253,2)</f>
        <v>0</v>
      </c>
      <c r="K253" s="227"/>
      <c r="L253" s="45"/>
      <c r="M253" s="228" t="s">
        <v>1</v>
      </c>
      <c r="N253" s="229" t="s">
        <v>47</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142</v>
      </c>
      <c r="AT253" s="232" t="s">
        <v>138</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384</v>
      </c>
    </row>
    <row r="254" s="13" customFormat="1">
      <c r="A254" s="13"/>
      <c r="B254" s="239"/>
      <c r="C254" s="240"/>
      <c r="D254" s="234" t="s">
        <v>150</v>
      </c>
      <c r="E254" s="241" t="s">
        <v>1</v>
      </c>
      <c r="F254" s="242" t="s">
        <v>385</v>
      </c>
      <c r="G254" s="240"/>
      <c r="H254" s="243">
        <v>0.57399999999999995</v>
      </c>
      <c r="I254" s="244"/>
      <c r="J254" s="240"/>
      <c r="K254" s="240"/>
      <c r="L254" s="245"/>
      <c r="M254" s="246"/>
      <c r="N254" s="247"/>
      <c r="O254" s="247"/>
      <c r="P254" s="247"/>
      <c r="Q254" s="247"/>
      <c r="R254" s="247"/>
      <c r="S254" s="247"/>
      <c r="T254" s="248"/>
      <c r="U254" s="13"/>
      <c r="V254" s="13"/>
      <c r="W254" s="13"/>
      <c r="X254" s="13"/>
      <c r="Y254" s="13"/>
      <c r="Z254" s="13"/>
      <c r="AA254" s="13"/>
      <c r="AB254" s="13"/>
      <c r="AC254" s="13"/>
      <c r="AD254" s="13"/>
      <c r="AE254" s="13"/>
      <c r="AT254" s="249" t="s">
        <v>150</v>
      </c>
      <c r="AU254" s="249" t="s">
        <v>92</v>
      </c>
      <c r="AV254" s="13" t="s">
        <v>92</v>
      </c>
      <c r="AW254" s="13" t="s">
        <v>38</v>
      </c>
      <c r="AX254" s="13" t="s">
        <v>82</v>
      </c>
      <c r="AY254" s="249" t="s">
        <v>136</v>
      </c>
    </row>
    <row r="255" s="13" customFormat="1">
      <c r="A255" s="13"/>
      <c r="B255" s="239"/>
      <c r="C255" s="240"/>
      <c r="D255" s="234" t="s">
        <v>150</v>
      </c>
      <c r="E255" s="241" t="s">
        <v>1</v>
      </c>
      <c r="F255" s="242" t="s">
        <v>386</v>
      </c>
      <c r="G255" s="240"/>
      <c r="H255" s="243">
        <v>43.5</v>
      </c>
      <c r="I255" s="244"/>
      <c r="J255" s="240"/>
      <c r="K255" s="240"/>
      <c r="L255" s="245"/>
      <c r="M255" s="246"/>
      <c r="N255" s="247"/>
      <c r="O255" s="247"/>
      <c r="P255" s="247"/>
      <c r="Q255" s="247"/>
      <c r="R255" s="247"/>
      <c r="S255" s="247"/>
      <c r="T255" s="248"/>
      <c r="U255" s="13"/>
      <c r="V255" s="13"/>
      <c r="W255" s="13"/>
      <c r="X255" s="13"/>
      <c r="Y255" s="13"/>
      <c r="Z255" s="13"/>
      <c r="AA255" s="13"/>
      <c r="AB255" s="13"/>
      <c r="AC255" s="13"/>
      <c r="AD255" s="13"/>
      <c r="AE255" s="13"/>
      <c r="AT255" s="249" t="s">
        <v>150</v>
      </c>
      <c r="AU255" s="249" t="s">
        <v>92</v>
      </c>
      <c r="AV255" s="13" t="s">
        <v>92</v>
      </c>
      <c r="AW255" s="13" t="s">
        <v>38</v>
      </c>
      <c r="AX255" s="13" t="s">
        <v>82</v>
      </c>
      <c r="AY255" s="249" t="s">
        <v>136</v>
      </c>
    </row>
    <row r="256" s="13" customFormat="1">
      <c r="A256" s="13"/>
      <c r="B256" s="239"/>
      <c r="C256" s="240"/>
      <c r="D256" s="234" t="s">
        <v>150</v>
      </c>
      <c r="E256" s="241" t="s">
        <v>1</v>
      </c>
      <c r="F256" s="242" t="s">
        <v>387</v>
      </c>
      <c r="G256" s="240"/>
      <c r="H256" s="243">
        <v>312.56999999999999</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150</v>
      </c>
      <c r="AU256" s="249" t="s">
        <v>92</v>
      </c>
      <c r="AV256" s="13" t="s">
        <v>92</v>
      </c>
      <c r="AW256" s="13" t="s">
        <v>38</v>
      </c>
      <c r="AX256" s="13" t="s">
        <v>82</v>
      </c>
      <c r="AY256" s="249" t="s">
        <v>136</v>
      </c>
    </row>
    <row r="257" s="13" customFormat="1">
      <c r="A257" s="13"/>
      <c r="B257" s="239"/>
      <c r="C257" s="240"/>
      <c r="D257" s="234" t="s">
        <v>150</v>
      </c>
      <c r="E257" s="241" t="s">
        <v>1</v>
      </c>
      <c r="F257" s="242" t="s">
        <v>388</v>
      </c>
      <c r="G257" s="240"/>
      <c r="H257" s="243">
        <v>12</v>
      </c>
      <c r="I257" s="244"/>
      <c r="J257" s="240"/>
      <c r="K257" s="240"/>
      <c r="L257" s="245"/>
      <c r="M257" s="246"/>
      <c r="N257" s="247"/>
      <c r="O257" s="247"/>
      <c r="P257" s="247"/>
      <c r="Q257" s="247"/>
      <c r="R257" s="247"/>
      <c r="S257" s="247"/>
      <c r="T257" s="248"/>
      <c r="U257" s="13"/>
      <c r="V257" s="13"/>
      <c r="W257" s="13"/>
      <c r="X257" s="13"/>
      <c r="Y257" s="13"/>
      <c r="Z257" s="13"/>
      <c r="AA257" s="13"/>
      <c r="AB257" s="13"/>
      <c r="AC257" s="13"/>
      <c r="AD257" s="13"/>
      <c r="AE257" s="13"/>
      <c r="AT257" s="249" t="s">
        <v>150</v>
      </c>
      <c r="AU257" s="249" t="s">
        <v>92</v>
      </c>
      <c r="AV257" s="13" t="s">
        <v>92</v>
      </c>
      <c r="AW257" s="13" t="s">
        <v>38</v>
      </c>
      <c r="AX257" s="13" t="s">
        <v>82</v>
      </c>
      <c r="AY257" s="249" t="s">
        <v>136</v>
      </c>
    </row>
    <row r="258" s="14" customFormat="1">
      <c r="A258" s="14"/>
      <c r="B258" s="250"/>
      <c r="C258" s="251"/>
      <c r="D258" s="234" t="s">
        <v>150</v>
      </c>
      <c r="E258" s="252" t="s">
        <v>1</v>
      </c>
      <c r="F258" s="253" t="s">
        <v>153</v>
      </c>
      <c r="G258" s="251"/>
      <c r="H258" s="254">
        <v>368.64400000000001</v>
      </c>
      <c r="I258" s="255"/>
      <c r="J258" s="251"/>
      <c r="K258" s="251"/>
      <c r="L258" s="256"/>
      <c r="M258" s="257"/>
      <c r="N258" s="258"/>
      <c r="O258" s="258"/>
      <c r="P258" s="258"/>
      <c r="Q258" s="258"/>
      <c r="R258" s="258"/>
      <c r="S258" s="258"/>
      <c r="T258" s="259"/>
      <c r="U258" s="14"/>
      <c r="V258" s="14"/>
      <c r="W258" s="14"/>
      <c r="X258" s="14"/>
      <c r="Y258" s="14"/>
      <c r="Z258" s="14"/>
      <c r="AA258" s="14"/>
      <c r="AB258" s="14"/>
      <c r="AC258" s="14"/>
      <c r="AD258" s="14"/>
      <c r="AE258" s="14"/>
      <c r="AT258" s="260" t="s">
        <v>150</v>
      </c>
      <c r="AU258" s="260" t="s">
        <v>92</v>
      </c>
      <c r="AV258" s="14" t="s">
        <v>142</v>
      </c>
      <c r="AW258" s="14" t="s">
        <v>38</v>
      </c>
      <c r="AX258" s="14" t="s">
        <v>90</v>
      </c>
      <c r="AY258" s="260" t="s">
        <v>136</v>
      </c>
    </row>
    <row r="259" s="2" customFormat="1" ht="24.15" customHeight="1">
      <c r="A259" s="39"/>
      <c r="B259" s="40"/>
      <c r="C259" s="220" t="s">
        <v>389</v>
      </c>
      <c r="D259" s="220" t="s">
        <v>138</v>
      </c>
      <c r="E259" s="221" t="s">
        <v>390</v>
      </c>
      <c r="F259" s="222" t="s">
        <v>391</v>
      </c>
      <c r="G259" s="223" t="s">
        <v>167</v>
      </c>
      <c r="H259" s="224">
        <v>11776</v>
      </c>
      <c r="I259" s="225"/>
      <c r="J259" s="226">
        <f>ROUND(I259*H259,2)</f>
        <v>0</v>
      </c>
      <c r="K259" s="227"/>
      <c r="L259" s="45"/>
      <c r="M259" s="228" t="s">
        <v>1</v>
      </c>
      <c r="N259" s="229" t="s">
        <v>47</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142</v>
      </c>
      <c r="AT259" s="232" t="s">
        <v>138</v>
      </c>
      <c r="AU259" s="232" t="s">
        <v>92</v>
      </c>
      <c r="AY259" s="17" t="s">
        <v>136</v>
      </c>
      <c r="BE259" s="233">
        <f>IF(N259="základní",J259,0)</f>
        <v>0</v>
      </c>
      <c r="BF259" s="233">
        <f>IF(N259="snížená",J259,0)</f>
        <v>0</v>
      </c>
      <c r="BG259" s="233">
        <f>IF(N259="zákl. přenesená",J259,0)</f>
        <v>0</v>
      </c>
      <c r="BH259" s="233">
        <f>IF(N259="sníž. přenesená",J259,0)</f>
        <v>0</v>
      </c>
      <c r="BI259" s="233">
        <f>IF(N259="nulová",J259,0)</f>
        <v>0</v>
      </c>
      <c r="BJ259" s="17" t="s">
        <v>90</v>
      </c>
      <c r="BK259" s="233">
        <f>ROUND(I259*H259,2)</f>
        <v>0</v>
      </c>
      <c r="BL259" s="17" t="s">
        <v>142</v>
      </c>
      <c r="BM259" s="232" t="s">
        <v>392</v>
      </c>
    </row>
    <row r="260" s="13" customFormat="1">
      <c r="A260" s="13"/>
      <c r="B260" s="239"/>
      <c r="C260" s="240"/>
      <c r="D260" s="234" t="s">
        <v>150</v>
      </c>
      <c r="E260" s="241" t="s">
        <v>1</v>
      </c>
      <c r="F260" s="242" t="s">
        <v>393</v>
      </c>
      <c r="G260" s="240"/>
      <c r="H260" s="243">
        <v>11776</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150</v>
      </c>
      <c r="AU260" s="249" t="s">
        <v>92</v>
      </c>
      <c r="AV260" s="13" t="s">
        <v>92</v>
      </c>
      <c r="AW260" s="13" t="s">
        <v>38</v>
      </c>
      <c r="AX260" s="13" t="s">
        <v>82</v>
      </c>
      <c r="AY260" s="249" t="s">
        <v>136</v>
      </c>
    </row>
    <row r="261" s="14" customFormat="1">
      <c r="A261" s="14"/>
      <c r="B261" s="250"/>
      <c r="C261" s="251"/>
      <c r="D261" s="234" t="s">
        <v>150</v>
      </c>
      <c r="E261" s="252" t="s">
        <v>1</v>
      </c>
      <c r="F261" s="253" t="s">
        <v>153</v>
      </c>
      <c r="G261" s="251"/>
      <c r="H261" s="254">
        <v>11776</v>
      </c>
      <c r="I261" s="255"/>
      <c r="J261" s="251"/>
      <c r="K261" s="251"/>
      <c r="L261" s="256"/>
      <c r="M261" s="257"/>
      <c r="N261" s="258"/>
      <c r="O261" s="258"/>
      <c r="P261" s="258"/>
      <c r="Q261" s="258"/>
      <c r="R261" s="258"/>
      <c r="S261" s="258"/>
      <c r="T261" s="259"/>
      <c r="U261" s="14"/>
      <c r="V261" s="14"/>
      <c r="W261" s="14"/>
      <c r="X261" s="14"/>
      <c r="Y261" s="14"/>
      <c r="Z261" s="14"/>
      <c r="AA261" s="14"/>
      <c r="AB261" s="14"/>
      <c r="AC261" s="14"/>
      <c r="AD261" s="14"/>
      <c r="AE261" s="14"/>
      <c r="AT261" s="260" t="s">
        <v>150</v>
      </c>
      <c r="AU261" s="260" t="s">
        <v>92</v>
      </c>
      <c r="AV261" s="14" t="s">
        <v>142</v>
      </c>
      <c r="AW261" s="14" t="s">
        <v>38</v>
      </c>
      <c r="AX261" s="14" t="s">
        <v>90</v>
      </c>
      <c r="AY261" s="260" t="s">
        <v>136</v>
      </c>
    </row>
    <row r="262" s="2" customFormat="1" ht="24.15" customHeight="1">
      <c r="A262" s="39"/>
      <c r="B262" s="40"/>
      <c r="C262" s="220" t="s">
        <v>394</v>
      </c>
      <c r="D262" s="220" t="s">
        <v>138</v>
      </c>
      <c r="E262" s="221" t="s">
        <v>395</v>
      </c>
      <c r="F262" s="222" t="s">
        <v>396</v>
      </c>
      <c r="G262" s="223" t="s">
        <v>167</v>
      </c>
      <c r="H262" s="224">
        <v>56.073999999999998</v>
      </c>
      <c r="I262" s="225"/>
      <c r="J262" s="226">
        <f>ROUND(I262*H262,2)</f>
        <v>0</v>
      </c>
      <c r="K262" s="227"/>
      <c r="L262" s="45"/>
      <c r="M262" s="228" t="s">
        <v>1</v>
      </c>
      <c r="N262" s="229" t="s">
        <v>47</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142</v>
      </c>
      <c r="AT262" s="232" t="s">
        <v>138</v>
      </c>
      <c r="AU262" s="232" t="s">
        <v>92</v>
      </c>
      <c r="AY262" s="17" t="s">
        <v>136</v>
      </c>
      <c r="BE262" s="233">
        <f>IF(N262="základní",J262,0)</f>
        <v>0</v>
      </c>
      <c r="BF262" s="233">
        <f>IF(N262="snížená",J262,0)</f>
        <v>0</v>
      </c>
      <c r="BG262" s="233">
        <f>IF(N262="zákl. přenesená",J262,0)</f>
        <v>0</v>
      </c>
      <c r="BH262" s="233">
        <f>IF(N262="sníž. přenesená",J262,0)</f>
        <v>0</v>
      </c>
      <c r="BI262" s="233">
        <f>IF(N262="nulová",J262,0)</f>
        <v>0</v>
      </c>
      <c r="BJ262" s="17" t="s">
        <v>90</v>
      </c>
      <c r="BK262" s="233">
        <f>ROUND(I262*H262,2)</f>
        <v>0</v>
      </c>
      <c r="BL262" s="17" t="s">
        <v>142</v>
      </c>
      <c r="BM262" s="232" t="s">
        <v>397</v>
      </c>
    </row>
    <row r="263" s="13" customFormat="1">
      <c r="A263" s="13"/>
      <c r="B263" s="239"/>
      <c r="C263" s="240"/>
      <c r="D263" s="234" t="s">
        <v>150</v>
      </c>
      <c r="E263" s="241" t="s">
        <v>1</v>
      </c>
      <c r="F263" s="242" t="s">
        <v>398</v>
      </c>
      <c r="G263" s="240"/>
      <c r="H263" s="243">
        <v>56.073999999999998</v>
      </c>
      <c r="I263" s="244"/>
      <c r="J263" s="240"/>
      <c r="K263" s="240"/>
      <c r="L263" s="245"/>
      <c r="M263" s="246"/>
      <c r="N263" s="247"/>
      <c r="O263" s="247"/>
      <c r="P263" s="247"/>
      <c r="Q263" s="247"/>
      <c r="R263" s="247"/>
      <c r="S263" s="247"/>
      <c r="T263" s="248"/>
      <c r="U263" s="13"/>
      <c r="V263" s="13"/>
      <c r="W263" s="13"/>
      <c r="X263" s="13"/>
      <c r="Y263" s="13"/>
      <c r="Z263" s="13"/>
      <c r="AA263" s="13"/>
      <c r="AB263" s="13"/>
      <c r="AC263" s="13"/>
      <c r="AD263" s="13"/>
      <c r="AE263" s="13"/>
      <c r="AT263" s="249" t="s">
        <v>150</v>
      </c>
      <c r="AU263" s="249" t="s">
        <v>92</v>
      </c>
      <c r="AV263" s="13" t="s">
        <v>92</v>
      </c>
      <c r="AW263" s="13" t="s">
        <v>38</v>
      </c>
      <c r="AX263" s="13" t="s">
        <v>82</v>
      </c>
      <c r="AY263" s="249" t="s">
        <v>136</v>
      </c>
    </row>
    <row r="264" s="14" customFormat="1">
      <c r="A264" s="14"/>
      <c r="B264" s="250"/>
      <c r="C264" s="251"/>
      <c r="D264" s="234" t="s">
        <v>150</v>
      </c>
      <c r="E264" s="252" t="s">
        <v>1</v>
      </c>
      <c r="F264" s="253" t="s">
        <v>153</v>
      </c>
      <c r="G264" s="251"/>
      <c r="H264" s="254">
        <v>56.073999999999998</v>
      </c>
      <c r="I264" s="255"/>
      <c r="J264" s="251"/>
      <c r="K264" s="251"/>
      <c r="L264" s="256"/>
      <c r="M264" s="257"/>
      <c r="N264" s="258"/>
      <c r="O264" s="258"/>
      <c r="P264" s="258"/>
      <c r="Q264" s="258"/>
      <c r="R264" s="258"/>
      <c r="S264" s="258"/>
      <c r="T264" s="259"/>
      <c r="U264" s="14"/>
      <c r="V264" s="14"/>
      <c r="W264" s="14"/>
      <c r="X264" s="14"/>
      <c r="Y264" s="14"/>
      <c r="Z264" s="14"/>
      <c r="AA264" s="14"/>
      <c r="AB264" s="14"/>
      <c r="AC264" s="14"/>
      <c r="AD264" s="14"/>
      <c r="AE264" s="14"/>
      <c r="AT264" s="260" t="s">
        <v>150</v>
      </c>
      <c r="AU264" s="260" t="s">
        <v>92</v>
      </c>
      <c r="AV264" s="14" t="s">
        <v>142</v>
      </c>
      <c r="AW264" s="14" t="s">
        <v>38</v>
      </c>
      <c r="AX264" s="14" t="s">
        <v>90</v>
      </c>
      <c r="AY264" s="260" t="s">
        <v>136</v>
      </c>
    </row>
    <row r="265" s="2" customFormat="1" ht="24.15" customHeight="1">
      <c r="A265" s="39"/>
      <c r="B265" s="40"/>
      <c r="C265" s="220" t="s">
        <v>399</v>
      </c>
      <c r="D265" s="220" t="s">
        <v>138</v>
      </c>
      <c r="E265" s="221" t="s">
        <v>400</v>
      </c>
      <c r="F265" s="222" t="s">
        <v>401</v>
      </c>
      <c r="G265" s="223" t="s">
        <v>167</v>
      </c>
      <c r="H265" s="224">
        <v>340</v>
      </c>
      <c r="I265" s="225"/>
      <c r="J265" s="226">
        <f>ROUND(I265*H265,2)</f>
        <v>0</v>
      </c>
      <c r="K265" s="227"/>
      <c r="L265" s="45"/>
      <c r="M265" s="228" t="s">
        <v>1</v>
      </c>
      <c r="N265" s="229" t="s">
        <v>47</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142</v>
      </c>
      <c r="AT265" s="232" t="s">
        <v>138</v>
      </c>
      <c r="AU265" s="232" t="s">
        <v>92</v>
      </c>
      <c r="AY265" s="17" t="s">
        <v>136</v>
      </c>
      <c r="BE265" s="233">
        <f>IF(N265="základní",J265,0)</f>
        <v>0</v>
      </c>
      <c r="BF265" s="233">
        <f>IF(N265="snížená",J265,0)</f>
        <v>0</v>
      </c>
      <c r="BG265" s="233">
        <f>IF(N265="zákl. přenesená",J265,0)</f>
        <v>0</v>
      </c>
      <c r="BH265" s="233">
        <f>IF(N265="sníž. přenesená",J265,0)</f>
        <v>0</v>
      </c>
      <c r="BI265" s="233">
        <f>IF(N265="nulová",J265,0)</f>
        <v>0</v>
      </c>
      <c r="BJ265" s="17" t="s">
        <v>90</v>
      </c>
      <c r="BK265" s="233">
        <f>ROUND(I265*H265,2)</f>
        <v>0</v>
      </c>
      <c r="BL265" s="17" t="s">
        <v>142</v>
      </c>
      <c r="BM265" s="232" t="s">
        <v>402</v>
      </c>
    </row>
    <row r="266" s="2" customFormat="1">
      <c r="A266" s="39"/>
      <c r="B266" s="40"/>
      <c r="C266" s="41"/>
      <c r="D266" s="234" t="s">
        <v>144</v>
      </c>
      <c r="E266" s="41"/>
      <c r="F266" s="235" t="s">
        <v>403</v>
      </c>
      <c r="G266" s="41"/>
      <c r="H266" s="41"/>
      <c r="I266" s="236"/>
      <c r="J266" s="41"/>
      <c r="K266" s="41"/>
      <c r="L266" s="45"/>
      <c r="M266" s="237"/>
      <c r="N266" s="238"/>
      <c r="O266" s="92"/>
      <c r="P266" s="92"/>
      <c r="Q266" s="92"/>
      <c r="R266" s="92"/>
      <c r="S266" s="92"/>
      <c r="T266" s="93"/>
      <c r="U266" s="39"/>
      <c r="V266" s="39"/>
      <c r="W266" s="39"/>
      <c r="X266" s="39"/>
      <c r="Y266" s="39"/>
      <c r="Z266" s="39"/>
      <c r="AA266" s="39"/>
      <c r="AB266" s="39"/>
      <c r="AC266" s="39"/>
      <c r="AD266" s="39"/>
      <c r="AE266" s="39"/>
      <c r="AT266" s="17" t="s">
        <v>144</v>
      </c>
      <c r="AU266" s="17" t="s">
        <v>92</v>
      </c>
    </row>
    <row r="267" s="13" customFormat="1">
      <c r="A267" s="13"/>
      <c r="B267" s="239"/>
      <c r="C267" s="240"/>
      <c r="D267" s="234" t="s">
        <v>150</v>
      </c>
      <c r="E267" s="241" t="s">
        <v>1</v>
      </c>
      <c r="F267" s="242" t="s">
        <v>404</v>
      </c>
      <c r="G267" s="240"/>
      <c r="H267" s="243">
        <v>340</v>
      </c>
      <c r="I267" s="244"/>
      <c r="J267" s="240"/>
      <c r="K267" s="240"/>
      <c r="L267" s="245"/>
      <c r="M267" s="246"/>
      <c r="N267" s="247"/>
      <c r="O267" s="247"/>
      <c r="P267" s="247"/>
      <c r="Q267" s="247"/>
      <c r="R267" s="247"/>
      <c r="S267" s="247"/>
      <c r="T267" s="248"/>
      <c r="U267" s="13"/>
      <c r="V267" s="13"/>
      <c r="W267" s="13"/>
      <c r="X267" s="13"/>
      <c r="Y267" s="13"/>
      <c r="Z267" s="13"/>
      <c r="AA267" s="13"/>
      <c r="AB267" s="13"/>
      <c r="AC267" s="13"/>
      <c r="AD267" s="13"/>
      <c r="AE267" s="13"/>
      <c r="AT267" s="249" t="s">
        <v>150</v>
      </c>
      <c r="AU267" s="249" t="s">
        <v>92</v>
      </c>
      <c r="AV267" s="13" t="s">
        <v>92</v>
      </c>
      <c r="AW267" s="13" t="s">
        <v>38</v>
      </c>
      <c r="AX267" s="13" t="s">
        <v>82</v>
      </c>
      <c r="AY267" s="249" t="s">
        <v>136</v>
      </c>
    </row>
    <row r="268" s="14" customFormat="1">
      <c r="A268" s="14"/>
      <c r="B268" s="250"/>
      <c r="C268" s="251"/>
      <c r="D268" s="234" t="s">
        <v>150</v>
      </c>
      <c r="E268" s="252" t="s">
        <v>1</v>
      </c>
      <c r="F268" s="253" t="s">
        <v>153</v>
      </c>
      <c r="G268" s="251"/>
      <c r="H268" s="254">
        <v>340</v>
      </c>
      <c r="I268" s="255"/>
      <c r="J268" s="251"/>
      <c r="K268" s="251"/>
      <c r="L268" s="256"/>
      <c r="M268" s="257"/>
      <c r="N268" s="258"/>
      <c r="O268" s="258"/>
      <c r="P268" s="258"/>
      <c r="Q268" s="258"/>
      <c r="R268" s="258"/>
      <c r="S268" s="258"/>
      <c r="T268" s="259"/>
      <c r="U268" s="14"/>
      <c r="V268" s="14"/>
      <c r="W268" s="14"/>
      <c r="X268" s="14"/>
      <c r="Y268" s="14"/>
      <c r="Z268" s="14"/>
      <c r="AA268" s="14"/>
      <c r="AB268" s="14"/>
      <c r="AC268" s="14"/>
      <c r="AD268" s="14"/>
      <c r="AE268" s="14"/>
      <c r="AT268" s="260" t="s">
        <v>150</v>
      </c>
      <c r="AU268" s="260" t="s">
        <v>92</v>
      </c>
      <c r="AV268" s="14" t="s">
        <v>142</v>
      </c>
      <c r="AW268" s="14" t="s">
        <v>38</v>
      </c>
      <c r="AX268" s="14" t="s">
        <v>90</v>
      </c>
      <c r="AY268" s="260" t="s">
        <v>136</v>
      </c>
    </row>
    <row r="269" s="2" customFormat="1" ht="24.15" customHeight="1">
      <c r="A269" s="39"/>
      <c r="B269" s="40"/>
      <c r="C269" s="220" t="s">
        <v>405</v>
      </c>
      <c r="D269" s="220" t="s">
        <v>138</v>
      </c>
      <c r="E269" s="221" t="s">
        <v>406</v>
      </c>
      <c r="F269" s="222" t="s">
        <v>407</v>
      </c>
      <c r="G269" s="223" t="s">
        <v>167</v>
      </c>
      <c r="H269" s="224">
        <v>20</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408</v>
      </c>
    </row>
    <row r="270" s="2" customFormat="1">
      <c r="A270" s="39"/>
      <c r="B270" s="40"/>
      <c r="C270" s="41"/>
      <c r="D270" s="234" t="s">
        <v>144</v>
      </c>
      <c r="E270" s="41"/>
      <c r="F270" s="235" t="s">
        <v>409</v>
      </c>
      <c r="G270" s="41"/>
      <c r="H270" s="41"/>
      <c r="I270" s="236"/>
      <c r="J270" s="41"/>
      <c r="K270" s="41"/>
      <c r="L270" s="45"/>
      <c r="M270" s="237"/>
      <c r="N270" s="238"/>
      <c r="O270" s="92"/>
      <c r="P270" s="92"/>
      <c r="Q270" s="92"/>
      <c r="R270" s="92"/>
      <c r="S270" s="92"/>
      <c r="T270" s="93"/>
      <c r="U270" s="39"/>
      <c r="V270" s="39"/>
      <c r="W270" s="39"/>
      <c r="X270" s="39"/>
      <c r="Y270" s="39"/>
      <c r="Z270" s="39"/>
      <c r="AA270" s="39"/>
      <c r="AB270" s="39"/>
      <c r="AC270" s="39"/>
      <c r="AD270" s="39"/>
      <c r="AE270" s="39"/>
      <c r="AT270" s="17" t="s">
        <v>144</v>
      </c>
      <c r="AU270" s="17" t="s">
        <v>92</v>
      </c>
    </row>
    <row r="271" s="13" customFormat="1">
      <c r="A271" s="13"/>
      <c r="B271" s="239"/>
      <c r="C271" s="240"/>
      <c r="D271" s="234" t="s">
        <v>150</v>
      </c>
      <c r="E271" s="241" t="s">
        <v>1</v>
      </c>
      <c r="F271" s="242" t="s">
        <v>242</v>
      </c>
      <c r="G271" s="240"/>
      <c r="H271" s="243">
        <v>20</v>
      </c>
      <c r="I271" s="244"/>
      <c r="J271" s="240"/>
      <c r="K271" s="240"/>
      <c r="L271" s="245"/>
      <c r="M271" s="246"/>
      <c r="N271" s="247"/>
      <c r="O271" s="247"/>
      <c r="P271" s="247"/>
      <c r="Q271" s="247"/>
      <c r="R271" s="247"/>
      <c r="S271" s="247"/>
      <c r="T271" s="248"/>
      <c r="U271" s="13"/>
      <c r="V271" s="13"/>
      <c r="W271" s="13"/>
      <c r="X271" s="13"/>
      <c r="Y271" s="13"/>
      <c r="Z271" s="13"/>
      <c r="AA271" s="13"/>
      <c r="AB271" s="13"/>
      <c r="AC271" s="13"/>
      <c r="AD271" s="13"/>
      <c r="AE271" s="13"/>
      <c r="AT271" s="249" t="s">
        <v>150</v>
      </c>
      <c r="AU271" s="249" t="s">
        <v>92</v>
      </c>
      <c r="AV271" s="13" t="s">
        <v>92</v>
      </c>
      <c r="AW271" s="13" t="s">
        <v>38</v>
      </c>
      <c r="AX271" s="13" t="s">
        <v>82</v>
      </c>
      <c r="AY271" s="249" t="s">
        <v>136</v>
      </c>
    </row>
    <row r="272" s="14" customFormat="1">
      <c r="A272" s="14"/>
      <c r="B272" s="250"/>
      <c r="C272" s="251"/>
      <c r="D272" s="234" t="s">
        <v>150</v>
      </c>
      <c r="E272" s="252" t="s">
        <v>1</v>
      </c>
      <c r="F272" s="253" t="s">
        <v>153</v>
      </c>
      <c r="G272" s="251"/>
      <c r="H272" s="254">
        <v>20</v>
      </c>
      <c r="I272" s="255"/>
      <c r="J272" s="251"/>
      <c r="K272" s="251"/>
      <c r="L272" s="256"/>
      <c r="M272" s="257"/>
      <c r="N272" s="258"/>
      <c r="O272" s="258"/>
      <c r="P272" s="258"/>
      <c r="Q272" s="258"/>
      <c r="R272" s="258"/>
      <c r="S272" s="258"/>
      <c r="T272" s="259"/>
      <c r="U272" s="14"/>
      <c r="V272" s="14"/>
      <c r="W272" s="14"/>
      <c r="X272" s="14"/>
      <c r="Y272" s="14"/>
      <c r="Z272" s="14"/>
      <c r="AA272" s="14"/>
      <c r="AB272" s="14"/>
      <c r="AC272" s="14"/>
      <c r="AD272" s="14"/>
      <c r="AE272" s="14"/>
      <c r="AT272" s="260" t="s">
        <v>150</v>
      </c>
      <c r="AU272" s="260" t="s">
        <v>92</v>
      </c>
      <c r="AV272" s="14" t="s">
        <v>142</v>
      </c>
      <c r="AW272" s="14" t="s">
        <v>38</v>
      </c>
      <c r="AX272" s="14" t="s">
        <v>90</v>
      </c>
      <c r="AY272" s="260" t="s">
        <v>136</v>
      </c>
    </row>
    <row r="273" s="2" customFormat="1" ht="24.15" customHeight="1">
      <c r="A273" s="39"/>
      <c r="B273" s="40"/>
      <c r="C273" s="220" t="s">
        <v>410</v>
      </c>
      <c r="D273" s="220" t="s">
        <v>138</v>
      </c>
      <c r="E273" s="221" t="s">
        <v>411</v>
      </c>
      <c r="F273" s="222" t="s">
        <v>412</v>
      </c>
      <c r="G273" s="223" t="s">
        <v>167</v>
      </c>
      <c r="H273" s="224">
        <v>2794.3299999999999</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413</v>
      </c>
    </row>
    <row r="274" s="13" customFormat="1">
      <c r="A274" s="13"/>
      <c r="B274" s="239"/>
      <c r="C274" s="240"/>
      <c r="D274" s="234" t="s">
        <v>150</v>
      </c>
      <c r="E274" s="241" t="s">
        <v>1</v>
      </c>
      <c r="F274" s="242" t="s">
        <v>414</v>
      </c>
      <c r="G274" s="240"/>
      <c r="H274" s="243">
        <v>2414.3299999999999</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3" customFormat="1">
      <c r="A275" s="13"/>
      <c r="B275" s="239"/>
      <c r="C275" s="240"/>
      <c r="D275" s="234" t="s">
        <v>150</v>
      </c>
      <c r="E275" s="241" t="s">
        <v>1</v>
      </c>
      <c r="F275" s="242" t="s">
        <v>415</v>
      </c>
      <c r="G275" s="240"/>
      <c r="H275" s="243">
        <v>380</v>
      </c>
      <c r="I275" s="244"/>
      <c r="J275" s="240"/>
      <c r="K275" s="240"/>
      <c r="L275" s="245"/>
      <c r="M275" s="246"/>
      <c r="N275" s="247"/>
      <c r="O275" s="247"/>
      <c r="P275" s="247"/>
      <c r="Q275" s="247"/>
      <c r="R275" s="247"/>
      <c r="S275" s="247"/>
      <c r="T275" s="248"/>
      <c r="U275" s="13"/>
      <c r="V275" s="13"/>
      <c r="W275" s="13"/>
      <c r="X275" s="13"/>
      <c r="Y275" s="13"/>
      <c r="Z275" s="13"/>
      <c r="AA275" s="13"/>
      <c r="AB275" s="13"/>
      <c r="AC275" s="13"/>
      <c r="AD275" s="13"/>
      <c r="AE275" s="13"/>
      <c r="AT275" s="249" t="s">
        <v>150</v>
      </c>
      <c r="AU275" s="249" t="s">
        <v>92</v>
      </c>
      <c r="AV275" s="13" t="s">
        <v>92</v>
      </c>
      <c r="AW275" s="13" t="s">
        <v>38</v>
      </c>
      <c r="AX275" s="13" t="s">
        <v>82</v>
      </c>
      <c r="AY275" s="249" t="s">
        <v>136</v>
      </c>
    </row>
    <row r="276" s="14" customFormat="1">
      <c r="A276" s="14"/>
      <c r="B276" s="250"/>
      <c r="C276" s="251"/>
      <c r="D276" s="234" t="s">
        <v>150</v>
      </c>
      <c r="E276" s="252" t="s">
        <v>1</v>
      </c>
      <c r="F276" s="253" t="s">
        <v>153</v>
      </c>
      <c r="G276" s="251"/>
      <c r="H276" s="254">
        <v>2794.3299999999999</v>
      </c>
      <c r="I276" s="255"/>
      <c r="J276" s="251"/>
      <c r="K276" s="251"/>
      <c r="L276" s="256"/>
      <c r="M276" s="257"/>
      <c r="N276" s="258"/>
      <c r="O276" s="258"/>
      <c r="P276" s="258"/>
      <c r="Q276" s="258"/>
      <c r="R276" s="258"/>
      <c r="S276" s="258"/>
      <c r="T276" s="259"/>
      <c r="U276" s="14"/>
      <c r="V276" s="14"/>
      <c r="W276" s="14"/>
      <c r="X276" s="14"/>
      <c r="Y276" s="14"/>
      <c r="Z276" s="14"/>
      <c r="AA276" s="14"/>
      <c r="AB276" s="14"/>
      <c r="AC276" s="14"/>
      <c r="AD276" s="14"/>
      <c r="AE276" s="14"/>
      <c r="AT276" s="260" t="s">
        <v>150</v>
      </c>
      <c r="AU276" s="260" t="s">
        <v>92</v>
      </c>
      <c r="AV276" s="14" t="s">
        <v>142</v>
      </c>
      <c r="AW276" s="14" t="s">
        <v>38</v>
      </c>
      <c r="AX276" s="14" t="s">
        <v>90</v>
      </c>
      <c r="AY276" s="260" t="s">
        <v>136</v>
      </c>
    </row>
    <row r="277" s="2" customFormat="1" ht="24.15" customHeight="1">
      <c r="A277" s="39"/>
      <c r="B277" s="40"/>
      <c r="C277" s="220" t="s">
        <v>416</v>
      </c>
      <c r="D277" s="220" t="s">
        <v>138</v>
      </c>
      <c r="E277" s="221" t="s">
        <v>417</v>
      </c>
      <c r="F277" s="222" t="s">
        <v>418</v>
      </c>
      <c r="G277" s="223" t="s">
        <v>167</v>
      </c>
      <c r="H277" s="224">
        <v>1</v>
      </c>
      <c r="I277" s="225"/>
      <c r="J277" s="226">
        <f>ROUND(I277*H277,2)</f>
        <v>0</v>
      </c>
      <c r="K277" s="227"/>
      <c r="L277" s="45"/>
      <c r="M277" s="228" t="s">
        <v>1</v>
      </c>
      <c r="N277" s="229" t="s">
        <v>47</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142</v>
      </c>
      <c r="AT277" s="232" t="s">
        <v>138</v>
      </c>
      <c r="AU277" s="232" t="s">
        <v>92</v>
      </c>
      <c r="AY277" s="17" t="s">
        <v>136</v>
      </c>
      <c r="BE277" s="233">
        <f>IF(N277="základní",J277,0)</f>
        <v>0</v>
      </c>
      <c r="BF277" s="233">
        <f>IF(N277="snížená",J277,0)</f>
        <v>0</v>
      </c>
      <c r="BG277" s="233">
        <f>IF(N277="zákl. přenesená",J277,0)</f>
        <v>0</v>
      </c>
      <c r="BH277" s="233">
        <f>IF(N277="sníž. přenesená",J277,0)</f>
        <v>0</v>
      </c>
      <c r="BI277" s="233">
        <f>IF(N277="nulová",J277,0)</f>
        <v>0</v>
      </c>
      <c r="BJ277" s="17" t="s">
        <v>90</v>
      </c>
      <c r="BK277" s="233">
        <f>ROUND(I277*H277,2)</f>
        <v>0</v>
      </c>
      <c r="BL277" s="17" t="s">
        <v>142</v>
      </c>
      <c r="BM277" s="232" t="s">
        <v>419</v>
      </c>
    </row>
    <row r="278" s="2" customFormat="1" ht="24.15" customHeight="1">
      <c r="A278" s="39"/>
      <c r="B278" s="40"/>
      <c r="C278" s="220" t="s">
        <v>420</v>
      </c>
      <c r="D278" s="220" t="s">
        <v>138</v>
      </c>
      <c r="E278" s="221" t="s">
        <v>421</v>
      </c>
      <c r="F278" s="222" t="s">
        <v>422</v>
      </c>
      <c r="G278" s="223" t="s">
        <v>167</v>
      </c>
      <c r="H278" s="224">
        <v>20</v>
      </c>
      <c r="I278" s="225"/>
      <c r="J278" s="226">
        <f>ROUND(I278*H278,2)</f>
        <v>0</v>
      </c>
      <c r="K278" s="227"/>
      <c r="L278" s="45"/>
      <c r="M278" s="228" t="s">
        <v>1</v>
      </c>
      <c r="N278" s="229" t="s">
        <v>47</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142</v>
      </c>
      <c r="AT278" s="232" t="s">
        <v>138</v>
      </c>
      <c r="AU278" s="232" t="s">
        <v>92</v>
      </c>
      <c r="AY278" s="17" t="s">
        <v>136</v>
      </c>
      <c r="BE278" s="233">
        <f>IF(N278="základní",J278,0)</f>
        <v>0</v>
      </c>
      <c r="BF278" s="233">
        <f>IF(N278="snížená",J278,0)</f>
        <v>0</v>
      </c>
      <c r="BG278" s="233">
        <f>IF(N278="zákl. přenesená",J278,0)</f>
        <v>0</v>
      </c>
      <c r="BH278" s="233">
        <f>IF(N278="sníž. přenesená",J278,0)</f>
        <v>0</v>
      </c>
      <c r="BI278" s="233">
        <f>IF(N278="nulová",J278,0)</f>
        <v>0</v>
      </c>
      <c r="BJ278" s="17" t="s">
        <v>90</v>
      </c>
      <c r="BK278" s="233">
        <f>ROUND(I278*H278,2)</f>
        <v>0</v>
      </c>
      <c r="BL278" s="17" t="s">
        <v>142</v>
      </c>
      <c r="BM278" s="232" t="s">
        <v>423</v>
      </c>
    </row>
    <row r="279" s="13" customFormat="1">
      <c r="A279" s="13"/>
      <c r="B279" s="239"/>
      <c r="C279" s="240"/>
      <c r="D279" s="234" t="s">
        <v>150</v>
      </c>
      <c r="E279" s="241" t="s">
        <v>1</v>
      </c>
      <c r="F279" s="242" t="s">
        <v>242</v>
      </c>
      <c r="G279" s="240"/>
      <c r="H279" s="243">
        <v>20</v>
      </c>
      <c r="I279" s="244"/>
      <c r="J279" s="240"/>
      <c r="K279" s="240"/>
      <c r="L279" s="245"/>
      <c r="M279" s="272"/>
      <c r="N279" s="273"/>
      <c r="O279" s="273"/>
      <c r="P279" s="273"/>
      <c r="Q279" s="273"/>
      <c r="R279" s="273"/>
      <c r="S279" s="273"/>
      <c r="T279" s="274"/>
      <c r="U279" s="13"/>
      <c r="V279" s="13"/>
      <c r="W279" s="13"/>
      <c r="X279" s="13"/>
      <c r="Y279" s="13"/>
      <c r="Z279" s="13"/>
      <c r="AA279" s="13"/>
      <c r="AB279" s="13"/>
      <c r="AC279" s="13"/>
      <c r="AD279" s="13"/>
      <c r="AE279" s="13"/>
      <c r="AT279" s="249" t="s">
        <v>150</v>
      </c>
      <c r="AU279" s="249" t="s">
        <v>92</v>
      </c>
      <c r="AV279" s="13" t="s">
        <v>92</v>
      </c>
      <c r="AW279" s="13" t="s">
        <v>38</v>
      </c>
      <c r="AX279" s="13" t="s">
        <v>90</v>
      </c>
      <c r="AY279" s="249" t="s">
        <v>136</v>
      </c>
    </row>
    <row r="280" s="2" customFormat="1" ht="6.96" customHeight="1">
      <c r="A280" s="39"/>
      <c r="B280" s="67"/>
      <c r="C280" s="68"/>
      <c r="D280" s="68"/>
      <c r="E280" s="68"/>
      <c r="F280" s="68"/>
      <c r="G280" s="68"/>
      <c r="H280" s="68"/>
      <c r="I280" s="68"/>
      <c r="J280" s="68"/>
      <c r="K280" s="68"/>
      <c r="L280" s="45"/>
      <c r="M280" s="39"/>
      <c r="O280" s="39"/>
      <c r="P280" s="39"/>
      <c r="Q280" s="39"/>
      <c r="R280" s="39"/>
      <c r="S280" s="39"/>
      <c r="T280" s="39"/>
      <c r="U280" s="39"/>
      <c r="V280" s="39"/>
      <c r="W280" s="39"/>
      <c r="X280" s="39"/>
      <c r="Y280" s="39"/>
      <c r="Z280" s="39"/>
      <c r="AA280" s="39"/>
      <c r="AB280" s="39"/>
      <c r="AC280" s="39"/>
      <c r="AD280" s="39"/>
      <c r="AE280" s="39"/>
    </row>
  </sheetData>
  <sheetProtection sheet="1" autoFilter="0" formatColumns="0" formatRows="0" objects="1" scenarios="1" spinCount="100000" saltValue="iH8dkoylOxSLSnun2P5haQ5LPcsq/PdoKkfhHWSNzMYKyTGSOCL+yRsSpbeSKzYrlBy4xsQQTGpvkdaB1D4OLw==" hashValue="MoYrluexzIffw9PDB/g7+NoRDNJqv7HYmEJhuMRAdFo3y3CZnJEwqzBfENLl2b0BY+i4SUtkLaBke5aRvxokGg==" algorithmName="SHA-512" password="CC35"/>
  <autoFilter ref="C120:K279"/>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424</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ROUND(J135,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ROUND((SUM(BE135:BE559)),  2)</f>
        <v>0</v>
      </c>
      <c r="G33" s="39"/>
      <c r="H33" s="39"/>
      <c r="I33" s="156">
        <v>0.20999999999999999</v>
      </c>
      <c r="J33" s="155">
        <f>ROUND(((SUM(BE135:BE559))*I33),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ROUND((SUM(BF135:BF559)),  2)</f>
        <v>0</v>
      </c>
      <c r="G34" s="39"/>
      <c r="H34" s="39"/>
      <c r="I34" s="156">
        <v>0.14999999999999999</v>
      </c>
      <c r="J34" s="155">
        <f>ROUND(((SUM(BF135:BF559))*I34),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ROUND((SUM(BG135:BG559)),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ROUND((SUM(BH135:BH559)),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ROUND((SUM(BI135:BI559)),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Rekonstrukce komunikace a parkoviště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J135</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J136</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J137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425</v>
      </c>
      <c r="E99" s="189"/>
      <c r="F99" s="189"/>
      <c r="G99" s="189"/>
      <c r="H99" s="189"/>
      <c r="I99" s="189"/>
      <c r="J99" s="190">
        <f>J165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426</v>
      </c>
      <c r="E100" s="189"/>
      <c r="F100" s="189"/>
      <c r="G100" s="189"/>
      <c r="H100" s="189"/>
      <c r="I100" s="189"/>
      <c r="J100" s="190">
        <f>J180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427</v>
      </c>
      <c r="E101" s="189"/>
      <c r="F101" s="189"/>
      <c r="G101" s="189"/>
      <c r="H101" s="189"/>
      <c r="I101" s="189"/>
      <c r="J101" s="190">
        <f>J197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428</v>
      </c>
      <c r="E102" s="189"/>
      <c r="F102" s="189"/>
      <c r="G102" s="189"/>
      <c r="H102" s="189"/>
      <c r="I102" s="189"/>
      <c r="J102" s="190">
        <f>J216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429</v>
      </c>
      <c r="E103" s="189"/>
      <c r="F103" s="189"/>
      <c r="G103" s="189"/>
      <c r="H103" s="189"/>
      <c r="I103" s="189"/>
      <c r="J103" s="190">
        <f>J261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430</v>
      </c>
      <c r="E104" s="189"/>
      <c r="F104" s="189"/>
      <c r="G104" s="189"/>
      <c r="H104" s="189"/>
      <c r="I104" s="189"/>
      <c r="J104" s="190">
        <f>J305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431</v>
      </c>
      <c r="E105" s="189"/>
      <c r="F105" s="189"/>
      <c r="G105" s="189"/>
      <c r="H105" s="189"/>
      <c r="I105" s="189"/>
      <c r="J105" s="190">
        <f>J318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432</v>
      </c>
      <c r="E106" s="189"/>
      <c r="F106" s="189"/>
      <c r="G106" s="189"/>
      <c r="H106" s="189"/>
      <c r="I106" s="189"/>
      <c r="J106" s="190">
        <f>J346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433</v>
      </c>
      <c r="E107" s="189"/>
      <c r="F107" s="189"/>
      <c r="G107" s="189"/>
      <c r="H107" s="189"/>
      <c r="I107" s="189"/>
      <c r="J107" s="190">
        <f>J375</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434</v>
      </c>
      <c r="E108" s="189"/>
      <c r="F108" s="189"/>
      <c r="G108" s="189"/>
      <c r="H108" s="189"/>
      <c r="I108" s="189"/>
      <c r="J108" s="190">
        <f>J401</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435</v>
      </c>
      <c r="E109" s="189"/>
      <c r="F109" s="189"/>
      <c r="G109" s="189"/>
      <c r="H109" s="189"/>
      <c r="I109" s="189"/>
      <c r="J109" s="190">
        <f>J423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436</v>
      </c>
      <c r="E110" s="189"/>
      <c r="F110" s="189"/>
      <c r="G110" s="189"/>
      <c r="H110" s="189"/>
      <c r="I110" s="189"/>
      <c r="J110" s="190">
        <f>J441</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118</v>
      </c>
      <c r="E111" s="189"/>
      <c r="F111" s="189"/>
      <c r="G111" s="189"/>
      <c r="H111" s="189"/>
      <c r="I111" s="189"/>
      <c r="J111" s="190">
        <f>J446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437</v>
      </c>
      <c r="E112" s="189"/>
      <c r="F112" s="189"/>
      <c r="G112" s="189"/>
      <c r="H112" s="189"/>
      <c r="I112" s="189"/>
      <c r="J112" s="190">
        <f>J456</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438</v>
      </c>
      <c r="E113" s="189"/>
      <c r="F113" s="189"/>
      <c r="G113" s="189"/>
      <c r="H113" s="189"/>
      <c r="I113" s="189"/>
      <c r="J113" s="190">
        <f>J549</f>
        <v>0</v>
      </c>
      <c r="K113" s="187"/>
      <c r="L113" s="191"/>
      <c r="S113" s="10"/>
      <c r="T113" s="10"/>
      <c r="U113" s="10"/>
      <c r="V113" s="10"/>
      <c r="W113" s="10"/>
      <c r="X113" s="10"/>
      <c r="Y113" s="10"/>
      <c r="Z113" s="10"/>
      <c r="AA113" s="10"/>
      <c r="AB113" s="10"/>
      <c r="AC113" s="10"/>
      <c r="AD113" s="10"/>
      <c r="AE113" s="10"/>
    </row>
    <row r="114" s="9" customFormat="1" ht="24.96" customHeight="1">
      <c r="A114" s="9"/>
      <c r="B114" s="180"/>
      <c r="C114" s="181"/>
      <c r="D114" s="182" t="s">
        <v>439</v>
      </c>
      <c r="E114" s="183"/>
      <c r="F114" s="183"/>
      <c r="G114" s="183"/>
      <c r="H114" s="183"/>
      <c r="I114" s="183"/>
      <c r="J114" s="184">
        <f>J551</f>
        <v>0</v>
      </c>
      <c r="K114" s="181"/>
      <c r="L114" s="185"/>
      <c r="S114" s="9"/>
      <c r="T114" s="9"/>
      <c r="U114" s="9"/>
      <c r="V114" s="9"/>
      <c r="W114" s="9"/>
      <c r="X114" s="9"/>
      <c r="Y114" s="9"/>
      <c r="Z114" s="9"/>
      <c r="AA114" s="9"/>
      <c r="AB114" s="9"/>
      <c r="AC114" s="9"/>
      <c r="AD114" s="9"/>
      <c r="AE114" s="9"/>
    </row>
    <row r="115" s="10" customFormat="1" ht="19.92" customHeight="1">
      <c r="A115" s="10"/>
      <c r="B115" s="186"/>
      <c r="C115" s="187"/>
      <c r="D115" s="188" t="s">
        <v>440</v>
      </c>
      <c r="E115" s="189"/>
      <c r="F115" s="189"/>
      <c r="G115" s="189"/>
      <c r="H115" s="189"/>
      <c r="I115" s="189"/>
      <c r="J115" s="190">
        <f>J552</f>
        <v>0</v>
      </c>
      <c r="K115" s="187"/>
      <c r="L115" s="191"/>
      <c r="S115" s="10"/>
      <c r="T115" s="10"/>
      <c r="U115" s="10"/>
      <c r="V115" s="10"/>
      <c r="W115" s="10"/>
      <c r="X115" s="10"/>
      <c r="Y115" s="10"/>
      <c r="Z115" s="10"/>
      <c r="AA115" s="10"/>
      <c r="AB115" s="10"/>
      <c r="AC115" s="10"/>
      <c r="AD115" s="10"/>
      <c r="AE115" s="10"/>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3" t="s">
        <v>121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2"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175" t="str">
        <f>E7</f>
        <v>Oprava silnice v ulici Sadová</v>
      </c>
      <c r="F125" s="32"/>
      <c r="G125" s="32"/>
      <c r="H125" s="32"/>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2" t="s">
        <v>109</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E9</f>
        <v>SO 101 - Rekonstrukce komunikace a parkoviště</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2" t="s">
        <v>22</v>
      </c>
      <c r="D129" s="41"/>
      <c r="E129" s="41"/>
      <c r="F129" s="27" t="str">
        <f>F12</f>
        <v>Svatava u Sokolova</v>
      </c>
      <c r="G129" s="41"/>
      <c r="H129" s="41"/>
      <c r="I129" s="32" t="s">
        <v>24</v>
      </c>
      <c r="J129" s="80" t="str">
        <f>IF(J12="","",J12)</f>
        <v>2. 8. 2021</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40.05" customHeight="1">
      <c r="A131" s="39"/>
      <c r="B131" s="40"/>
      <c r="C131" s="32" t="s">
        <v>28</v>
      </c>
      <c r="D131" s="41"/>
      <c r="E131" s="41"/>
      <c r="F131" s="27" t="str">
        <f>E15</f>
        <v>Městys Svatava, Svatava, ČSA 277, 357 03</v>
      </c>
      <c r="G131" s="41"/>
      <c r="H131" s="41"/>
      <c r="I131" s="32" t="s">
        <v>35</v>
      </c>
      <c r="J131" s="37" t="str">
        <f>E21</f>
        <v>DSVA s.r.o.,nám. Krále Jiřího z Poděbrad 6, 350 02</v>
      </c>
      <c r="K131" s="41"/>
      <c r="L131" s="64"/>
      <c r="S131" s="39"/>
      <c r="T131" s="39"/>
      <c r="U131" s="39"/>
      <c r="V131" s="39"/>
      <c r="W131" s="39"/>
      <c r="X131" s="39"/>
      <c r="Y131" s="39"/>
      <c r="Z131" s="39"/>
      <c r="AA131" s="39"/>
      <c r="AB131" s="39"/>
      <c r="AC131" s="39"/>
      <c r="AD131" s="39"/>
      <c r="AE131" s="39"/>
    </row>
    <row r="132" s="2" customFormat="1" ht="25.65" customHeight="1">
      <c r="A132" s="39"/>
      <c r="B132" s="40"/>
      <c r="C132" s="32" t="s">
        <v>33</v>
      </c>
      <c r="D132" s="41"/>
      <c r="E132" s="41"/>
      <c r="F132" s="27" t="str">
        <f>IF(E18="","",E18)</f>
        <v>Vyplň údaj</v>
      </c>
      <c r="G132" s="41"/>
      <c r="H132" s="41"/>
      <c r="I132" s="32" t="s">
        <v>39</v>
      </c>
      <c r="J132" s="37" t="str">
        <f>E24</f>
        <v>DSVA s.r.o. - Jozef Turza</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192"/>
      <c r="B134" s="193"/>
      <c r="C134" s="194" t="s">
        <v>122</v>
      </c>
      <c r="D134" s="195" t="s">
        <v>67</v>
      </c>
      <c r="E134" s="195" t="s">
        <v>63</v>
      </c>
      <c r="F134" s="195" t="s">
        <v>64</v>
      </c>
      <c r="G134" s="195" t="s">
        <v>123</v>
      </c>
      <c r="H134" s="195" t="s">
        <v>124</v>
      </c>
      <c r="I134" s="195" t="s">
        <v>125</v>
      </c>
      <c r="J134" s="196" t="s">
        <v>113</v>
      </c>
      <c r="K134" s="197" t="s">
        <v>126</v>
      </c>
      <c r="L134" s="198"/>
      <c r="M134" s="101" t="s">
        <v>1</v>
      </c>
      <c r="N134" s="102" t="s">
        <v>46</v>
      </c>
      <c r="O134" s="102" t="s">
        <v>127</v>
      </c>
      <c r="P134" s="102" t="s">
        <v>128</v>
      </c>
      <c r="Q134" s="102" t="s">
        <v>129</v>
      </c>
      <c r="R134" s="102" t="s">
        <v>130</v>
      </c>
      <c r="S134" s="102" t="s">
        <v>131</v>
      </c>
      <c r="T134" s="103" t="s">
        <v>132</v>
      </c>
      <c r="U134" s="192"/>
      <c r="V134" s="192"/>
      <c r="W134" s="192"/>
      <c r="X134" s="192"/>
      <c r="Y134" s="192"/>
      <c r="Z134" s="192"/>
      <c r="AA134" s="192"/>
      <c r="AB134" s="192"/>
      <c r="AC134" s="192"/>
      <c r="AD134" s="192"/>
      <c r="AE134" s="192"/>
    </row>
    <row r="135" s="2" customFormat="1" ht="22.8" customHeight="1">
      <c r="A135" s="39"/>
      <c r="B135" s="40"/>
      <c r="C135" s="108" t="s">
        <v>133</v>
      </c>
      <c r="D135" s="41"/>
      <c r="E135" s="41"/>
      <c r="F135" s="41"/>
      <c r="G135" s="41"/>
      <c r="H135" s="41"/>
      <c r="I135" s="41"/>
      <c r="J135" s="199">
        <f>BK135</f>
        <v>0</v>
      </c>
      <c r="K135" s="41"/>
      <c r="L135" s="45"/>
      <c r="M135" s="104"/>
      <c r="N135" s="200"/>
      <c r="O135" s="105"/>
      <c r="P135" s="201">
        <f>P136+P551</f>
        <v>0</v>
      </c>
      <c r="Q135" s="105"/>
      <c r="R135" s="201">
        <f>R136+R551</f>
        <v>816.81315880000022</v>
      </c>
      <c r="S135" s="105"/>
      <c r="T135" s="202">
        <f>T136+T551</f>
        <v>0</v>
      </c>
      <c r="U135" s="39"/>
      <c r="V135" s="39"/>
      <c r="W135" s="39"/>
      <c r="X135" s="39"/>
      <c r="Y135" s="39"/>
      <c r="Z135" s="39"/>
      <c r="AA135" s="39"/>
      <c r="AB135" s="39"/>
      <c r="AC135" s="39"/>
      <c r="AD135" s="39"/>
      <c r="AE135" s="39"/>
      <c r="AT135" s="17" t="s">
        <v>81</v>
      </c>
      <c r="AU135" s="17" t="s">
        <v>115</v>
      </c>
      <c r="BK135" s="203">
        <f>BK136+BK551</f>
        <v>0</v>
      </c>
    </row>
    <row r="136" s="12" customFormat="1" ht="25.92" customHeight="1">
      <c r="A136" s="12"/>
      <c r="B136" s="204"/>
      <c r="C136" s="205"/>
      <c r="D136" s="206" t="s">
        <v>81</v>
      </c>
      <c r="E136" s="207" t="s">
        <v>134</v>
      </c>
      <c r="F136" s="207" t="s">
        <v>135</v>
      </c>
      <c r="G136" s="205"/>
      <c r="H136" s="205"/>
      <c r="I136" s="208"/>
      <c r="J136" s="209">
        <f>BK136</f>
        <v>0</v>
      </c>
      <c r="K136" s="205"/>
      <c r="L136" s="210"/>
      <c r="M136" s="211"/>
      <c r="N136" s="212"/>
      <c r="O136" s="212"/>
      <c r="P136" s="213">
        <f>P137+P165+P180+P197+P216+P261+P305+P318+P346+P375+P401+P423+P441+P446+P456+P549</f>
        <v>0</v>
      </c>
      <c r="Q136" s="212"/>
      <c r="R136" s="213">
        <f>R137+R165+R180+R197+R216+R261+R305+R318+R346+R375+R401+R423+R441+R446+R456+R549</f>
        <v>816.44999880000023</v>
      </c>
      <c r="S136" s="212"/>
      <c r="T136" s="214">
        <f>T137+T165+T180+T197+T216+T261+T305+T318+T346+T375+T401+T423+T441+T446+T456+T549</f>
        <v>0</v>
      </c>
      <c r="U136" s="12"/>
      <c r="V136" s="12"/>
      <c r="W136" s="12"/>
      <c r="X136" s="12"/>
      <c r="Y136" s="12"/>
      <c r="Z136" s="12"/>
      <c r="AA136" s="12"/>
      <c r="AB136" s="12"/>
      <c r="AC136" s="12"/>
      <c r="AD136" s="12"/>
      <c r="AE136" s="12"/>
      <c r="AR136" s="215" t="s">
        <v>90</v>
      </c>
      <c r="AT136" s="216" t="s">
        <v>81</v>
      </c>
      <c r="AU136" s="216" t="s">
        <v>82</v>
      </c>
      <c r="AY136" s="215" t="s">
        <v>136</v>
      </c>
      <c r="BK136" s="217">
        <f>BK137+BK165+BK180+BK197+BK216+BK261+BK305+BK318+BK346+BK375+BK401+BK423+BK441+BK446+BK456+BK549</f>
        <v>0</v>
      </c>
    </row>
    <row r="137" s="12" customFormat="1" ht="22.8" customHeight="1">
      <c r="A137" s="12"/>
      <c r="B137" s="204"/>
      <c r="C137" s="205"/>
      <c r="D137" s="206" t="s">
        <v>81</v>
      </c>
      <c r="E137" s="218" t="s">
        <v>90</v>
      </c>
      <c r="F137" s="218" t="s">
        <v>137</v>
      </c>
      <c r="G137" s="205"/>
      <c r="H137" s="205"/>
      <c r="I137" s="208"/>
      <c r="J137" s="219">
        <f>BK137</f>
        <v>0</v>
      </c>
      <c r="K137" s="205"/>
      <c r="L137" s="210"/>
      <c r="M137" s="211"/>
      <c r="N137" s="212"/>
      <c r="O137" s="212"/>
      <c r="P137" s="213">
        <f>SUM(P138:P164)</f>
        <v>0</v>
      </c>
      <c r="Q137" s="212"/>
      <c r="R137" s="213">
        <f>SUM(R138:R164)</f>
        <v>144.89150000000001</v>
      </c>
      <c r="S137" s="212"/>
      <c r="T137" s="214">
        <f>SUM(T138:T164)</f>
        <v>0</v>
      </c>
      <c r="U137" s="12"/>
      <c r="V137" s="12"/>
      <c r="W137" s="12"/>
      <c r="X137" s="12"/>
      <c r="Y137" s="12"/>
      <c r="Z137" s="12"/>
      <c r="AA137" s="12"/>
      <c r="AB137" s="12"/>
      <c r="AC137" s="12"/>
      <c r="AD137" s="12"/>
      <c r="AE137" s="12"/>
      <c r="AR137" s="215" t="s">
        <v>90</v>
      </c>
      <c r="AT137" s="216" t="s">
        <v>81</v>
      </c>
      <c r="AU137" s="216" t="s">
        <v>90</v>
      </c>
      <c r="AY137" s="215" t="s">
        <v>136</v>
      </c>
      <c r="BK137" s="217">
        <f>SUM(BK138:BK164)</f>
        <v>0</v>
      </c>
    </row>
    <row r="138" s="2" customFormat="1" ht="24.15" customHeight="1">
      <c r="A138" s="39"/>
      <c r="B138" s="40"/>
      <c r="C138" s="220" t="s">
        <v>90</v>
      </c>
      <c r="D138" s="220" t="s">
        <v>138</v>
      </c>
      <c r="E138" s="221" t="s">
        <v>441</v>
      </c>
      <c r="F138" s="222" t="s">
        <v>442</v>
      </c>
      <c r="G138" s="223" t="s">
        <v>148</v>
      </c>
      <c r="H138" s="224">
        <v>64</v>
      </c>
      <c r="I138" s="225"/>
      <c r="J138" s="226">
        <f>ROUND(I138*H138,2)</f>
        <v>0</v>
      </c>
      <c r="K138" s="227"/>
      <c r="L138" s="45"/>
      <c r="M138" s="228" t="s">
        <v>1</v>
      </c>
      <c r="N138" s="229"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142</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443</v>
      </c>
    </row>
    <row r="139" s="2" customFormat="1">
      <c r="A139" s="39"/>
      <c r="B139" s="40"/>
      <c r="C139" s="41"/>
      <c r="D139" s="234" t="s">
        <v>144</v>
      </c>
      <c r="E139" s="41"/>
      <c r="F139" s="235" t="s">
        <v>444</v>
      </c>
      <c r="G139" s="41"/>
      <c r="H139" s="41"/>
      <c r="I139" s="236"/>
      <c r="J139" s="41"/>
      <c r="K139" s="41"/>
      <c r="L139" s="45"/>
      <c r="M139" s="237"/>
      <c r="N139" s="238"/>
      <c r="O139" s="92"/>
      <c r="P139" s="92"/>
      <c r="Q139" s="92"/>
      <c r="R139" s="92"/>
      <c r="S139" s="92"/>
      <c r="T139" s="93"/>
      <c r="U139" s="39"/>
      <c r="V139" s="39"/>
      <c r="W139" s="39"/>
      <c r="X139" s="39"/>
      <c r="Y139" s="39"/>
      <c r="Z139" s="39"/>
      <c r="AA139" s="39"/>
      <c r="AB139" s="39"/>
      <c r="AC139" s="39"/>
      <c r="AD139" s="39"/>
      <c r="AE139" s="39"/>
      <c r="AT139" s="17" t="s">
        <v>144</v>
      </c>
      <c r="AU139" s="17" t="s">
        <v>92</v>
      </c>
    </row>
    <row r="140" s="13" customFormat="1">
      <c r="A140" s="13"/>
      <c r="B140" s="239"/>
      <c r="C140" s="240"/>
      <c r="D140" s="234" t="s">
        <v>150</v>
      </c>
      <c r="E140" s="241" t="s">
        <v>1</v>
      </c>
      <c r="F140" s="242" t="s">
        <v>445</v>
      </c>
      <c r="G140" s="240"/>
      <c r="H140" s="243">
        <v>64</v>
      </c>
      <c r="I140" s="244"/>
      <c r="J140" s="240"/>
      <c r="K140" s="240"/>
      <c r="L140" s="245"/>
      <c r="M140" s="246"/>
      <c r="N140" s="247"/>
      <c r="O140" s="247"/>
      <c r="P140" s="247"/>
      <c r="Q140" s="247"/>
      <c r="R140" s="247"/>
      <c r="S140" s="247"/>
      <c r="T140" s="248"/>
      <c r="U140" s="13"/>
      <c r="V140" s="13"/>
      <c r="W140" s="13"/>
      <c r="X140" s="13"/>
      <c r="Y140" s="13"/>
      <c r="Z140" s="13"/>
      <c r="AA140" s="13"/>
      <c r="AB140" s="13"/>
      <c r="AC140" s="13"/>
      <c r="AD140" s="13"/>
      <c r="AE140" s="13"/>
      <c r="AT140" s="249" t="s">
        <v>150</v>
      </c>
      <c r="AU140" s="249" t="s">
        <v>92</v>
      </c>
      <c r="AV140" s="13" t="s">
        <v>92</v>
      </c>
      <c r="AW140" s="13" t="s">
        <v>38</v>
      </c>
      <c r="AX140" s="13" t="s">
        <v>82</v>
      </c>
      <c r="AY140" s="249" t="s">
        <v>136</v>
      </c>
    </row>
    <row r="141" s="14" customFormat="1">
      <c r="A141" s="14"/>
      <c r="B141" s="250"/>
      <c r="C141" s="251"/>
      <c r="D141" s="234" t="s">
        <v>150</v>
      </c>
      <c r="E141" s="252" t="s">
        <v>1</v>
      </c>
      <c r="F141" s="253" t="s">
        <v>153</v>
      </c>
      <c r="G141" s="251"/>
      <c r="H141" s="254">
        <v>64</v>
      </c>
      <c r="I141" s="255"/>
      <c r="J141" s="251"/>
      <c r="K141" s="251"/>
      <c r="L141" s="256"/>
      <c r="M141" s="257"/>
      <c r="N141" s="258"/>
      <c r="O141" s="258"/>
      <c r="P141" s="258"/>
      <c r="Q141" s="258"/>
      <c r="R141" s="258"/>
      <c r="S141" s="258"/>
      <c r="T141" s="259"/>
      <c r="U141" s="14"/>
      <c r="V141" s="14"/>
      <c r="W141" s="14"/>
      <c r="X141" s="14"/>
      <c r="Y141" s="14"/>
      <c r="Z141" s="14"/>
      <c r="AA141" s="14"/>
      <c r="AB141" s="14"/>
      <c r="AC141" s="14"/>
      <c r="AD141" s="14"/>
      <c r="AE141" s="14"/>
      <c r="AT141" s="260" t="s">
        <v>150</v>
      </c>
      <c r="AU141" s="260" t="s">
        <v>92</v>
      </c>
      <c r="AV141" s="14" t="s">
        <v>142</v>
      </c>
      <c r="AW141" s="14" t="s">
        <v>38</v>
      </c>
      <c r="AX141" s="14" t="s">
        <v>90</v>
      </c>
      <c r="AY141" s="260" t="s">
        <v>136</v>
      </c>
    </row>
    <row r="142" s="2" customFormat="1" ht="14.4" customHeight="1">
      <c r="A142" s="39"/>
      <c r="B142" s="40"/>
      <c r="C142" s="261" t="s">
        <v>92</v>
      </c>
      <c r="D142" s="261" t="s">
        <v>164</v>
      </c>
      <c r="E142" s="262" t="s">
        <v>446</v>
      </c>
      <c r="F142" s="263" t="s">
        <v>447</v>
      </c>
      <c r="G142" s="264" t="s">
        <v>167</v>
      </c>
      <c r="H142" s="265">
        <v>140.80000000000001</v>
      </c>
      <c r="I142" s="266"/>
      <c r="J142" s="267">
        <f>ROUND(I142*H142,2)</f>
        <v>0</v>
      </c>
      <c r="K142" s="268"/>
      <c r="L142" s="269"/>
      <c r="M142" s="270" t="s">
        <v>1</v>
      </c>
      <c r="N142" s="271" t="s">
        <v>47</v>
      </c>
      <c r="O142" s="92"/>
      <c r="P142" s="230">
        <f>O142*H142</f>
        <v>0</v>
      </c>
      <c r="Q142" s="230">
        <v>1</v>
      </c>
      <c r="R142" s="230">
        <f>Q142*H142</f>
        <v>140.80000000000001</v>
      </c>
      <c r="S142" s="230">
        <v>0</v>
      </c>
      <c r="T142" s="231">
        <f>S142*H142</f>
        <v>0</v>
      </c>
      <c r="U142" s="39"/>
      <c r="V142" s="39"/>
      <c r="W142" s="39"/>
      <c r="X142" s="39"/>
      <c r="Y142" s="39"/>
      <c r="Z142" s="39"/>
      <c r="AA142" s="39"/>
      <c r="AB142" s="39"/>
      <c r="AC142" s="39"/>
      <c r="AD142" s="39"/>
      <c r="AE142" s="39"/>
      <c r="AR142" s="232" t="s">
        <v>168</v>
      </c>
      <c r="AT142" s="232" t="s">
        <v>164</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448</v>
      </c>
    </row>
    <row r="143" s="2" customFormat="1">
      <c r="A143" s="39"/>
      <c r="B143" s="40"/>
      <c r="C143" s="41"/>
      <c r="D143" s="234" t="s">
        <v>144</v>
      </c>
      <c r="E143" s="41"/>
      <c r="F143" s="235" t="s">
        <v>449</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3" customFormat="1">
      <c r="A144" s="13"/>
      <c r="B144" s="239"/>
      <c r="C144" s="240"/>
      <c r="D144" s="234" t="s">
        <v>150</v>
      </c>
      <c r="E144" s="241" t="s">
        <v>1</v>
      </c>
      <c r="F144" s="242" t="s">
        <v>450</v>
      </c>
      <c r="G144" s="240"/>
      <c r="H144" s="243">
        <v>140.80000000000001</v>
      </c>
      <c r="I144" s="244"/>
      <c r="J144" s="240"/>
      <c r="K144" s="240"/>
      <c r="L144" s="245"/>
      <c r="M144" s="246"/>
      <c r="N144" s="247"/>
      <c r="O144" s="247"/>
      <c r="P144" s="247"/>
      <c r="Q144" s="247"/>
      <c r="R144" s="247"/>
      <c r="S144" s="247"/>
      <c r="T144" s="248"/>
      <c r="U144" s="13"/>
      <c r="V144" s="13"/>
      <c r="W144" s="13"/>
      <c r="X144" s="13"/>
      <c r="Y144" s="13"/>
      <c r="Z144" s="13"/>
      <c r="AA144" s="13"/>
      <c r="AB144" s="13"/>
      <c r="AC144" s="13"/>
      <c r="AD144" s="13"/>
      <c r="AE144" s="13"/>
      <c r="AT144" s="249" t="s">
        <v>150</v>
      </c>
      <c r="AU144" s="249" t="s">
        <v>92</v>
      </c>
      <c r="AV144" s="13" t="s">
        <v>92</v>
      </c>
      <c r="AW144" s="13" t="s">
        <v>38</v>
      </c>
      <c r="AX144" s="13" t="s">
        <v>82</v>
      </c>
      <c r="AY144" s="249" t="s">
        <v>136</v>
      </c>
    </row>
    <row r="145" s="14" customFormat="1">
      <c r="A145" s="14"/>
      <c r="B145" s="250"/>
      <c r="C145" s="251"/>
      <c r="D145" s="234" t="s">
        <v>150</v>
      </c>
      <c r="E145" s="252" t="s">
        <v>1</v>
      </c>
      <c r="F145" s="253" t="s">
        <v>153</v>
      </c>
      <c r="G145" s="251"/>
      <c r="H145" s="254">
        <v>140.80000000000001</v>
      </c>
      <c r="I145" s="255"/>
      <c r="J145" s="251"/>
      <c r="K145" s="251"/>
      <c r="L145" s="256"/>
      <c r="M145" s="257"/>
      <c r="N145" s="258"/>
      <c r="O145" s="258"/>
      <c r="P145" s="258"/>
      <c r="Q145" s="258"/>
      <c r="R145" s="258"/>
      <c r="S145" s="258"/>
      <c r="T145" s="259"/>
      <c r="U145" s="14"/>
      <c r="V145" s="14"/>
      <c r="W145" s="14"/>
      <c r="X145" s="14"/>
      <c r="Y145" s="14"/>
      <c r="Z145" s="14"/>
      <c r="AA145" s="14"/>
      <c r="AB145" s="14"/>
      <c r="AC145" s="14"/>
      <c r="AD145" s="14"/>
      <c r="AE145" s="14"/>
      <c r="AT145" s="260" t="s">
        <v>150</v>
      </c>
      <c r="AU145" s="260" t="s">
        <v>92</v>
      </c>
      <c r="AV145" s="14" t="s">
        <v>142</v>
      </c>
      <c r="AW145" s="14" t="s">
        <v>38</v>
      </c>
      <c r="AX145" s="14" t="s">
        <v>90</v>
      </c>
      <c r="AY145" s="260" t="s">
        <v>136</v>
      </c>
    </row>
    <row r="146" s="2" customFormat="1" ht="14.4" customHeight="1">
      <c r="A146" s="39"/>
      <c r="B146" s="40"/>
      <c r="C146" s="261" t="s">
        <v>154</v>
      </c>
      <c r="D146" s="261" t="s">
        <v>164</v>
      </c>
      <c r="E146" s="262" t="s">
        <v>451</v>
      </c>
      <c r="F146" s="263" t="s">
        <v>452</v>
      </c>
      <c r="G146" s="264" t="s">
        <v>167</v>
      </c>
      <c r="H146" s="265">
        <v>4</v>
      </c>
      <c r="I146" s="266"/>
      <c r="J146" s="267">
        <f>ROUND(I146*H146,2)</f>
        <v>0</v>
      </c>
      <c r="K146" s="268"/>
      <c r="L146" s="269"/>
      <c r="M146" s="270" t="s">
        <v>1</v>
      </c>
      <c r="N146" s="271" t="s">
        <v>47</v>
      </c>
      <c r="O146" s="92"/>
      <c r="P146" s="230">
        <f>O146*H146</f>
        <v>0</v>
      </c>
      <c r="Q146" s="230">
        <v>1</v>
      </c>
      <c r="R146" s="230">
        <f>Q146*H146</f>
        <v>4</v>
      </c>
      <c r="S146" s="230">
        <v>0</v>
      </c>
      <c r="T146" s="231">
        <f>S146*H146</f>
        <v>0</v>
      </c>
      <c r="U146" s="39"/>
      <c r="V146" s="39"/>
      <c r="W146" s="39"/>
      <c r="X146" s="39"/>
      <c r="Y146" s="39"/>
      <c r="Z146" s="39"/>
      <c r="AA146" s="39"/>
      <c r="AB146" s="39"/>
      <c r="AC146" s="39"/>
      <c r="AD146" s="39"/>
      <c r="AE146" s="39"/>
      <c r="AR146" s="232" t="s">
        <v>168</v>
      </c>
      <c r="AT146" s="232" t="s">
        <v>164</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453</v>
      </c>
    </row>
    <row r="147" s="2" customFormat="1">
      <c r="A147" s="39"/>
      <c r="B147" s="40"/>
      <c r="C147" s="41"/>
      <c r="D147" s="234" t="s">
        <v>144</v>
      </c>
      <c r="E147" s="41"/>
      <c r="F147" s="235" t="s">
        <v>454</v>
      </c>
      <c r="G147" s="41"/>
      <c r="H147" s="41"/>
      <c r="I147" s="236"/>
      <c r="J147" s="41"/>
      <c r="K147" s="41"/>
      <c r="L147" s="45"/>
      <c r="M147" s="237"/>
      <c r="N147" s="238"/>
      <c r="O147" s="92"/>
      <c r="P147" s="92"/>
      <c r="Q147" s="92"/>
      <c r="R147" s="92"/>
      <c r="S147" s="92"/>
      <c r="T147" s="93"/>
      <c r="U147" s="39"/>
      <c r="V147" s="39"/>
      <c r="W147" s="39"/>
      <c r="X147" s="39"/>
      <c r="Y147" s="39"/>
      <c r="Z147" s="39"/>
      <c r="AA147" s="39"/>
      <c r="AB147" s="39"/>
      <c r="AC147" s="39"/>
      <c r="AD147" s="39"/>
      <c r="AE147" s="39"/>
      <c r="AT147" s="17" t="s">
        <v>144</v>
      </c>
      <c r="AU147" s="17" t="s">
        <v>92</v>
      </c>
    </row>
    <row r="148" s="2" customFormat="1" ht="24.15" customHeight="1">
      <c r="A148" s="39"/>
      <c r="B148" s="40"/>
      <c r="C148" s="220" t="s">
        <v>142</v>
      </c>
      <c r="D148" s="220" t="s">
        <v>138</v>
      </c>
      <c r="E148" s="221" t="s">
        <v>455</v>
      </c>
      <c r="F148" s="222" t="s">
        <v>456</v>
      </c>
      <c r="G148" s="223" t="s">
        <v>141</v>
      </c>
      <c r="H148" s="224">
        <v>825</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457</v>
      </c>
    </row>
    <row r="149" s="2" customFormat="1" ht="14.4" customHeight="1">
      <c r="A149" s="39"/>
      <c r="B149" s="40"/>
      <c r="C149" s="261" t="s">
        <v>163</v>
      </c>
      <c r="D149" s="261" t="s">
        <v>164</v>
      </c>
      <c r="E149" s="262" t="s">
        <v>458</v>
      </c>
      <c r="F149" s="263" t="s">
        <v>459</v>
      </c>
      <c r="G149" s="264" t="s">
        <v>460</v>
      </c>
      <c r="H149" s="265">
        <v>16.5</v>
      </c>
      <c r="I149" s="266"/>
      <c r="J149" s="267">
        <f>ROUND(I149*H149,2)</f>
        <v>0</v>
      </c>
      <c r="K149" s="268"/>
      <c r="L149" s="269"/>
      <c r="M149" s="270" t="s">
        <v>1</v>
      </c>
      <c r="N149" s="271" t="s">
        <v>47</v>
      </c>
      <c r="O149" s="92"/>
      <c r="P149" s="230">
        <f>O149*H149</f>
        <v>0</v>
      </c>
      <c r="Q149" s="230">
        <v>0.001</v>
      </c>
      <c r="R149" s="230">
        <f>Q149*H149</f>
        <v>0.016500000000000001</v>
      </c>
      <c r="S149" s="230">
        <v>0</v>
      </c>
      <c r="T149" s="231">
        <f>S149*H149</f>
        <v>0</v>
      </c>
      <c r="U149" s="39"/>
      <c r="V149" s="39"/>
      <c r="W149" s="39"/>
      <c r="X149" s="39"/>
      <c r="Y149" s="39"/>
      <c r="Z149" s="39"/>
      <c r="AA149" s="39"/>
      <c r="AB149" s="39"/>
      <c r="AC149" s="39"/>
      <c r="AD149" s="39"/>
      <c r="AE149" s="39"/>
      <c r="AR149" s="232" t="s">
        <v>168</v>
      </c>
      <c r="AT149" s="232" t="s">
        <v>164</v>
      </c>
      <c r="AU149" s="232" t="s">
        <v>92</v>
      </c>
      <c r="AY149" s="17" t="s">
        <v>136</v>
      </c>
      <c r="BE149" s="233">
        <f>IF(N149="základní",J149,0)</f>
        <v>0</v>
      </c>
      <c r="BF149" s="233">
        <f>IF(N149="snížená",J149,0)</f>
        <v>0</v>
      </c>
      <c r="BG149" s="233">
        <f>IF(N149="zákl. přenesená",J149,0)</f>
        <v>0</v>
      </c>
      <c r="BH149" s="233">
        <f>IF(N149="sníž. přenesená",J149,0)</f>
        <v>0</v>
      </c>
      <c r="BI149" s="233">
        <f>IF(N149="nulová",J149,0)</f>
        <v>0</v>
      </c>
      <c r="BJ149" s="17" t="s">
        <v>90</v>
      </c>
      <c r="BK149" s="233">
        <f>ROUND(I149*H149,2)</f>
        <v>0</v>
      </c>
      <c r="BL149" s="17" t="s">
        <v>142</v>
      </c>
      <c r="BM149" s="232" t="s">
        <v>461</v>
      </c>
    </row>
    <row r="150" s="2" customFormat="1">
      <c r="A150" s="39"/>
      <c r="B150" s="40"/>
      <c r="C150" s="41"/>
      <c r="D150" s="234" t="s">
        <v>144</v>
      </c>
      <c r="E150" s="41"/>
      <c r="F150" s="235" t="s">
        <v>462</v>
      </c>
      <c r="G150" s="41"/>
      <c r="H150" s="41"/>
      <c r="I150" s="236"/>
      <c r="J150" s="41"/>
      <c r="K150" s="41"/>
      <c r="L150" s="45"/>
      <c r="M150" s="237"/>
      <c r="N150" s="238"/>
      <c r="O150" s="92"/>
      <c r="P150" s="92"/>
      <c r="Q150" s="92"/>
      <c r="R150" s="92"/>
      <c r="S150" s="92"/>
      <c r="T150" s="93"/>
      <c r="U150" s="39"/>
      <c r="V150" s="39"/>
      <c r="W150" s="39"/>
      <c r="X150" s="39"/>
      <c r="Y150" s="39"/>
      <c r="Z150" s="39"/>
      <c r="AA150" s="39"/>
      <c r="AB150" s="39"/>
      <c r="AC150" s="39"/>
      <c r="AD150" s="39"/>
      <c r="AE150" s="39"/>
      <c r="AT150" s="17" t="s">
        <v>144</v>
      </c>
      <c r="AU150" s="17" t="s">
        <v>92</v>
      </c>
    </row>
    <row r="151" s="13" customFormat="1">
      <c r="A151" s="13"/>
      <c r="B151" s="239"/>
      <c r="C151" s="240"/>
      <c r="D151" s="234" t="s">
        <v>150</v>
      </c>
      <c r="E151" s="240"/>
      <c r="F151" s="242" t="s">
        <v>463</v>
      </c>
      <c r="G151" s="240"/>
      <c r="H151" s="243">
        <v>16.5</v>
      </c>
      <c r="I151" s="244"/>
      <c r="J151" s="240"/>
      <c r="K151" s="240"/>
      <c r="L151" s="245"/>
      <c r="M151" s="246"/>
      <c r="N151" s="247"/>
      <c r="O151" s="247"/>
      <c r="P151" s="247"/>
      <c r="Q151" s="247"/>
      <c r="R151" s="247"/>
      <c r="S151" s="247"/>
      <c r="T151" s="248"/>
      <c r="U151" s="13"/>
      <c r="V151" s="13"/>
      <c r="W151" s="13"/>
      <c r="X151" s="13"/>
      <c r="Y151" s="13"/>
      <c r="Z151" s="13"/>
      <c r="AA151" s="13"/>
      <c r="AB151" s="13"/>
      <c r="AC151" s="13"/>
      <c r="AD151" s="13"/>
      <c r="AE151" s="13"/>
      <c r="AT151" s="249" t="s">
        <v>150</v>
      </c>
      <c r="AU151" s="249" t="s">
        <v>92</v>
      </c>
      <c r="AV151" s="13" t="s">
        <v>92</v>
      </c>
      <c r="AW151" s="13" t="s">
        <v>4</v>
      </c>
      <c r="AX151" s="13" t="s">
        <v>90</v>
      </c>
      <c r="AY151" s="249" t="s">
        <v>136</v>
      </c>
    </row>
    <row r="152" s="2" customFormat="1" ht="24.15" customHeight="1">
      <c r="A152" s="39"/>
      <c r="B152" s="40"/>
      <c r="C152" s="220" t="s">
        <v>171</v>
      </c>
      <c r="D152" s="220" t="s">
        <v>138</v>
      </c>
      <c r="E152" s="221" t="s">
        <v>464</v>
      </c>
      <c r="F152" s="222" t="s">
        <v>465</v>
      </c>
      <c r="G152" s="223" t="s">
        <v>141</v>
      </c>
      <c r="H152" s="224">
        <v>2240</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142</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142</v>
      </c>
      <c r="BM152" s="232" t="s">
        <v>466</v>
      </c>
    </row>
    <row r="153" s="2" customFormat="1" ht="14.4" customHeight="1">
      <c r="A153" s="39"/>
      <c r="B153" s="40"/>
      <c r="C153" s="261" t="s">
        <v>177</v>
      </c>
      <c r="D153" s="261" t="s">
        <v>164</v>
      </c>
      <c r="E153" s="262" t="s">
        <v>467</v>
      </c>
      <c r="F153" s="263" t="s">
        <v>468</v>
      </c>
      <c r="G153" s="264" t="s">
        <v>148</v>
      </c>
      <c r="H153" s="265">
        <v>20</v>
      </c>
      <c r="I153" s="266"/>
      <c r="J153" s="267">
        <f>ROUND(I153*H153,2)</f>
        <v>0</v>
      </c>
      <c r="K153" s="268"/>
      <c r="L153" s="269"/>
      <c r="M153" s="270" t="s">
        <v>1</v>
      </c>
      <c r="N153" s="271"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168</v>
      </c>
      <c r="AT153" s="232" t="s">
        <v>164</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469</v>
      </c>
    </row>
    <row r="154" s="2" customFormat="1">
      <c r="A154" s="39"/>
      <c r="B154" s="40"/>
      <c r="C154" s="41"/>
      <c r="D154" s="234" t="s">
        <v>144</v>
      </c>
      <c r="E154" s="41"/>
      <c r="F154" s="235" t="s">
        <v>470</v>
      </c>
      <c r="G154" s="41"/>
      <c r="H154" s="41"/>
      <c r="I154" s="236"/>
      <c r="J154" s="41"/>
      <c r="K154" s="41"/>
      <c r="L154" s="45"/>
      <c r="M154" s="237"/>
      <c r="N154" s="238"/>
      <c r="O154" s="92"/>
      <c r="P154" s="92"/>
      <c r="Q154" s="92"/>
      <c r="R154" s="92"/>
      <c r="S154" s="92"/>
      <c r="T154" s="93"/>
      <c r="U154" s="39"/>
      <c r="V154" s="39"/>
      <c r="W154" s="39"/>
      <c r="X154" s="39"/>
      <c r="Y154" s="39"/>
      <c r="Z154" s="39"/>
      <c r="AA154" s="39"/>
      <c r="AB154" s="39"/>
      <c r="AC154" s="39"/>
      <c r="AD154" s="39"/>
      <c r="AE154" s="39"/>
      <c r="AT154" s="17" t="s">
        <v>144</v>
      </c>
      <c r="AU154" s="17" t="s">
        <v>92</v>
      </c>
    </row>
    <row r="155" s="13" customFormat="1">
      <c r="A155" s="13"/>
      <c r="B155" s="239"/>
      <c r="C155" s="240"/>
      <c r="D155" s="234" t="s">
        <v>150</v>
      </c>
      <c r="E155" s="241" t="s">
        <v>1</v>
      </c>
      <c r="F155" s="242" t="s">
        <v>242</v>
      </c>
      <c r="G155" s="240"/>
      <c r="H155" s="243">
        <v>20</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150</v>
      </c>
      <c r="AU155" s="249" t="s">
        <v>92</v>
      </c>
      <c r="AV155" s="13" t="s">
        <v>92</v>
      </c>
      <c r="AW155" s="13" t="s">
        <v>38</v>
      </c>
      <c r="AX155" s="13" t="s">
        <v>90</v>
      </c>
      <c r="AY155" s="249" t="s">
        <v>136</v>
      </c>
    </row>
    <row r="156" s="2" customFormat="1" ht="24.15" customHeight="1">
      <c r="A156" s="39"/>
      <c r="B156" s="40"/>
      <c r="C156" s="261" t="s">
        <v>168</v>
      </c>
      <c r="D156" s="261" t="s">
        <v>164</v>
      </c>
      <c r="E156" s="262" t="s">
        <v>471</v>
      </c>
      <c r="F156" s="263" t="s">
        <v>472</v>
      </c>
      <c r="G156" s="264" t="s">
        <v>141</v>
      </c>
      <c r="H156" s="265">
        <v>100</v>
      </c>
      <c r="I156" s="266"/>
      <c r="J156" s="267">
        <f>ROUND(I156*H156,2)</f>
        <v>0</v>
      </c>
      <c r="K156" s="268"/>
      <c r="L156" s="269"/>
      <c r="M156" s="270" t="s">
        <v>1</v>
      </c>
      <c r="N156" s="271" t="s">
        <v>47</v>
      </c>
      <c r="O156" s="92"/>
      <c r="P156" s="230">
        <f>O156*H156</f>
        <v>0</v>
      </c>
      <c r="Q156" s="230">
        <v>0.00064999999999999997</v>
      </c>
      <c r="R156" s="230">
        <f>Q156*H156</f>
        <v>0.065000000000000002</v>
      </c>
      <c r="S156" s="230">
        <v>0</v>
      </c>
      <c r="T156" s="231">
        <f>S156*H156</f>
        <v>0</v>
      </c>
      <c r="U156" s="39"/>
      <c r="V156" s="39"/>
      <c r="W156" s="39"/>
      <c r="X156" s="39"/>
      <c r="Y156" s="39"/>
      <c r="Z156" s="39"/>
      <c r="AA156" s="39"/>
      <c r="AB156" s="39"/>
      <c r="AC156" s="39"/>
      <c r="AD156" s="39"/>
      <c r="AE156" s="39"/>
      <c r="AR156" s="232" t="s">
        <v>168</v>
      </c>
      <c r="AT156" s="232" t="s">
        <v>164</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473</v>
      </c>
    </row>
    <row r="157" s="2" customFormat="1">
      <c r="A157" s="39"/>
      <c r="B157" s="40"/>
      <c r="C157" s="41"/>
      <c r="D157" s="234" t="s">
        <v>144</v>
      </c>
      <c r="E157" s="41"/>
      <c r="F157" s="235" t="s">
        <v>474</v>
      </c>
      <c r="G157" s="41"/>
      <c r="H157" s="41"/>
      <c r="I157" s="236"/>
      <c r="J157" s="41"/>
      <c r="K157" s="41"/>
      <c r="L157" s="45"/>
      <c r="M157" s="237"/>
      <c r="N157" s="238"/>
      <c r="O157" s="92"/>
      <c r="P157" s="92"/>
      <c r="Q157" s="92"/>
      <c r="R157" s="92"/>
      <c r="S157" s="92"/>
      <c r="T157" s="93"/>
      <c r="U157" s="39"/>
      <c r="V157" s="39"/>
      <c r="W157" s="39"/>
      <c r="X157" s="39"/>
      <c r="Y157" s="39"/>
      <c r="Z157" s="39"/>
      <c r="AA157" s="39"/>
      <c r="AB157" s="39"/>
      <c r="AC157" s="39"/>
      <c r="AD157" s="39"/>
      <c r="AE157" s="39"/>
      <c r="AT157" s="17" t="s">
        <v>144</v>
      </c>
      <c r="AU157" s="17" t="s">
        <v>92</v>
      </c>
    </row>
    <row r="158" s="13" customFormat="1">
      <c r="A158" s="13"/>
      <c r="B158" s="239"/>
      <c r="C158" s="240"/>
      <c r="D158" s="234" t="s">
        <v>150</v>
      </c>
      <c r="E158" s="241" t="s">
        <v>1</v>
      </c>
      <c r="F158" s="242" t="s">
        <v>475</v>
      </c>
      <c r="G158" s="240"/>
      <c r="H158" s="243">
        <v>100</v>
      </c>
      <c r="I158" s="244"/>
      <c r="J158" s="240"/>
      <c r="K158" s="240"/>
      <c r="L158" s="245"/>
      <c r="M158" s="246"/>
      <c r="N158" s="247"/>
      <c r="O158" s="247"/>
      <c r="P158" s="247"/>
      <c r="Q158" s="247"/>
      <c r="R158" s="247"/>
      <c r="S158" s="247"/>
      <c r="T158" s="248"/>
      <c r="U158" s="13"/>
      <c r="V158" s="13"/>
      <c r="W158" s="13"/>
      <c r="X158" s="13"/>
      <c r="Y158" s="13"/>
      <c r="Z158" s="13"/>
      <c r="AA158" s="13"/>
      <c r="AB158" s="13"/>
      <c r="AC158" s="13"/>
      <c r="AD158" s="13"/>
      <c r="AE158" s="13"/>
      <c r="AT158" s="249" t="s">
        <v>150</v>
      </c>
      <c r="AU158" s="249" t="s">
        <v>92</v>
      </c>
      <c r="AV158" s="13" t="s">
        <v>92</v>
      </c>
      <c r="AW158" s="13" t="s">
        <v>38</v>
      </c>
      <c r="AX158" s="13" t="s">
        <v>90</v>
      </c>
      <c r="AY158" s="249" t="s">
        <v>136</v>
      </c>
    </row>
    <row r="159" s="2" customFormat="1" ht="24.15" customHeight="1">
      <c r="A159" s="39"/>
      <c r="B159" s="40"/>
      <c r="C159" s="220" t="s">
        <v>186</v>
      </c>
      <c r="D159" s="220" t="s">
        <v>138</v>
      </c>
      <c r="E159" s="221" t="s">
        <v>476</v>
      </c>
      <c r="F159" s="222" t="s">
        <v>477</v>
      </c>
      <c r="G159" s="223" t="s">
        <v>141</v>
      </c>
      <c r="H159" s="224">
        <v>825</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478</v>
      </c>
    </row>
    <row r="160" s="2" customFormat="1" ht="24.15" customHeight="1">
      <c r="A160" s="39"/>
      <c r="B160" s="40"/>
      <c r="C160" s="220" t="s">
        <v>190</v>
      </c>
      <c r="D160" s="220" t="s">
        <v>138</v>
      </c>
      <c r="E160" s="221" t="s">
        <v>479</v>
      </c>
      <c r="F160" s="222" t="s">
        <v>480</v>
      </c>
      <c r="G160" s="223" t="s">
        <v>141</v>
      </c>
      <c r="H160" s="224">
        <v>825</v>
      </c>
      <c r="I160" s="225"/>
      <c r="J160" s="226">
        <f>ROUND(I160*H160,2)</f>
        <v>0</v>
      </c>
      <c r="K160" s="227"/>
      <c r="L160" s="45"/>
      <c r="M160" s="228" t="s">
        <v>1</v>
      </c>
      <c r="N160" s="229" t="s">
        <v>47</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142</v>
      </c>
      <c r="AT160" s="232" t="s">
        <v>138</v>
      </c>
      <c r="AU160" s="232" t="s">
        <v>92</v>
      </c>
      <c r="AY160" s="17" t="s">
        <v>136</v>
      </c>
      <c r="BE160" s="233">
        <f>IF(N160="základní",J160,0)</f>
        <v>0</v>
      </c>
      <c r="BF160" s="233">
        <f>IF(N160="snížená",J160,0)</f>
        <v>0</v>
      </c>
      <c r="BG160" s="233">
        <f>IF(N160="zákl. přenesená",J160,0)</f>
        <v>0</v>
      </c>
      <c r="BH160" s="233">
        <f>IF(N160="sníž. přenesená",J160,0)</f>
        <v>0</v>
      </c>
      <c r="BI160" s="233">
        <f>IF(N160="nulová",J160,0)</f>
        <v>0</v>
      </c>
      <c r="BJ160" s="17" t="s">
        <v>90</v>
      </c>
      <c r="BK160" s="233">
        <f>ROUND(I160*H160,2)</f>
        <v>0</v>
      </c>
      <c r="BL160" s="17" t="s">
        <v>142</v>
      </c>
      <c r="BM160" s="232" t="s">
        <v>481</v>
      </c>
    </row>
    <row r="161" s="2" customFormat="1" ht="14.4" customHeight="1">
      <c r="A161" s="39"/>
      <c r="B161" s="40"/>
      <c r="C161" s="220" t="s">
        <v>195</v>
      </c>
      <c r="D161" s="220" t="s">
        <v>138</v>
      </c>
      <c r="E161" s="221" t="s">
        <v>482</v>
      </c>
      <c r="F161" s="222" t="s">
        <v>483</v>
      </c>
      <c r="G161" s="223" t="s">
        <v>141</v>
      </c>
      <c r="H161" s="224">
        <v>825</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484</v>
      </c>
    </row>
    <row r="162" s="2" customFormat="1" ht="14.4" customHeight="1">
      <c r="A162" s="39"/>
      <c r="B162" s="40"/>
      <c r="C162" s="220" t="s">
        <v>201</v>
      </c>
      <c r="D162" s="220" t="s">
        <v>138</v>
      </c>
      <c r="E162" s="221" t="s">
        <v>485</v>
      </c>
      <c r="F162" s="222" t="s">
        <v>486</v>
      </c>
      <c r="G162" s="223" t="s">
        <v>141</v>
      </c>
      <c r="H162" s="224">
        <v>825</v>
      </c>
      <c r="I162" s="225"/>
      <c r="J162" s="226">
        <f>ROUND(I162*H162,2)</f>
        <v>0</v>
      </c>
      <c r="K162" s="227"/>
      <c r="L162" s="45"/>
      <c r="M162" s="228" t="s">
        <v>1</v>
      </c>
      <c r="N162" s="229" t="s">
        <v>47</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487</v>
      </c>
    </row>
    <row r="163" s="2" customFormat="1" ht="24.15" customHeight="1">
      <c r="A163" s="39"/>
      <c r="B163" s="40"/>
      <c r="C163" s="220" t="s">
        <v>206</v>
      </c>
      <c r="D163" s="220" t="s">
        <v>138</v>
      </c>
      <c r="E163" s="221" t="s">
        <v>488</v>
      </c>
      <c r="F163" s="222" t="s">
        <v>489</v>
      </c>
      <c r="G163" s="223" t="s">
        <v>141</v>
      </c>
      <c r="H163" s="224">
        <v>825</v>
      </c>
      <c r="I163" s="225"/>
      <c r="J163" s="226">
        <f>ROUND(I163*H163,2)</f>
        <v>0</v>
      </c>
      <c r="K163" s="227"/>
      <c r="L163" s="45"/>
      <c r="M163" s="228" t="s">
        <v>1</v>
      </c>
      <c r="N163" s="229" t="s">
        <v>47</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490</v>
      </c>
    </row>
    <row r="164" s="2" customFormat="1" ht="14.4" customHeight="1">
      <c r="A164" s="39"/>
      <c r="B164" s="40"/>
      <c r="C164" s="261" t="s">
        <v>211</v>
      </c>
      <c r="D164" s="261" t="s">
        <v>164</v>
      </c>
      <c r="E164" s="262" t="s">
        <v>491</v>
      </c>
      <c r="F164" s="263" t="s">
        <v>492</v>
      </c>
      <c r="G164" s="264" t="s">
        <v>493</v>
      </c>
      <c r="H164" s="265">
        <v>10</v>
      </c>
      <c r="I164" s="266"/>
      <c r="J164" s="267">
        <f>ROUND(I164*H164,2)</f>
        <v>0</v>
      </c>
      <c r="K164" s="268"/>
      <c r="L164" s="269"/>
      <c r="M164" s="270" t="s">
        <v>1</v>
      </c>
      <c r="N164" s="271" t="s">
        <v>47</v>
      </c>
      <c r="O164" s="92"/>
      <c r="P164" s="230">
        <f>O164*H164</f>
        <v>0</v>
      </c>
      <c r="Q164" s="230">
        <v>0.001</v>
      </c>
      <c r="R164" s="230">
        <f>Q164*H164</f>
        <v>0.01</v>
      </c>
      <c r="S164" s="230">
        <v>0</v>
      </c>
      <c r="T164" s="231">
        <f>S164*H164</f>
        <v>0</v>
      </c>
      <c r="U164" s="39"/>
      <c r="V164" s="39"/>
      <c r="W164" s="39"/>
      <c r="X164" s="39"/>
      <c r="Y164" s="39"/>
      <c r="Z164" s="39"/>
      <c r="AA164" s="39"/>
      <c r="AB164" s="39"/>
      <c r="AC164" s="39"/>
      <c r="AD164" s="39"/>
      <c r="AE164" s="39"/>
      <c r="AR164" s="232" t="s">
        <v>168</v>
      </c>
      <c r="AT164" s="232" t="s">
        <v>164</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494</v>
      </c>
    </row>
    <row r="165" s="12" customFormat="1" ht="22.8" customHeight="1">
      <c r="A165" s="12"/>
      <c r="B165" s="204"/>
      <c r="C165" s="205"/>
      <c r="D165" s="206" t="s">
        <v>81</v>
      </c>
      <c r="E165" s="218" t="s">
        <v>92</v>
      </c>
      <c r="F165" s="218" t="s">
        <v>495</v>
      </c>
      <c r="G165" s="205"/>
      <c r="H165" s="205"/>
      <c r="I165" s="208"/>
      <c r="J165" s="219">
        <f>BK165</f>
        <v>0</v>
      </c>
      <c r="K165" s="205"/>
      <c r="L165" s="210"/>
      <c r="M165" s="211"/>
      <c r="N165" s="212"/>
      <c r="O165" s="212"/>
      <c r="P165" s="213">
        <f>SUM(P166:P179)</f>
        <v>0</v>
      </c>
      <c r="Q165" s="212"/>
      <c r="R165" s="213">
        <f>SUM(R166:R179)</f>
        <v>74.919775999999999</v>
      </c>
      <c r="S165" s="212"/>
      <c r="T165" s="214">
        <f>SUM(T166:T179)</f>
        <v>0</v>
      </c>
      <c r="U165" s="12"/>
      <c r="V165" s="12"/>
      <c r="W165" s="12"/>
      <c r="X165" s="12"/>
      <c r="Y165" s="12"/>
      <c r="Z165" s="12"/>
      <c r="AA165" s="12"/>
      <c r="AB165" s="12"/>
      <c r="AC165" s="12"/>
      <c r="AD165" s="12"/>
      <c r="AE165" s="12"/>
      <c r="AR165" s="215" t="s">
        <v>90</v>
      </c>
      <c r="AT165" s="216" t="s">
        <v>81</v>
      </c>
      <c r="AU165" s="216" t="s">
        <v>90</v>
      </c>
      <c r="AY165" s="215" t="s">
        <v>136</v>
      </c>
      <c r="BK165" s="217">
        <f>SUM(BK166:BK179)</f>
        <v>0</v>
      </c>
    </row>
    <row r="166" s="2" customFormat="1" ht="24.15" customHeight="1">
      <c r="A166" s="39"/>
      <c r="B166" s="40"/>
      <c r="C166" s="220" t="s">
        <v>8</v>
      </c>
      <c r="D166" s="220" t="s">
        <v>138</v>
      </c>
      <c r="E166" s="221" t="s">
        <v>496</v>
      </c>
      <c r="F166" s="222" t="s">
        <v>497</v>
      </c>
      <c r="G166" s="223" t="s">
        <v>141</v>
      </c>
      <c r="H166" s="224">
        <v>511</v>
      </c>
      <c r="I166" s="225"/>
      <c r="J166" s="226">
        <f>ROUND(I166*H166,2)</f>
        <v>0</v>
      </c>
      <c r="K166" s="227"/>
      <c r="L166" s="45"/>
      <c r="M166" s="228" t="s">
        <v>1</v>
      </c>
      <c r="N166" s="229" t="s">
        <v>47</v>
      </c>
      <c r="O166" s="92"/>
      <c r="P166" s="230">
        <f>O166*H166</f>
        <v>0</v>
      </c>
      <c r="Q166" s="230">
        <v>0.00017000000000000001</v>
      </c>
      <c r="R166" s="230">
        <f>Q166*H166</f>
        <v>0.086870000000000003</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498</v>
      </c>
    </row>
    <row r="167" s="2" customFormat="1">
      <c r="A167" s="39"/>
      <c r="B167" s="40"/>
      <c r="C167" s="41"/>
      <c r="D167" s="234" t="s">
        <v>144</v>
      </c>
      <c r="E167" s="41"/>
      <c r="F167" s="235" t="s">
        <v>499</v>
      </c>
      <c r="G167" s="41"/>
      <c r="H167" s="41"/>
      <c r="I167" s="236"/>
      <c r="J167" s="41"/>
      <c r="K167" s="41"/>
      <c r="L167" s="45"/>
      <c r="M167" s="237"/>
      <c r="N167" s="238"/>
      <c r="O167" s="92"/>
      <c r="P167" s="92"/>
      <c r="Q167" s="92"/>
      <c r="R167" s="92"/>
      <c r="S167" s="92"/>
      <c r="T167" s="93"/>
      <c r="U167" s="39"/>
      <c r="V167" s="39"/>
      <c r="W167" s="39"/>
      <c r="X167" s="39"/>
      <c r="Y167" s="39"/>
      <c r="Z167" s="39"/>
      <c r="AA167" s="39"/>
      <c r="AB167" s="39"/>
      <c r="AC167" s="39"/>
      <c r="AD167" s="39"/>
      <c r="AE167" s="39"/>
      <c r="AT167" s="17" t="s">
        <v>144</v>
      </c>
      <c r="AU167" s="17" t="s">
        <v>92</v>
      </c>
    </row>
    <row r="168" s="13" customFormat="1">
      <c r="A168" s="13"/>
      <c r="B168" s="239"/>
      <c r="C168" s="240"/>
      <c r="D168" s="234" t="s">
        <v>150</v>
      </c>
      <c r="E168" s="241" t="s">
        <v>1</v>
      </c>
      <c r="F168" s="242" t="s">
        <v>500</v>
      </c>
      <c r="G168" s="240"/>
      <c r="H168" s="243">
        <v>511</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4" customFormat="1">
      <c r="A169" s="14"/>
      <c r="B169" s="250"/>
      <c r="C169" s="251"/>
      <c r="D169" s="234" t="s">
        <v>150</v>
      </c>
      <c r="E169" s="252" t="s">
        <v>1</v>
      </c>
      <c r="F169" s="253" t="s">
        <v>153</v>
      </c>
      <c r="G169" s="251"/>
      <c r="H169" s="254">
        <v>511</v>
      </c>
      <c r="I169" s="255"/>
      <c r="J169" s="251"/>
      <c r="K169" s="251"/>
      <c r="L169" s="256"/>
      <c r="M169" s="257"/>
      <c r="N169" s="258"/>
      <c r="O169" s="258"/>
      <c r="P169" s="258"/>
      <c r="Q169" s="258"/>
      <c r="R169" s="258"/>
      <c r="S169" s="258"/>
      <c r="T169" s="259"/>
      <c r="U169" s="14"/>
      <c r="V169" s="14"/>
      <c r="W169" s="14"/>
      <c r="X169" s="14"/>
      <c r="Y169" s="14"/>
      <c r="Z169" s="14"/>
      <c r="AA169" s="14"/>
      <c r="AB169" s="14"/>
      <c r="AC169" s="14"/>
      <c r="AD169" s="14"/>
      <c r="AE169" s="14"/>
      <c r="AT169" s="260" t="s">
        <v>150</v>
      </c>
      <c r="AU169" s="260" t="s">
        <v>92</v>
      </c>
      <c r="AV169" s="14" t="s">
        <v>142</v>
      </c>
      <c r="AW169" s="14" t="s">
        <v>38</v>
      </c>
      <c r="AX169" s="14" t="s">
        <v>90</v>
      </c>
      <c r="AY169" s="260" t="s">
        <v>136</v>
      </c>
    </row>
    <row r="170" s="2" customFormat="1" ht="24.15" customHeight="1">
      <c r="A170" s="39"/>
      <c r="B170" s="40"/>
      <c r="C170" s="261" t="s">
        <v>162</v>
      </c>
      <c r="D170" s="261" t="s">
        <v>164</v>
      </c>
      <c r="E170" s="262" t="s">
        <v>501</v>
      </c>
      <c r="F170" s="263" t="s">
        <v>502</v>
      </c>
      <c r="G170" s="264" t="s">
        <v>141</v>
      </c>
      <c r="H170" s="265">
        <v>605.27999999999997</v>
      </c>
      <c r="I170" s="266"/>
      <c r="J170" s="267">
        <f>ROUND(I170*H170,2)</f>
        <v>0</v>
      </c>
      <c r="K170" s="268"/>
      <c r="L170" s="269"/>
      <c r="M170" s="270" t="s">
        <v>1</v>
      </c>
      <c r="N170" s="271" t="s">
        <v>47</v>
      </c>
      <c r="O170" s="92"/>
      <c r="P170" s="230">
        <f>O170*H170</f>
        <v>0</v>
      </c>
      <c r="Q170" s="230">
        <v>0.00020000000000000001</v>
      </c>
      <c r="R170" s="230">
        <f>Q170*H170</f>
        <v>0.121056</v>
      </c>
      <c r="S170" s="230">
        <v>0</v>
      </c>
      <c r="T170" s="231">
        <f>S170*H170</f>
        <v>0</v>
      </c>
      <c r="U170" s="39"/>
      <c r="V170" s="39"/>
      <c r="W170" s="39"/>
      <c r="X170" s="39"/>
      <c r="Y170" s="39"/>
      <c r="Z170" s="39"/>
      <c r="AA170" s="39"/>
      <c r="AB170" s="39"/>
      <c r="AC170" s="39"/>
      <c r="AD170" s="39"/>
      <c r="AE170" s="39"/>
      <c r="AR170" s="232" t="s">
        <v>168</v>
      </c>
      <c r="AT170" s="232" t="s">
        <v>164</v>
      </c>
      <c r="AU170" s="232" t="s">
        <v>92</v>
      </c>
      <c r="AY170" s="17" t="s">
        <v>136</v>
      </c>
      <c r="BE170" s="233">
        <f>IF(N170="základní",J170,0)</f>
        <v>0</v>
      </c>
      <c r="BF170" s="233">
        <f>IF(N170="snížená",J170,0)</f>
        <v>0</v>
      </c>
      <c r="BG170" s="233">
        <f>IF(N170="zákl. přenesená",J170,0)</f>
        <v>0</v>
      </c>
      <c r="BH170" s="233">
        <f>IF(N170="sníž. přenesená",J170,0)</f>
        <v>0</v>
      </c>
      <c r="BI170" s="233">
        <f>IF(N170="nulová",J170,0)</f>
        <v>0</v>
      </c>
      <c r="BJ170" s="17" t="s">
        <v>90</v>
      </c>
      <c r="BK170" s="233">
        <f>ROUND(I170*H170,2)</f>
        <v>0</v>
      </c>
      <c r="BL170" s="17" t="s">
        <v>142</v>
      </c>
      <c r="BM170" s="232" t="s">
        <v>503</v>
      </c>
    </row>
    <row r="171" s="2" customFormat="1">
      <c r="A171" s="39"/>
      <c r="B171" s="40"/>
      <c r="C171" s="41"/>
      <c r="D171" s="234" t="s">
        <v>144</v>
      </c>
      <c r="E171" s="41"/>
      <c r="F171" s="235" t="s">
        <v>504</v>
      </c>
      <c r="G171" s="41"/>
      <c r="H171" s="41"/>
      <c r="I171" s="236"/>
      <c r="J171" s="41"/>
      <c r="K171" s="41"/>
      <c r="L171" s="45"/>
      <c r="M171" s="237"/>
      <c r="N171" s="238"/>
      <c r="O171" s="92"/>
      <c r="P171" s="92"/>
      <c r="Q171" s="92"/>
      <c r="R171" s="92"/>
      <c r="S171" s="92"/>
      <c r="T171" s="93"/>
      <c r="U171" s="39"/>
      <c r="V171" s="39"/>
      <c r="W171" s="39"/>
      <c r="X171" s="39"/>
      <c r="Y171" s="39"/>
      <c r="Z171" s="39"/>
      <c r="AA171" s="39"/>
      <c r="AB171" s="39"/>
      <c r="AC171" s="39"/>
      <c r="AD171" s="39"/>
      <c r="AE171" s="39"/>
      <c r="AT171" s="17" t="s">
        <v>144</v>
      </c>
      <c r="AU171" s="17" t="s">
        <v>92</v>
      </c>
    </row>
    <row r="172" s="13" customFormat="1">
      <c r="A172" s="13"/>
      <c r="B172" s="239"/>
      <c r="C172" s="240"/>
      <c r="D172" s="234" t="s">
        <v>150</v>
      </c>
      <c r="E172" s="241" t="s">
        <v>1</v>
      </c>
      <c r="F172" s="242" t="s">
        <v>500</v>
      </c>
      <c r="G172" s="240"/>
      <c r="H172" s="243">
        <v>511</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150</v>
      </c>
      <c r="AU172" s="249" t="s">
        <v>92</v>
      </c>
      <c r="AV172" s="13" t="s">
        <v>92</v>
      </c>
      <c r="AW172" s="13" t="s">
        <v>38</v>
      </c>
      <c r="AX172" s="13" t="s">
        <v>82</v>
      </c>
      <c r="AY172" s="249" t="s">
        <v>136</v>
      </c>
    </row>
    <row r="173" s="14" customFormat="1">
      <c r="A173" s="14"/>
      <c r="B173" s="250"/>
      <c r="C173" s="251"/>
      <c r="D173" s="234" t="s">
        <v>150</v>
      </c>
      <c r="E173" s="252" t="s">
        <v>1</v>
      </c>
      <c r="F173" s="253" t="s">
        <v>153</v>
      </c>
      <c r="G173" s="251"/>
      <c r="H173" s="254">
        <v>511</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150</v>
      </c>
      <c r="AU173" s="260" t="s">
        <v>92</v>
      </c>
      <c r="AV173" s="14" t="s">
        <v>142</v>
      </c>
      <c r="AW173" s="14" t="s">
        <v>38</v>
      </c>
      <c r="AX173" s="14" t="s">
        <v>90</v>
      </c>
      <c r="AY173" s="260" t="s">
        <v>136</v>
      </c>
    </row>
    <row r="174" s="13" customFormat="1">
      <c r="A174" s="13"/>
      <c r="B174" s="239"/>
      <c r="C174" s="240"/>
      <c r="D174" s="234" t="s">
        <v>150</v>
      </c>
      <c r="E174" s="240"/>
      <c r="F174" s="242" t="s">
        <v>505</v>
      </c>
      <c r="G174" s="240"/>
      <c r="H174" s="243">
        <v>605.27999999999997</v>
      </c>
      <c r="I174" s="244"/>
      <c r="J174" s="240"/>
      <c r="K174" s="240"/>
      <c r="L174" s="245"/>
      <c r="M174" s="246"/>
      <c r="N174" s="247"/>
      <c r="O174" s="247"/>
      <c r="P174" s="247"/>
      <c r="Q174" s="247"/>
      <c r="R174" s="247"/>
      <c r="S174" s="247"/>
      <c r="T174" s="248"/>
      <c r="U174" s="13"/>
      <c r="V174" s="13"/>
      <c r="W174" s="13"/>
      <c r="X174" s="13"/>
      <c r="Y174" s="13"/>
      <c r="Z174" s="13"/>
      <c r="AA174" s="13"/>
      <c r="AB174" s="13"/>
      <c r="AC174" s="13"/>
      <c r="AD174" s="13"/>
      <c r="AE174" s="13"/>
      <c r="AT174" s="249" t="s">
        <v>150</v>
      </c>
      <c r="AU174" s="249" t="s">
        <v>92</v>
      </c>
      <c r="AV174" s="13" t="s">
        <v>92</v>
      </c>
      <c r="AW174" s="13" t="s">
        <v>4</v>
      </c>
      <c r="AX174" s="13" t="s">
        <v>90</v>
      </c>
      <c r="AY174" s="249" t="s">
        <v>136</v>
      </c>
    </row>
    <row r="175" s="2" customFormat="1" ht="37.8" customHeight="1">
      <c r="A175" s="39"/>
      <c r="B175" s="40"/>
      <c r="C175" s="220" t="s">
        <v>223</v>
      </c>
      <c r="D175" s="220" t="s">
        <v>138</v>
      </c>
      <c r="E175" s="221" t="s">
        <v>506</v>
      </c>
      <c r="F175" s="222" t="s">
        <v>507</v>
      </c>
      <c r="G175" s="223" t="s">
        <v>256</v>
      </c>
      <c r="H175" s="224">
        <v>365</v>
      </c>
      <c r="I175" s="225"/>
      <c r="J175" s="226">
        <f>ROUND(I175*H175,2)</f>
        <v>0</v>
      </c>
      <c r="K175" s="227"/>
      <c r="L175" s="45"/>
      <c r="M175" s="228" t="s">
        <v>1</v>
      </c>
      <c r="N175" s="229" t="s">
        <v>47</v>
      </c>
      <c r="O175" s="92"/>
      <c r="P175" s="230">
        <f>O175*H175</f>
        <v>0</v>
      </c>
      <c r="Q175" s="230">
        <v>0.20469000000000001</v>
      </c>
      <c r="R175" s="230">
        <f>Q175*H175</f>
        <v>74.711849999999998</v>
      </c>
      <c r="S175" s="230">
        <v>0</v>
      </c>
      <c r="T175" s="231">
        <f>S175*H175</f>
        <v>0</v>
      </c>
      <c r="U175" s="39"/>
      <c r="V175" s="39"/>
      <c r="W175" s="39"/>
      <c r="X175" s="39"/>
      <c r="Y175" s="39"/>
      <c r="Z175" s="39"/>
      <c r="AA175" s="39"/>
      <c r="AB175" s="39"/>
      <c r="AC175" s="39"/>
      <c r="AD175" s="39"/>
      <c r="AE175" s="39"/>
      <c r="AR175" s="232" t="s">
        <v>142</v>
      </c>
      <c r="AT175" s="232" t="s">
        <v>138</v>
      </c>
      <c r="AU175" s="232" t="s">
        <v>92</v>
      </c>
      <c r="AY175" s="17" t="s">
        <v>136</v>
      </c>
      <c r="BE175" s="233">
        <f>IF(N175="základní",J175,0)</f>
        <v>0</v>
      </c>
      <c r="BF175" s="233">
        <f>IF(N175="snížená",J175,0)</f>
        <v>0</v>
      </c>
      <c r="BG175" s="233">
        <f>IF(N175="zákl. přenesená",J175,0)</f>
        <v>0</v>
      </c>
      <c r="BH175" s="233">
        <f>IF(N175="sníž. přenesená",J175,0)</f>
        <v>0</v>
      </c>
      <c r="BI175" s="233">
        <f>IF(N175="nulová",J175,0)</f>
        <v>0</v>
      </c>
      <c r="BJ175" s="17" t="s">
        <v>90</v>
      </c>
      <c r="BK175" s="233">
        <f>ROUND(I175*H175,2)</f>
        <v>0</v>
      </c>
      <c r="BL175" s="17" t="s">
        <v>142</v>
      </c>
      <c r="BM175" s="232" t="s">
        <v>508</v>
      </c>
    </row>
    <row r="176" s="2" customFormat="1">
      <c r="A176" s="39"/>
      <c r="B176" s="40"/>
      <c r="C176" s="41"/>
      <c r="D176" s="234" t="s">
        <v>144</v>
      </c>
      <c r="E176" s="41"/>
      <c r="F176" s="235" t="s">
        <v>509</v>
      </c>
      <c r="G176" s="41"/>
      <c r="H176" s="41"/>
      <c r="I176" s="236"/>
      <c r="J176" s="41"/>
      <c r="K176" s="41"/>
      <c r="L176" s="45"/>
      <c r="M176" s="237"/>
      <c r="N176" s="238"/>
      <c r="O176" s="92"/>
      <c r="P176" s="92"/>
      <c r="Q176" s="92"/>
      <c r="R176" s="92"/>
      <c r="S176" s="92"/>
      <c r="T176" s="93"/>
      <c r="U176" s="39"/>
      <c r="V176" s="39"/>
      <c r="W176" s="39"/>
      <c r="X176" s="39"/>
      <c r="Y176" s="39"/>
      <c r="Z176" s="39"/>
      <c r="AA176" s="39"/>
      <c r="AB176" s="39"/>
      <c r="AC176" s="39"/>
      <c r="AD176" s="39"/>
      <c r="AE176" s="39"/>
      <c r="AT176" s="17" t="s">
        <v>144</v>
      </c>
      <c r="AU176" s="17" t="s">
        <v>92</v>
      </c>
    </row>
    <row r="177" s="13" customFormat="1">
      <c r="A177" s="13"/>
      <c r="B177" s="239"/>
      <c r="C177" s="240"/>
      <c r="D177" s="234" t="s">
        <v>150</v>
      </c>
      <c r="E177" s="241" t="s">
        <v>1</v>
      </c>
      <c r="F177" s="242" t="s">
        <v>510</v>
      </c>
      <c r="G177" s="240"/>
      <c r="H177" s="243">
        <v>345</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150</v>
      </c>
      <c r="AU177" s="249" t="s">
        <v>92</v>
      </c>
      <c r="AV177" s="13" t="s">
        <v>92</v>
      </c>
      <c r="AW177" s="13" t="s">
        <v>38</v>
      </c>
      <c r="AX177" s="13" t="s">
        <v>82</v>
      </c>
      <c r="AY177" s="249" t="s">
        <v>136</v>
      </c>
    </row>
    <row r="178" s="13" customFormat="1">
      <c r="A178" s="13"/>
      <c r="B178" s="239"/>
      <c r="C178" s="240"/>
      <c r="D178" s="234" t="s">
        <v>150</v>
      </c>
      <c r="E178" s="241" t="s">
        <v>1</v>
      </c>
      <c r="F178" s="242" t="s">
        <v>511</v>
      </c>
      <c r="G178" s="240"/>
      <c r="H178" s="243">
        <v>20</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150</v>
      </c>
      <c r="AU178" s="249" t="s">
        <v>92</v>
      </c>
      <c r="AV178" s="13" t="s">
        <v>92</v>
      </c>
      <c r="AW178" s="13" t="s">
        <v>38</v>
      </c>
      <c r="AX178" s="13" t="s">
        <v>82</v>
      </c>
      <c r="AY178" s="249" t="s">
        <v>136</v>
      </c>
    </row>
    <row r="179" s="14" customFormat="1">
      <c r="A179" s="14"/>
      <c r="B179" s="250"/>
      <c r="C179" s="251"/>
      <c r="D179" s="234" t="s">
        <v>150</v>
      </c>
      <c r="E179" s="252" t="s">
        <v>1</v>
      </c>
      <c r="F179" s="253" t="s">
        <v>153</v>
      </c>
      <c r="G179" s="251"/>
      <c r="H179" s="254">
        <v>365</v>
      </c>
      <c r="I179" s="255"/>
      <c r="J179" s="251"/>
      <c r="K179" s="251"/>
      <c r="L179" s="256"/>
      <c r="M179" s="257"/>
      <c r="N179" s="258"/>
      <c r="O179" s="258"/>
      <c r="P179" s="258"/>
      <c r="Q179" s="258"/>
      <c r="R179" s="258"/>
      <c r="S179" s="258"/>
      <c r="T179" s="259"/>
      <c r="U179" s="14"/>
      <c r="V179" s="14"/>
      <c r="W179" s="14"/>
      <c r="X179" s="14"/>
      <c r="Y179" s="14"/>
      <c r="Z179" s="14"/>
      <c r="AA179" s="14"/>
      <c r="AB179" s="14"/>
      <c r="AC179" s="14"/>
      <c r="AD179" s="14"/>
      <c r="AE179" s="14"/>
      <c r="AT179" s="260" t="s">
        <v>150</v>
      </c>
      <c r="AU179" s="260" t="s">
        <v>92</v>
      </c>
      <c r="AV179" s="14" t="s">
        <v>142</v>
      </c>
      <c r="AW179" s="14" t="s">
        <v>38</v>
      </c>
      <c r="AX179" s="14" t="s">
        <v>90</v>
      </c>
      <c r="AY179" s="260" t="s">
        <v>136</v>
      </c>
    </row>
    <row r="180" s="12" customFormat="1" ht="22.8" customHeight="1">
      <c r="A180" s="12"/>
      <c r="B180" s="204"/>
      <c r="C180" s="205"/>
      <c r="D180" s="206" t="s">
        <v>81</v>
      </c>
      <c r="E180" s="218" t="s">
        <v>154</v>
      </c>
      <c r="F180" s="218" t="s">
        <v>512</v>
      </c>
      <c r="G180" s="205"/>
      <c r="H180" s="205"/>
      <c r="I180" s="208"/>
      <c r="J180" s="219">
        <f>BK180</f>
        <v>0</v>
      </c>
      <c r="K180" s="205"/>
      <c r="L180" s="210"/>
      <c r="M180" s="211"/>
      <c r="N180" s="212"/>
      <c r="O180" s="212"/>
      <c r="P180" s="213">
        <f>SUM(P181:P196)</f>
        <v>0</v>
      </c>
      <c r="Q180" s="212"/>
      <c r="R180" s="213">
        <f>SUM(R181:R196)</f>
        <v>29.851503000000001</v>
      </c>
      <c r="S180" s="212"/>
      <c r="T180" s="214">
        <f>SUM(T181:T196)</f>
        <v>0</v>
      </c>
      <c r="U180" s="12"/>
      <c r="V180" s="12"/>
      <c r="W180" s="12"/>
      <c r="X180" s="12"/>
      <c r="Y180" s="12"/>
      <c r="Z180" s="12"/>
      <c r="AA180" s="12"/>
      <c r="AB180" s="12"/>
      <c r="AC180" s="12"/>
      <c r="AD180" s="12"/>
      <c r="AE180" s="12"/>
      <c r="AR180" s="215" t="s">
        <v>90</v>
      </c>
      <c r="AT180" s="216" t="s">
        <v>81</v>
      </c>
      <c r="AU180" s="216" t="s">
        <v>90</v>
      </c>
      <c r="AY180" s="215" t="s">
        <v>136</v>
      </c>
      <c r="BK180" s="217">
        <f>SUM(BK181:BK196)</f>
        <v>0</v>
      </c>
    </row>
    <row r="181" s="2" customFormat="1" ht="24.15" customHeight="1">
      <c r="A181" s="39"/>
      <c r="B181" s="40"/>
      <c r="C181" s="220" t="s">
        <v>227</v>
      </c>
      <c r="D181" s="220" t="s">
        <v>138</v>
      </c>
      <c r="E181" s="221" t="s">
        <v>513</v>
      </c>
      <c r="F181" s="222" t="s">
        <v>514</v>
      </c>
      <c r="G181" s="223" t="s">
        <v>256</v>
      </c>
      <c r="H181" s="224">
        <v>35</v>
      </c>
      <c r="I181" s="225"/>
      <c r="J181" s="226">
        <f>ROUND(I181*H181,2)</f>
        <v>0</v>
      </c>
      <c r="K181" s="227"/>
      <c r="L181" s="45"/>
      <c r="M181" s="228" t="s">
        <v>1</v>
      </c>
      <c r="N181" s="229" t="s">
        <v>47</v>
      </c>
      <c r="O181" s="92"/>
      <c r="P181" s="230">
        <f>O181*H181</f>
        <v>0</v>
      </c>
      <c r="Q181" s="230">
        <v>0.24127000000000001</v>
      </c>
      <c r="R181" s="230">
        <f>Q181*H181</f>
        <v>8.4444499999999998</v>
      </c>
      <c r="S181" s="230">
        <v>0</v>
      </c>
      <c r="T181" s="231">
        <f>S181*H181</f>
        <v>0</v>
      </c>
      <c r="U181" s="39"/>
      <c r="V181" s="39"/>
      <c r="W181" s="39"/>
      <c r="X181" s="39"/>
      <c r="Y181" s="39"/>
      <c r="Z181" s="39"/>
      <c r="AA181" s="39"/>
      <c r="AB181" s="39"/>
      <c r="AC181" s="39"/>
      <c r="AD181" s="39"/>
      <c r="AE181" s="39"/>
      <c r="AR181" s="232" t="s">
        <v>142</v>
      </c>
      <c r="AT181" s="232" t="s">
        <v>138</v>
      </c>
      <c r="AU181" s="232" t="s">
        <v>92</v>
      </c>
      <c r="AY181" s="17" t="s">
        <v>136</v>
      </c>
      <c r="BE181" s="233">
        <f>IF(N181="základní",J181,0)</f>
        <v>0</v>
      </c>
      <c r="BF181" s="233">
        <f>IF(N181="snížená",J181,0)</f>
        <v>0</v>
      </c>
      <c r="BG181" s="233">
        <f>IF(N181="zákl. přenesená",J181,0)</f>
        <v>0</v>
      </c>
      <c r="BH181" s="233">
        <f>IF(N181="sníž. přenesená",J181,0)</f>
        <v>0</v>
      </c>
      <c r="BI181" s="233">
        <f>IF(N181="nulová",J181,0)</f>
        <v>0</v>
      </c>
      <c r="BJ181" s="17" t="s">
        <v>90</v>
      </c>
      <c r="BK181" s="233">
        <f>ROUND(I181*H181,2)</f>
        <v>0</v>
      </c>
      <c r="BL181" s="17" t="s">
        <v>142</v>
      </c>
      <c r="BM181" s="232" t="s">
        <v>515</v>
      </c>
    </row>
    <row r="182" s="2" customFormat="1">
      <c r="A182" s="39"/>
      <c r="B182" s="40"/>
      <c r="C182" s="41"/>
      <c r="D182" s="234" t="s">
        <v>144</v>
      </c>
      <c r="E182" s="41"/>
      <c r="F182" s="235" t="s">
        <v>516</v>
      </c>
      <c r="G182" s="41"/>
      <c r="H182" s="41"/>
      <c r="I182" s="236"/>
      <c r="J182" s="41"/>
      <c r="K182" s="41"/>
      <c r="L182" s="45"/>
      <c r="M182" s="237"/>
      <c r="N182" s="238"/>
      <c r="O182" s="92"/>
      <c r="P182" s="92"/>
      <c r="Q182" s="92"/>
      <c r="R182" s="92"/>
      <c r="S182" s="92"/>
      <c r="T182" s="93"/>
      <c r="U182" s="39"/>
      <c r="V182" s="39"/>
      <c r="W182" s="39"/>
      <c r="X182" s="39"/>
      <c r="Y182" s="39"/>
      <c r="Z182" s="39"/>
      <c r="AA182" s="39"/>
      <c r="AB182" s="39"/>
      <c r="AC182" s="39"/>
      <c r="AD182" s="39"/>
      <c r="AE182" s="39"/>
      <c r="AT182" s="17" t="s">
        <v>144</v>
      </c>
      <c r="AU182" s="17" t="s">
        <v>92</v>
      </c>
    </row>
    <row r="183" s="13" customFormat="1">
      <c r="A183" s="13"/>
      <c r="B183" s="239"/>
      <c r="C183" s="240"/>
      <c r="D183" s="234" t="s">
        <v>150</v>
      </c>
      <c r="E183" s="241" t="s">
        <v>1</v>
      </c>
      <c r="F183" s="242" t="s">
        <v>517</v>
      </c>
      <c r="G183" s="240"/>
      <c r="H183" s="243">
        <v>25.5</v>
      </c>
      <c r="I183" s="244"/>
      <c r="J183" s="240"/>
      <c r="K183" s="240"/>
      <c r="L183" s="245"/>
      <c r="M183" s="246"/>
      <c r="N183" s="247"/>
      <c r="O183" s="247"/>
      <c r="P183" s="247"/>
      <c r="Q183" s="247"/>
      <c r="R183" s="247"/>
      <c r="S183" s="247"/>
      <c r="T183" s="248"/>
      <c r="U183" s="13"/>
      <c r="V183" s="13"/>
      <c r="W183" s="13"/>
      <c r="X183" s="13"/>
      <c r="Y183" s="13"/>
      <c r="Z183" s="13"/>
      <c r="AA183" s="13"/>
      <c r="AB183" s="13"/>
      <c r="AC183" s="13"/>
      <c r="AD183" s="13"/>
      <c r="AE183" s="13"/>
      <c r="AT183" s="249" t="s">
        <v>150</v>
      </c>
      <c r="AU183" s="249" t="s">
        <v>92</v>
      </c>
      <c r="AV183" s="13" t="s">
        <v>92</v>
      </c>
      <c r="AW183" s="13" t="s">
        <v>38</v>
      </c>
      <c r="AX183" s="13" t="s">
        <v>82</v>
      </c>
      <c r="AY183" s="249" t="s">
        <v>136</v>
      </c>
    </row>
    <row r="184" s="13" customFormat="1">
      <c r="A184" s="13"/>
      <c r="B184" s="239"/>
      <c r="C184" s="240"/>
      <c r="D184" s="234" t="s">
        <v>150</v>
      </c>
      <c r="E184" s="241" t="s">
        <v>1</v>
      </c>
      <c r="F184" s="242" t="s">
        <v>518</v>
      </c>
      <c r="G184" s="240"/>
      <c r="H184" s="243">
        <v>9.5</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35</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61" t="s">
        <v>233</v>
      </c>
      <c r="D186" s="261" t="s">
        <v>164</v>
      </c>
      <c r="E186" s="262" t="s">
        <v>519</v>
      </c>
      <c r="F186" s="263" t="s">
        <v>520</v>
      </c>
      <c r="G186" s="264" t="s">
        <v>198</v>
      </c>
      <c r="H186" s="265">
        <v>212.5</v>
      </c>
      <c r="I186" s="266"/>
      <c r="J186" s="267">
        <f>ROUND(I186*H186,2)</f>
        <v>0</v>
      </c>
      <c r="K186" s="268"/>
      <c r="L186" s="269"/>
      <c r="M186" s="270" t="s">
        <v>1</v>
      </c>
      <c r="N186" s="271" t="s">
        <v>47</v>
      </c>
      <c r="O186" s="92"/>
      <c r="P186" s="230">
        <f>O186*H186</f>
        <v>0</v>
      </c>
      <c r="Q186" s="230">
        <v>0.032500000000000001</v>
      </c>
      <c r="R186" s="230">
        <f>Q186*H186</f>
        <v>6.90625</v>
      </c>
      <c r="S186" s="230">
        <v>0</v>
      </c>
      <c r="T186" s="231">
        <f>S186*H186</f>
        <v>0</v>
      </c>
      <c r="U186" s="39"/>
      <c r="V186" s="39"/>
      <c r="W186" s="39"/>
      <c r="X186" s="39"/>
      <c r="Y186" s="39"/>
      <c r="Z186" s="39"/>
      <c r="AA186" s="39"/>
      <c r="AB186" s="39"/>
      <c r="AC186" s="39"/>
      <c r="AD186" s="39"/>
      <c r="AE186" s="39"/>
      <c r="AR186" s="232" t="s">
        <v>168</v>
      </c>
      <c r="AT186" s="232" t="s">
        <v>164</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521</v>
      </c>
    </row>
    <row r="187" s="2" customFormat="1">
      <c r="A187" s="39"/>
      <c r="B187" s="40"/>
      <c r="C187" s="41"/>
      <c r="D187" s="234" t="s">
        <v>144</v>
      </c>
      <c r="E187" s="41"/>
      <c r="F187" s="235" t="s">
        <v>522</v>
      </c>
      <c r="G187" s="41"/>
      <c r="H187" s="41"/>
      <c r="I187" s="236"/>
      <c r="J187" s="41"/>
      <c r="K187" s="41"/>
      <c r="L187" s="45"/>
      <c r="M187" s="237"/>
      <c r="N187" s="238"/>
      <c r="O187" s="92"/>
      <c r="P187" s="92"/>
      <c r="Q187" s="92"/>
      <c r="R187" s="92"/>
      <c r="S187" s="92"/>
      <c r="T187" s="93"/>
      <c r="U187" s="39"/>
      <c r="V187" s="39"/>
      <c r="W187" s="39"/>
      <c r="X187" s="39"/>
      <c r="Y187" s="39"/>
      <c r="Z187" s="39"/>
      <c r="AA187" s="39"/>
      <c r="AB187" s="39"/>
      <c r="AC187" s="39"/>
      <c r="AD187" s="39"/>
      <c r="AE187" s="39"/>
      <c r="AT187" s="17" t="s">
        <v>144</v>
      </c>
      <c r="AU187" s="17" t="s">
        <v>92</v>
      </c>
    </row>
    <row r="188" s="13" customFormat="1">
      <c r="A188" s="13"/>
      <c r="B188" s="239"/>
      <c r="C188" s="240"/>
      <c r="D188" s="234" t="s">
        <v>150</v>
      </c>
      <c r="E188" s="241" t="s">
        <v>1</v>
      </c>
      <c r="F188" s="242" t="s">
        <v>523</v>
      </c>
      <c r="G188" s="240"/>
      <c r="H188" s="243">
        <v>212.5</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150</v>
      </c>
      <c r="AU188" s="249" t="s">
        <v>92</v>
      </c>
      <c r="AV188" s="13" t="s">
        <v>92</v>
      </c>
      <c r="AW188" s="13" t="s">
        <v>38</v>
      </c>
      <c r="AX188" s="13" t="s">
        <v>90</v>
      </c>
      <c r="AY188" s="249" t="s">
        <v>136</v>
      </c>
    </row>
    <row r="189" s="2" customFormat="1" ht="24.15" customHeight="1">
      <c r="A189" s="39"/>
      <c r="B189" s="40"/>
      <c r="C189" s="220" t="s">
        <v>242</v>
      </c>
      <c r="D189" s="220" t="s">
        <v>138</v>
      </c>
      <c r="E189" s="221" t="s">
        <v>524</v>
      </c>
      <c r="F189" s="222" t="s">
        <v>525</v>
      </c>
      <c r="G189" s="223" t="s">
        <v>256</v>
      </c>
      <c r="H189" s="224">
        <v>13</v>
      </c>
      <c r="I189" s="225"/>
      <c r="J189" s="226">
        <f>ROUND(I189*H189,2)</f>
        <v>0</v>
      </c>
      <c r="K189" s="227"/>
      <c r="L189" s="45"/>
      <c r="M189" s="228" t="s">
        <v>1</v>
      </c>
      <c r="N189" s="229" t="s">
        <v>47</v>
      </c>
      <c r="O189" s="92"/>
      <c r="P189" s="230">
        <f>O189*H189</f>
        <v>0</v>
      </c>
      <c r="Q189" s="230">
        <v>0.29757</v>
      </c>
      <c r="R189" s="230">
        <f>Q189*H189</f>
        <v>3.8684099999999999</v>
      </c>
      <c r="S189" s="230">
        <v>0</v>
      </c>
      <c r="T189" s="231">
        <f>S189*H189</f>
        <v>0</v>
      </c>
      <c r="U189" s="39"/>
      <c r="V189" s="39"/>
      <c r="W189" s="39"/>
      <c r="X189" s="39"/>
      <c r="Y189" s="39"/>
      <c r="Z189" s="39"/>
      <c r="AA189" s="39"/>
      <c r="AB189" s="39"/>
      <c r="AC189" s="39"/>
      <c r="AD189" s="39"/>
      <c r="AE189" s="39"/>
      <c r="AR189" s="232" t="s">
        <v>142</v>
      </c>
      <c r="AT189" s="232" t="s">
        <v>138</v>
      </c>
      <c r="AU189" s="232" t="s">
        <v>92</v>
      </c>
      <c r="AY189" s="17" t="s">
        <v>136</v>
      </c>
      <c r="BE189" s="233">
        <f>IF(N189="základní",J189,0)</f>
        <v>0</v>
      </c>
      <c r="BF189" s="233">
        <f>IF(N189="snížená",J189,0)</f>
        <v>0</v>
      </c>
      <c r="BG189" s="233">
        <f>IF(N189="zákl. přenesená",J189,0)</f>
        <v>0</v>
      </c>
      <c r="BH189" s="233">
        <f>IF(N189="sníž. přenesená",J189,0)</f>
        <v>0</v>
      </c>
      <c r="BI189" s="233">
        <f>IF(N189="nulová",J189,0)</f>
        <v>0</v>
      </c>
      <c r="BJ189" s="17" t="s">
        <v>90</v>
      </c>
      <c r="BK189" s="233">
        <f>ROUND(I189*H189,2)</f>
        <v>0</v>
      </c>
      <c r="BL189" s="17" t="s">
        <v>142</v>
      </c>
      <c r="BM189" s="232" t="s">
        <v>526</v>
      </c>
    </row>
    <row r="190" s="2" customFormat="1">
      <c r="A190" s="39"/>
      <c r="B190" s="40"/>
      <c r="C190" s="41"/>
      <c r="D190" s="234" t="s">
        <v>144</v>
      </c>
      <c r="E190" s="41"/>
      <c r="F190" s="235" t="s">
        <v>527</v>
      </c>
      <c r="G190" s="41"/>
      <c r="H190" s="41"/>
      <c r="I190" s="236"/>
      <c r="J190" s="41"/>
      <c r="K190" s="41"/>
      <c r="L190" s="45"/>
      <c r="M190" s="237"/>
      <c r="N190" s="238"/>
      <c r="O190" s="92"/>
      <c r="P190" s="92"/>
      <c r="Q190" s="92"/>
      <c r="R190" s="92"/>
      <c r="S190" s="92"/>
      <c r="T190" s="93"/>
      <c r="U190" s="39"/>
      <c r="V190" s="39"/>
      <c r="W190" s="39"/>
      <c r="X190" s="39"/>
      <c r="Y190" s="39"/>
      <c r="Z190" s="39"/>
      <c r="AA190" s="39"/>
      <c r="AB190" s="39"/>
      <c r="AC190" s="39"/>
      <c r="AD190" s="39"/>
      <c r="AE190" s="39"/>
      <c r="AT190" s="17" t="s">
        <v>144</v>
      </c>
      <c r="AU190" s="17" t="s">
        <v>92</v>
      </c>
    </row>
    <row r="191" s="2" customFormat="1" ht="14.4" customHeight="1">
      <c r="A191" s="39"/>
      <c r="B191" s="40"/>
      <c r="C191" s="261" t="s">
        <v>7</v>
      </c>
      <c r="D191" s="261" t="s">
        <v>164</v>
      </c>
      <c r="E191" s="262" t="s">
        <v>528</v>
      </c>
      <c r="F191" s="263" t="s">
        <v>529</v>
      </c>
      <c r="G191" s="264" t="s">
        <v>198</v>
      </c>
      <c r="H191" s="265">
        <v>63.332999999999998</v>
      </c>
      <c r="I191" s="266"/>
      <c r="J191" s="267">
        <f>ROUND(I191*H191,2)</f>
        <v>0</v>
      </c>
      <c r="K191" s="268"/>
      <c r="L191" s="269"/>
      <c r="M191" s="270" t="s">
        <v>1</v>
      </c>
      <c r="N191" s="271" t="s">
        <v>47</v>
      </c>
      <c r="O191" s="92"/>
      <c r="P191" s="230">
        <f>O191*H191</f>
        <v>0</v>
      </c>
      <c r="Q191" s="230">
        <v>0.050000000000000003</v>
      </c>
      <c r="R191" s="230">
        <f>Q191*H191</f>
        <v>3.1666500000000002</v>
      </c>
      <c r="S191" s="230">
        <v>0</v>
      </c>
      <c r="T191" s="231">
        <f>S191*H191</f>
        <v>0</v>
      </c>
      <c r="U191" s="39"/>
      <c r="V191" s="39"/>
      <c r="W191" s="39"/>
      <c r="X191" s="39"/>
      <c r="Y191" s="39"/>
      <c r="Z191" s="39"/>
      <c r="AA191" s="39"/>
      <c r="AB191" s="39"/>
      <c r="AC191" s="39"/>
      <c r="AD191" s="39"/>
      <c r="AE191" s="39"/>
      <c r="AR191" s="232" t="s">
        <v>168</v>
      </c>
      <c r="AT191" s="232" t="s">
        <v>164</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530</v>
      </c>
    </row>
    <row r="192" s="2" customFormat="1">
      <c r="A192" s="39"/>
      <c r="B192" s="40"/>
      <c r="C192" s="41"/>
      <c r="D192" s="234" t="s">
        <v>144</v>
      </c>
      <c r="E192" s="41"/>
      <c r="F192" s="235" t="s">
        <v>531</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13" customFormat="1">
      <c r="A193" s="13"/>
      <c r="B193" s="239"/>
      <c r="C193" s="240"/>
      <c r="D193" s="234" t="s">
        <v>150</v>
      </c>
      <c r="E193" s="241" t="s">
        <v>1</v>
      </c>
      <c r="F193" s="242" t="s">
        <v>532</v>
      </c>
      <c r="G193" s="240"/>
      <c r="H193" s="243">
        <v>63.332999999999998</v>
      </c>
      <c r="I193" s="244"/>
      <c r="J193" s="240"/>
      <c r="K193" s="240"/>
      <c r="L193" s="245"/>
      <c r="M193" s="246"/>
      <c r="N193" s="247"/>
      <c r="O193" s="247"/>
      <c r="P193" s="247"/>
      <c r="Q193" s="247"/>
      <c r="R193" s="247"/>
      <c r="S193" s="247"/>
      <c r="T193" s="248"/>
      <c r="U193" s="13"/>
      <c r="V193" s="13"/>
      <c r="W193" s="13"/>
      <c r="X193" s="13"/>
      <c r="Y193" s="13"/>
      <c r="Z193" s="13"/>
      <c r="AA193" s="13"/>
      <c r="AB193" s="13"/>
      <c r="AC193" s="13"/>
      <c r="AD193" s="13"/>
      <c r="AE193" s="13"/>
      <c r="AT193" s="249" t="s">
        <v>150</v>
      </c>
      <c r="AU193" s="249" t="s">
        <v>92</v>
      </c>
      <c r="AV193" s="13" t="s">
        <v>92</v>
      </c>
      <c r="AW193" s="13" t="s">
        <v>38</v>
      </c>
      <c r="AX193" s="13" t="s">
        <v>90</v>
      </c>
      <c r="AY193" s="249" t="s">
        <v>136</v>
      </c>
    </row>
    <row r="194" s="2" customFormat="1" ht="14.4" customHeight="1">
      <c r="A194" s="39"/>
      <c r="B194" s="40"/>
      <c r="C194" s="261" t="s">
        <v>253</v>
      </c>
      <c r="D194" s="261" t="s">
        <v>164</v>
      </c>
      <c r="E194" s="262" t="s">
        <v>533</v>
      </c>
      <c r="F194" s="263" t="s">
        <v>534</v>
      </c>
      <c r="G194" s="264" t="s">
        <v>198</v>
      </c>
      <c r="H194" s="265">
        <v>74.286000000000001</v>
      </c>
      <c r="I194" s="266"/>
      <c r="J194" s="267">
        <f>ROUND(I194*H194,2)</f>
        <v>0</v>
      </c>
      <c r="K194" s="268"/>
      <c r="L194" s="269"/>
      <c r="M194" s="270" t="s">
        <v>1</v>
      </c>
      <c r="N194" s="271" t="s">
        <v>47</v>
      </c>
      <c r="O194" s="92"/>
      <c r="P194" s="230">
        <f>O194*H194</f>
        <v>0</v>
      </c>
      <c r="Q194" s="230">
        <v>0.10050000000000001</v>
      </c>
      <c r="R194" s="230">
        <f>Q194*H194</f>
        <v>7.4657430000000007</v>
      </c>
      <c r="S194" s="230">
        <v>0</v>
      </c>
      <c r="T194" s="231">
        <f>S194*H194</f>
        <v>0</v>
      </c>
      <c r="U194" s="39"/>
      <c r="V194" s="39"/>
      <c r="W194" s="39"/>
      <c r="X194" s="39"/>
      <c r="Y194" s="39"/>
      <c r="Z194" s="39"/>
      <c r="AA194" s="39"/>
      <c r="AB194" s="39"/>
      <c r="AC194" s="39"/>
      <c r="AD194" s="39"/>
      <c r="AE194" s="39"/>
      <c r="AR194" s="232" t="s">
        <v>168</v>
      </c>
      <c r="AT194" s="232" t="s">
        <v>164</v>
      </c>
      <c r="AU194" s="232" t="s">
        <v>92</v>
      </c>
      <c r="AY194" s="17" t="s">
        <v>136</v>
      </c>
      <c r="BE194" s="233">
        <f>IF(N194="základní",J194,0)</f>
        <v>0</v>
      </c>
      <c r="BF194" s="233">
        <f>IF(N194="snížená",J194,0)</f>
        <v>0</v>
      </c>
      <c r="BG194" s="233">
        <f>IF(N194="zákl. přenesená",J194,0)</f>
        <v>0</v>
      </c>
      <c r="BH194" s="233">
        <f>IF(N194="sníž. přenesená",J194,0)</f>
        <v>0</v>
      </c>
      <c r="BI194" s="233">
        <f>IF(N194="nulová",J194,0)</f>
        <v>0</v>
      </c>
      <c r="BJ194" s="17" t="s">
        <v>90</v>
      </c>
      <c r="BK194" s="233">
        <f>ROUND(I194*H194,2)</f>
        <v>0</v>
      </c>
      <c r="BL194" s="17" t="s">
        <v>142</v>
      </c>
      <c r="BM194" s="232" t="s">
        <v>535</v>
      </c>
    </row>
    <row r="195" s="2" customFormat="1">
      <c r="A195" s="39"/>
      <c r="B195" s="40"/>
      <c r="C195" s="41"/>
      <c r="D195" s="234" t="s">
        <v>144</v>
      </c>
      <c r="E195" s="41"/>
      <c r="F195" s="235" t="s">
        <v>536</v>
      </c>
      <c r="G195" s="41"/>
      <c r="H195" s="41"/>
      <c r="I195" s="236"/>
      <c r="J195" s="41"/>
      <c r="K195" s="41"/>
      <c r="L195" s="45"/>
      <c r="M195" s="237"/>
      <c r="N195" s="238"/>
      <c r="O195" s="92"/>
      <c r="P195" s="92"/>
      <c r="Q195" s="92"/>
      <c r="R195" s="92"/>
      <c r="S195" s="92"/>
      <c r="T195" s="93"/>
      <c r="U195" s="39"/>
      <c r="V195" s="39"/>
      <c r="W195" s="39"/>
      <c r="X195" s="39"/>
      <c r="Y195" s="39"/>
      <c r="Z195" s="39"/>
      <c r="AA195" s="39"/>
      <c r="AB195" s="39"/>
      <c r="AC195" s="39"/>
      <c r="AD195" s="39"/>
      <c r="AE195" s="39"/>
      <c r="AT195" s="17" t="s">
        <v>144</v>
      </c>
      <c r="AU195" s="17" t="s">
        <v>92</v>
      </c>
    </row>
    <row r="196" s="13" customFormat="1">
      <c r="A196" s="13"/>
      <c r="B196" s="239"/>
      <c r="C196" s="240"/>
      <c r="D196" s="234" t="s">
        <v>150</v>
      </c>
      <c r="E196" s="241" t="s">
        <v>1</v>
      </c>
      <c r="F196" s="242" t="s">
        <v>537</v>
      </c>
      <c r="G196" s="240"/>
      <c r="H196" s="243">
        <v>74.286000000000001</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150</v>
      </c>
      <c r="AU196" s="249" t="s">
        <v>92</v>
      </c>
      <c r="AV196" s="13" t="s">
        <v>92</v>
      </c>
      <c r="AW196" s="13" t="s">
        <v>38</v>
      </c>
      <c r="AX196" s="13" t="s">
        <v>90</v>
      </c>
      <c r="AY196" s="249" t="s">
        <v>136</v>
      </c>
    </row>
    <row r="197" s="12" customFormat="1" ht="22.8" customHeight="1">
      <c r="A197" s="12"/>
      <c r="B197" s="204"/>
      <c r="C197" s="205"/>
      <c r="D197" s="206" t="s">
        <v>81</v>
      </c>
      <c r="E197" s="218" t="s">
        <v>538</v>
      </c>
      <c r="F197" s="218" t="s">
        <v>539</v>
      </c>
      <c r="G197" s="205"/>
      <c r="H197" s="205"/>
      <c r="I197" s="208"/>
      <c r="J197" s="219">
        <f>BK197</f>
        <v>0</v>
      </c>
      <c r="K197" s="205"/>
      <c r="L197" s="210"/>
      <c r="M197" s="211"/>
      <c r="N197" s="212"/>
      <c r="O197" s="212"/>
      <c r="P197" s="213">
        <f>SUM(P198:P215)</f>
        <v>0</v>
      </c>
      <c r="Q197" s="212"/>
      <c r="R197" s="213">
        <f>SUM(R198:R215)</f>
        <v>2.7160570000000002</v>
      </c>
      <c r="S197" s="212"/>
      <c r="T197" s="214">
        <f>SUM(T198:T215)</f>
        <v>0</v>
      </c>
      <c r="U197" s="12"/>
      <c r="V197" s="12"/>
      <c r="W197" s="12"/>
      <c r="X197" s="12"/>
      <c r="Y197" s="12"/>
      <c r="Z197" s="12"/>
      <c r="AA197" s="12"/>
      <c r="AB197" s="12"/>
      <c r="AC197" s="12"/>
      <c r="AD197" s="12"/>
      <c r="AE197" s="12"/>
      <c r="AR197" s="215" t="s">
        <v>90</v>
      </c>
      <c r="AT197" s="216" t="s">
        <v>81</v>
      </c>
      <c r="AU197" s="216" t="s">
        <v>90</v>
      </c>
      <c r="AY197" s="215" t="s">
        <v>136</v>
      </c>
      <c r="BK197" s="217">
        <f>SUM(BK198:BK215)</f>
        <v>0</v>
      </c>
    </row>
    <row r="198" s="2" customFormat="1" ht="24.15" customHeight="1">
      <c r="A198" s="39"/>
      <c r="B198" s="40"/>
      <c r="C198" s="220" t="s">
        <v>258</v>
      </c>
      <c r="D198" s="220" t="s">
        <v>138</v>
      </c>
      <c r="E198" s="221" t="s">
        <v>540</v>
      </c>
      <c r="F198" s="222" t="s">
        <v>541</v>
      </c>
      <c r="G198" s="223" t="s">
        <v>198</v>
      </c>
      <c r="H198" s="224">
        <v>13</v>
      </c>
      <c r="I198" s="225"/>
      <c r="J198" s="226">
        <f>ROUND(I198*H198,2)</f>
        <v>0</v>
      </c>
      <c r="K198" s="227"/>
      <c r="L198" s="45"/>
      <c r="M198" s="228" t="s">
        <v>1</v>
      </c>
      <c r="N198" s="229" t="s">
        <v>47</v>
      </c>
      <c r="O198" s="92"/>
      <c r="P198" s="230">
        <f>O198*H198</f>
        <v>0</v>
      </c>
      <c r="Q198" s="230">
        <v>0.17488999999999999</v>
      </c>
      <c r="R198" s="230">
        <f>Q198*H198</f>
        <v>2.2735699999999999</v>
      </c>
      <c r="S198" s="230">
        <v>0</v>
      </c>
      <c r="T198" s="231">
        <f>S198*H198</f>
        <v>0</v>
      </c>
      <c r="U198" s="39"/>
      <c r="V198" s="39"/>
      <c r="W198" s="39"/>
      <c r="X198" s="39"/>
      <c r="Y198" s="39"/>
      <c r="Z198" s="39"/>
      <c r="AA198" s="39"/>
      <c r="AB198" s="39"/>
      <c r="AC198" s="39"/>
      <c r="AD198" s="39"/>
      <c r="AE198" s="39"/>
      <c r="AR198" s="232" t="s">
        <v>142</v>
      </c>
      <c r="AT198" s="232" t="s">
        <v>138</v>
      </c>
      <c r="AU198" s="232" t="s">
        <v>92</v>
      </c>
      <c r="AY198" s="17" t="s">
        <v>136</v>
      </c>
      <c r="BE198" s="233">
        <f>IF(N198="základní",J198,0)</f>
        <v>0</v>
      </c>
      <c r="BF198" s="233">
        <f>IF(N198="snížená",J198,0)</f>
        <v>0</v>
      </c>
      <c r="BG198" s="233">
        <f>IF(N198="zákl. přenesená",J198,0)</f>
        <v>0</v>
      </c>
      <c r="BH198" s="233">
        <f>IF(N198="sníž. přenesená",J198,0)</f>
        <v>0</v>
      </c>
      <c r="BI198" s="233">
        <f>IF(N198="nulová",J198,0)</f>
        <v>0</v>
      </c>
      <c r="BJ198" s="17" t="s">
        <v>90</v>
      </c>
      <c r="BK198" s="233">
        <f>ROUND(I198*H198,2)</f>
        <v>0</v>
      </c>
      <c r="BL198" s="17" t="s">
        <v>142</v>
      </c>
      <c r="BM198" s="232" t="s">
        <v>542</v>
      </c>
    </row>
    <row r="199" s="2" customFormat="1" ht="14.4" customHeight="1">
      <c r="A199" s="39"/>
      <c r="B199" s="40"/>
      <c r="C199" s="261" t="s">
        <v>263</v>
      </c>
      <c r="D199" s="261" t="s">
        <v>164</v>
      </c>
      <c r="E199" s="262" t="s">
        <v>543</v>
      </c>
      <c r="F199" s="263" t="s">
        <v>544</v>
      </c>
      <c r="G199" s="264" t="s">
        <v>198</v>
      </c>
      <c r="H199" s="265">
        <v>13</v>
      </c>
      <c r="I199" s="266"/>
      <c r="J199" s="267">
        <f>ROUND(I199*H199,2)</f>
        <v>0</v>
      </c>
      <c r="K199" s="268"/>
      <c r="L199" s="269"/>
      <c r="M199" s="270" t="s">
        <v>1</v>
      </c>
      <c r="N199" s="271" t="s">
        <v>47</v>
      </c>
      <c r="O199" s="92"/>
      <c r="P199" s="230">
        <f>O199*H199</f>
        <v>0</v>
      </c>
      <c r="Q199" s="230">
        <v>0.00059999999999999995</v>
      </c>
      <c r="R199" s="230">
        <f>Q199*H199</f>
        <v>0.0077999999999999996</v>
      </c>
      <c r="S199" s="230">
        <v>0</v>
      </c>
      <c r="T199" s="231">
        <f>S199*H199</f>
        <v>0</v>
      </c>
      <c r="U199" s="39"/>
      <c r="V199" s="39"/>
      <c r="W199" s="39"/>
      <c r="X199" s="39"/>
      <c r="Y199" s="39"/>
      <c r="Z199" s="39"/>
      <c r="AA199" s="39"/>
      <c r="AB199" s="39"/>
      <c r="AC199" s="39"/>
      <c r="AD199" s="39"/>
      <c r="AE199" s="39"/>
      <c r="AR199" s="232" t="s">
        <v>168</v>
      </c>
      <c r="AT199" s="232" t="s">
        <v>164</v>
      </c>
      <c r="AU199" s="232" t="s">
        <v>92</v>
      </c>
      <c r="AY199" s="17" t="s">
        <v>136</v>
      </c>
      <c r="BE199" s="233">
        <f>IF(N199="základní",J199,0)</f>
        <v>0</v>
      </c>
      <c r="BF199" s="233">
        <f>IF(N199="snížená",J199,0)</f>
        <v>0</v>
      </c>
      <c r="BG199" s="233">
        <f>IF(N199="zákl. přenesená",J199,0)</f>
        <v>0</v>
      </c>
      <c r="BH199" s="233">
        <f>IF(N199="sníž. přenesená",J199,0)</f>
        <v>0</v>
      </c>
      <c r="BI199" s="233">
        <f>IF(N199="nulová",J199,0)</f>
        <v>0</v>
      </c>
      <c r="BJ199" s="17" t="s">
        <v>90</v>
      </c>
      <c r="BK199" s="233">
        <f>ROUND(I199*H199,2)</f>
        <v>0</v>
      </c>
      <c r="BL199" s="17" t="s">
        <v>142</v>
      </c>
      <c r="BM199" s="232" t="s">
        <v>545</v>
      </c>
    </row>
    <row r="200" s="2" customFormat="1" ht="24.15" customHeight="1">
      <c r="A200" s="39"/>
      <c r="B200" s="40"/>
      <c r="C200" s="261" t="s">
        <v>185</v>
      </c>
      <c r="D200" s="261" t="s">
        <v>164</v>
      </c>
      <c r="E200" s="262" t="s">
        <v>546</v>
      </c>
      <c r="F200" s="263" t="s">
        <v>547</v>
      </c>
      <c r="G200" s="264" t="s">
        <v>198</v>
      </c>
      <c r="H200" s="265">
        <v>13</v>
      </c>
      <c r="I200" s="266"/>
      <c r="J200" s="267">
        <f>ROUND(I200*H200,2)</f>
        <v>0</v>
      </c>
      <c r="K200" s="268"/>
      <c r="L200" s="269"/>
      <c r="M200" s="270" t="s">
        <v>1</v>
      </c>
      <c r="N200" s="271" t="s">
        <v>47</v>
      </c>
      <c r="O200" s="92"/>
      <c r="P200" s="230">
        <f>O200*H200</f>
        <v>0</v>
      </c>
      <c r="Q200" s="230">
        <v>0.0053</v>
      </c>
      <c r="R200" s="230">
        <f>Q200*H200</f>
        <v>0.068900000000000003</v>
      </c>
      <c r="S200" s="230">
        <v>0</v>
      </c>
      <c r="T200" s="231">
        <f>S200*H200</f>
        <v>0</v>
      </c>
      <c r="U200" s="39"/>
      <c r="V200" s="39"/>
      <c r="W200" s="39"/>
      <c r="X200" s="39"/>
      <c r="Y200" s="39"/>
      <c r="Z200" s="39"/>
      <c r="AA200" s="39"/>
      <c r="AB200" s="39"/>
      <c r="AC200" s="39"/>
      <c r="AD200" s="39"/>
      <c r="AE200" s="39"/>
      <c r="AR200" s="232" t="s">
        <v>168</v>
      </c>
      <c r="AT200" s="232" t="s">
        <v>164</v>
      </c>
      <c r="AU200" s="232" t="s">
        <v>92</v>
      </c>
      <c r="AY200" s="17" t="s">
        <v>136</v>
      </c>
      <c r="BE200" s="233">
        <f>IF(N200="základní",J200,0)</f>
        <v>0</v>
      </c>
      <c r="BF200" s="233">
        <f>IF(N200="snížená",J200,0)</f>
        <v>0</v>
      </c>
      <c r="BG200" s="233">
        <f>IF(N200="zákl. přenesená",J200,0)</f>
        <v>0</v>
      </c>
      <c r="BH200" s="233">
        <f>IF(N200="sníž. přenesená",J200,0)</f>
        <v>0</v>
      </c>
      <c r="BI200" s="233">
        <f>IF(N200="nulová",J200,0)</f>
        <v>0</v>
      </c>
      <c r="BJ200" s="17" t="s">
        <v>90</v>
      </c>
      <c r="BK200" s="233">
        <f>ROUND(I200*H200,2)</f>
        <v>0</v>
      </c>
      <c r="BL200" s="17" t="s">
        <v>142</v>
      </c>
      <c r="BM200" s="232" t="s">
        <v>548</v>
      </c>
    </row>
    <row r="201" s="2" customFormat="1">
      <c r="A201" s="39"/>
      <c r="B201" s="40"/>
      <c r="C201" s="41"/>
      <c r="D201" s="234" t="s">
        <v>144</v>
      </c>
      <c r="E201" s="41"/>
      <c r="F201" s="235" t="s">
        <v>549</v>
      </c>
      <c r="G201" s="41"/>
      <c r="H201" s="41"/>
      <c r="I201" s="236"/>
      <c r="J201" s="41"/>
      <c r="K201" s="41"/>
      <c r="L201" s="45"/>
      <c r="M201" s="237"/>
      <c r="N201" s="238"/>
      <c r="O201" s="92"/>
      <c r="P201" s="92"/>
      <c r="Q201" s="92"/>
      <c r="R201" s="92"/>
      <c r="S201" s="92"/>
      <c r="T201" s="93"/>
      <c r="U201" s="39"/>
      <c r="V201" s="39"/>
      <c r="W201" s="39"/>
      <c r="X201" s="39"/>
      <c r="Y201" s="39"/>
      <c r="Z201" s="39"/>
      <c r="AA201" s="39"/>
      <c r="AB201" s="39"/>
      <c r="AC201" s="39"/>
      <c r="AD201" s="39"/>
      <c r="AE201" s="39"/>
      <c r="AT201" s="17" t="s">
        <v>144</v>
      </c>
      <c r="AU201" s="17" t="s">
        <v>92</v>
      </c>
    </row>
    <row r="202" s="2" customFormat="1" ht="24.15" customHeight="1">
      <c r="A202" s="39"/>
      <c r="B202" s="40"/>
      <c r="C202" s="220" t="s">
        <v>273</v>
      </c>
      <c r="D202" s="220" t="s">
        <v>138</v>
      </c>
      <c r="E202" s="221" t="s">
        <v>550</v>
      </c>
      <c r="F202" s="222" t="s">
        <v>551</v>
      </c>
      <c r="G202" s="223" t="s">
        <v>256</v>
      </c>
      <c r="H202" s="224">
        <v>23.579999999999998</v>
      </c>
      <c r="I202" s="225"/>
      <c r="J202" s="226">
        <f>ROUND(I202*H202,2)</f>
        <v>0</v>
      </c>
      <c r="K202" s="227"/>
      <c r="L202" s="45"/>
      <c r="M202" s="228" t="s">
        <v>1</v>
      </c>
      <c r="N202" s="229" t="s">
        <v>47</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142</v>
      </c>
      <c r="AT202" s="232" t="s">
        <v>138</v>
      </c>
      <c r="AU202" s="232" t="s">
        <v>92</v>
      </c>
      <c r="AY202" s="17" t="s">
        <v>136</v>
      </c>
      <c r="BE202" s="233">
        <f>IF(N202="základní",J202,0)</f>
        <v>0</v>
      </c>
      <c r="BF202" s="233">
        <f>IF(N202="snížená",J202,0)</f>
        <v>0</v>
      </c>
      <c r="BG202" s="233">
        <f>IF(N202="zákl. přenesená",J202,0)</f>
        <v>0</v>
      </c>
      <c r="BH202" s="233">
        <f>IF(N202="sníž. přenesená",J202,0)</f>
        <v>0</v>
      </c>
      <c r="BI202" s="233">
        <f>IF(N202="nulová",J202,0)</f>
        <v>0</v>
      </c>
      <c r="BJ202" s="17" t="s">
        <v>90</v>
      </c>
      <c r="BK202" s="233">
        <f>ROUND(I202*H202,2)</f>
        <v>0</v>
      </c>
      <c r="BL202" s="17" t="s">
        <v>142</v>
      </c>
      <c r="BM202" s="232" t="s">
        <v>552</v>
      </c>
    </row>
    <row r="203" s="13" customFormat="1">
      <c r="A203" s="13"/>
      <c r="B203" s="239"/>
      <c r="C203" s="240"/>
      <c r="D203" s="234" t="s">
        <v>150</v>
      </c>
      <c r="E203" s="241" t="s">
        <v>1</v>
      </c>
      <c r="F203" s="242" t="s">
        <v>553</v>
      </c>
      <c r="G203" s="240"/>
      <c r="H203" s="243">
        <v>23.579999999999998</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90</v>
      </c>
      <c r="AY203" s="249" t="s">
        <v>136</v>
      </c>
    </row>
    <row r="204" s="2" customFormat="1" ht="14.4" customHeight="1">
      <c r="A204" s="39"/>
      <c r="B204" s="40"/>
      <c r="C204" s="261" t="s">
        <v>278</v>
      </c>
      <c r="D204" s="261" t="s">
        <v>164</v>
      </c>
      <c r="E204" s="262" t="s">
        <v>554</v>
      </c>
      <c r="F204" s="263" t="s">
        <v>555</v>
      </c>
      <c r="G204" s="264" t="s">
        <v>198</v>
      </c>
      <c r="H204" s="265">
        <v>75.510000000000005</v>
      </c>
      <c r="I204" s="266"/>
      <c r="J204" s="267">
        <f>ROUND(I204*H204,2)</f>
        <v>0</v>
      </c>
      <c r="K204" s="268"/>
      <c r="L204" s="269"/>
      <c r="M204" s="270" t="s">
        <v>1</v>
      </c>
      <c r="N204" s="271" t="s">
        <v>47</v>
      </c>
      <c r="O204" s="92"/>
      <c r="P204" s="230">
        <f>O204*H204</f>
        <v>0</v>
      </c>
      <c r="Q204" s="230">
        <v>0.0037000000000000002</v>
      </c>
      <c r="R204" s="230">
        <f>Q204*H204</f>
        <v>0.27938700000000005</v>
      </c>
      <c r="S204" s="230">
        <v>0</v>
      </c>
      <c r="T204" s="231">
        <f>S204*H204</f>
        <v>0</v>
      </c>
      <c r="U204" s="39"/>
      <c r="V204" s="39"/>
      <c r="W204" s="39"/>
      <c r="X204" s="39"/>
      <c r="Y204" s="39"/>
      <c r="Z204" s="39"/>
      <c r="AA204" s="39"/>
      <c r="AB204" s="39"/>
      <c r="AC204" s="39"/>
      <c r="AD204" s="39"/>
      <c r="AE204" s="39"/>
      <c r="AR204" s="232" t="s">
        <v>168</v>
      </c>
      <c r="AT204" s="232" t="s">
        <v>164</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556</v>
      </c>
    </row>
    <row r="205" s="2" customFormat="1">
      <c r="A205" s="39"/>
      <c r="B205" s="40"/>
      <c r="C205" s="41"/>
      <c r="D205" s="234" t="s">
        <v>144</v>
      </c>
      <c r="E205" s="41"/>
      <c r="F205" s="235" t="s">
        <v>557</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13" customFormat="1">
      <c r="A206" s="13"/>
      <c r="B206" s="239"/>
      <c r="C206" s="240"/>
      <c r="D206" s="234" t="s">
        <v>150</v>
      </c>
      <c r="E206" s="241" t="s">
        <v>1</v>
      </c>
      <c r="F206" s="242" t="s">
        <v>558</v>
      </c>
      <c r="G206" s="240"/>
      <c r="H206" s="243">
        <v>6.54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82</v>
      </c>
      <c r="AY206" s="249" t="s">
        <v>136</v>
      </c>
    </row>
    <row r="207" s="13" customFormat="1">
      <c r="A207" s="13"/>
      <c r="B207" s="239"/>
      <c r="C207" s="240"/>
      <c r="D207" s="234" t="s">
        <v>150</v>
      </c>
      <c r="E207" s="241" t="s">
        <v>1</v>
      </c>
      <c r="F207" s="242" t="s">
        <v>559</v>
      </c>
      <c r="G207" s="240"/>
      <c r="H207" s="243">
        <v>21.600000000000001</v>
      </c>
      <c r="I207" s="244"/>
      <c r="J207" s="240"/>
      <c r="K207" s="240"/>
      <c r="L207" s="245"/>
      <c r="M207" s="246"/>
      <c r="N207" s="247"/>
      <c r="O207" s="247"/>
      <c r="P207" s="247"/>
      <c r="Q207" s="247"/>
      <c r="R207" s="247"/>
      <c r="S207" s="247"/>
      <c r="T207" s="248"/>
      <c r="U207" s="13"/>
      <c r="V207" s="13"/>
      <c r="W207" s="13"/>
      <c r="X207" s="13"/>
      <c r="Y207" s="13"/>
      <c r="Z207" s="13"/>
      <c r="AA207" s="13"/>
      <c r="AB207" s="13"/>
      <c r="AC207" s="13"/>
      <c r="AD207" s="13"/>
      <c r="AE207" s="13"/>
      <c r="AT207" s="249" t="s">
        <v>150</v>
      </c>
      <c r="AU207" s="249" t="s">
        <v>92</v>
      </c>
      <c r="AV207" s="13" t="s">
        <v>92</v>
      </c>
      <c r="AW207" s="13" t="s">
        <v>38</v>
      </c>
      <c r="AX207" s="13" t="s">
        <v>82</v>
      </c>
      <c r="AY207" s="249" t="s">
        <v>136</v>
      </c>
    </row>
    <row r="208" s="13" customFormat="1">
      <c r="A208" s="13"/>
      <c r="B208" s="239"/>
      <c r="C208" s="240"/>
      <c r="D208" s="234" t="s">
        <v>150</v>
      </c>
      <c r="E208" s="241" t="s">
        <v>1</v>
      </c>
      <c r="F208" s="242" t="s">
        <v>560</v>
      </c>
      <c r="G208" s="240"/>
      <c r="H208" s="243">
        <v>40.409999999999997</v>
      </c>
      <c r="I208" s="244"/>
      <c r="J208" s="240"/>
      <c r="K208" s="240"/>
      <c r="L208" s="245"/>
      <c r="M208" s="246"/>
      <c r="N208" s="247"/>
      <c r="O208" s="247"/>
      <c r="P208" s="247"/>
      <c r="Q208" s="247"/>
      <c r="R208" s="247"/>
      <c r="S208" s="247"/>
      <c r="T208" s="248"/>
      <c r="U208" s="13"/>
      <c r="V208" s="13"/>
      <c r="W208" s="13"/>
      <c r="X208" s="13"/>
      <c r="Y208" s="13"/>
      <c r="Z208" s="13"/>
      <c r="AA208" s="13"/>
      <c r="AB208" s="13"/>
      <c r="AC208" s="13"/>
      <c r="AD208" s="13"/>
      <c r="AE208" s="13"/>
      <c r="AT208" s="249" t="s">
        <v>150</v>
      </c>
      <c r="AU208" s="249" t="s">
        <v>92</v>
      </c>
      <c r="AV208" s="13" t="s">
        <v>92</v>
      </c>
      <c r="AW208" s="13" t="s">
        <v>38</v>
      </c>
      <c r="AX208" s="13" t="s">
        <v>82</v>
      </c>
      <c r="AY208" s="249" t="s">
        <v>136</v>
      </c>
    </row>
    <row r="209" s="13" customFormat="1">
      <c r="A209" s="13"/>
      <c r="B209" s="239"/>
      <c r="C209" s="240"/>
      <c r="D209" s="234" t="s">
        <v>150</v>
      </c>
      <c r="E209" s="241" t="s">
        <v>1</v>
      </c>
      <c r="F209" s="242" t="s">
        <v>561</v>
      </c>
      <c r="G209" s="240"/>
      <c r="H209" s="243">
        <v>6.96</v>
      </c>
      <c r="I209" s="244"/>
      <c r="J209" s="240"/>
      <c r="K209" s="240"/>
      <c r="L209" s="245"/>
      <c r="M209" s="246"/>
      <c r="N209" s="247"/>
      <c r="O209" s="247"/>
      <c r="P209" s="247"/>
      <c r="Q209" s="247"/>
      <c r="R209" s="247"/>
      <c r="S209" s="247"/>
      <c r="T209" s="248"/>
      <c r="U209" s="13"/>
      <c r="V209" s="13"/>
      <c r="W209" s="13"/>
      <c r="X209" s="13"/>
      <c r="Y209" s="13"/>
      <c r="Z209" s="13"/>
      <c r="AA209" s="13"/>
      <c r="AB209" s="13"/>
      <c r="AC209" s="13"/>
      <c r="AD209" s="13"/>
      <c r="AE209" s="13"/>
      <c r="AT209" s="249" t="s">
        <v>150</v>
      </c>
      <c r="AU209" s="249" t="s">
        <v>92</v>
      </c>
      <c r="AV209" s="13" t="s">
        <v>92</v>
      </c>
      <c r="AW209" s="13" t="s">
        <v>38</v>
      </c>
      <c r="AX209" s="13" t="s">
        <v>82</v>
      </c>
      <c r="AY209" s="249" t="s">
        <v>136</v>
      </c>
    </row>
    <row r="210" s="14" customFormat="1">
      <c r="A210" s="14"/>
      <c r="B210" s="250"/>
      <c r="C210" s="251"/>
      <c r="D210" s="234" t="s">
        <v>150</v>
      </c>
      <c r="E210" s="252" t="s">
        <v>1</v>
      </c>
      <c r="F210" s="253" t="s">
        <v>153</v>
      </c>
      <c r="G210" s="251"/>
      <c r="H210" s="254">
        <v>75.509999999999991</v>
      </c>
      <c r="I210" s="255"/>
      <c r="J210" s="251"/>
      <c r="K210" s="251"/>
      <c r="L210" s="256"/>
      <c r="M210" s="257"/>
      <c r="N210" s="258"/>
      <c r="O210" s="258"/>
      <c r="P210" s="258"/>
      <c r="Q210" s="258"/>
      <c r="R210" s="258"/>
      <c r="S210" s="258"/>
      <c r="T210" s="259"/>
      <c r="U210" s="14"/>
      <c r="V210" s="14"/>
      <c r="W210" s="14"/>
      <c r="X210" s="14"/>
      <c r="Y210" s="14"/>
      <c r="Z210" s="14"/>
      <c r="AA210" s="14"/>
      <c r="AB210" s="14"/>
      <c r="AC210" s="14"/>
      <c r="AD210" s="14"/>
      <c r="AE210" s="14"/>
      <c r="AT210" s="260" t="s">
        <v>150</v>
      </c>
      <c r="AU210" s="260" t="s">
        <v>92</v>
      </c>
      <c r="AV210" s="14" t="s">
        <v>142</v>
      </c>
      <c r="AW210" s="14" t="s">
        <v>38</v>
      </c>
      <c r="AX210" s="14" t="s">
        <v>90</v>
      </c>
      <c r="AY210" s="260" t="s">
        <v>136</v>
      </c>
    </row>
    <row r="211" s="2" customFormat="1" ht="14.4" customHeight="1">
      <c r="A211" s="39"/>
      <c r="B211" s="40"/>
      <c r="C211" s="261" t="s">
        <v>285</v>
      </c>
      <c r="D211" s="261" t="s">
        <v>164</v>
      </c>
      <c r="E211" s="262" t="s">
        <v>562</v>
      </c>
      <c r="F211" s="263" t="s">
        <v>563</v>
      </c>
      <c r="G211" s="264" t="s">
        <v>198</v>
      </c>
      <c r="H211" s="265">
        <v>323</v>
      </c>
      <c r="I211" s="266"/>
      <c r="J211" s="267">
        <f>ROUND(I211*H211,2)</f>
        <v>0</v>
      </c>
      <c r="K211" s="268"/>
      <c r="L211" s="269"/>
      <c r="M211" s="270" t="s">
        <v>1</v>
      </c>
      <c r="N211" s="271" t="s">
        <v>47</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168</v>
      </c>
      <c r="AT211" s="232" t="s">
        <v>164</v>
      </c>
      <c r="AU211" s="232" t="s">
        <v>92</v>
      </c>
      <c r="AY211" s="17" t="s">
        <v>136</v>
      </c>
      <c r="BE211" s="233">
        <f>IF(N211="základní",J211,0)</f>
        <v>0</v>
      </c>
      <c r="BF211" s="233">
        <f>IF(N211="snížená",J211,0)</f>
        <v>0</v>
      </c>
      <c r="BG211" s="233">
        <f>IF(N211="zákl. přenesená",J211,0)</f>
        <v>0</v>
      </c>
      <c r="BH211" s="233">
        <f>IF(N211="sníž. přenesená",J211,0)</f>
        <v>0</v>
      </c>
      <c r="BI211" s="233">
        <f>IF(N211="nulová",J211,0)</f>
        <v>0</v>
      </c>
      <c r="BJ211" s="17" t="s">
        <v>90</v>
      </c>
      <c r="BK211" s="233">
        <f>ROUND(I211*H211,2)</f>
        <v>0</v>
      </c>
      <c r="BL211" s="17" t="s">
        <v>142</v>
      </c>
      <c r="BM211" s="232" t="s">
        <v>564</v>
      </c>
    </row>
    <row r="212" s="2" customFormat="1">
      <c r="A212" s="39"/>
      <c r="B212" s="40"/>
      <c r="C212" s="41"/>
      <c r="D212" s="234" t="s">
        <v>144</v>
      </c>
      <c r="E212" s="41"/>
      <c r="F212" s="235" t="s">
        <v>565</v>
      </c>
      <c r="G212" s="41"/>
      <c r="H212" s="41"/>
      <c r="I212" s="236"/>
      <c r="J212" s="41"/>
      <c r="K212" s="41"/>
      <c r="L212" s="45"/>
      <c r="M212" s="237"/>
      <c r="N212" s="238"/>
      <c r="O212" s="92"/>
      <c r="P212" s="92"/>
      <c r="Q212" s="92"/>
      <c r="R212" s="92"/>
      <c r="S212" s="92"/>
      <c r="T212" s="93"/>
      <c r="U212" s="39"/>
      <c r="V212" s="39"/>
      <c r="W212" s="39"/>
      <c r="X212" s="39"/>
      <c r="Y212" s="39"/>
      <c r="Z212" s="39"/>
      <c r="AA212" s="39"/>
      <c r="AB212" s="39"/>
      <c r="AC212" s="39"/>
      <c r="AD212" s="39"/>
      <c r="AE212" s="39"/>
      <c r="AT212" s="17" t="s">
        <v>144</v>
      </c>
      <c r="AU212" s="17" t="s">
        <v>92</v>
      </c>
    </row>
    <row r="213" s="2" customFormat="1" ht="14.4" customHeight="1">
      <c r="A213" s="39"/>
      <c r="B213" s="40"/>
      <c r="C213" s="261" t="s">
        <v>291</v>
      </c>
      <c r="D213" s="261" t="s">
        <v>164</v>
      </c>
      <c r="E213" s="262" t="s">
        <v>566</v>
      </c>
      <c r="F213" s="263" t="s">
        <v>567</v>
      </c>
      <c r="G213" s="264" t="s">
        <v>198</v>
      </c>
      <c r="H213" s="265">
        <v>72</v>
      </c>
      <c r="I213" s="266"/>
      <c r="J213" s="267">
        <f>ROUND(I213*H213,2)</f>
        <v>0</v>
      </c>
      <c r="K213" s="268"/>
      <c r="L213" s="269"/>
      <c r="M213" s="270" t="s">
        <v>1</v>
      </c>
      <c r="N213" s="271" t="s">
        <v>47</v>
      </c>
      <c r="O213" s="92"/>
      <c r="P213" s="230">
        <f>O213*H213</f>
        <v>0</v>
      </c>
      <c r="Q213" s="230">
        <v>0.0011999999999999999</v>
      </c>
      <c r="R213" s="230">
        <f>Q213*H213</f>
        <v>0.086399999999999991</v>
      </c>
      <c r="S213" s="230">
        <v>0</v>
      </c>
      <c r="T213" s="231">
        <f>S213*H213</f>
        <v>0</v>
      </c>
      <c r="U213" s="39"/>
      <c r="V213" s="39"/>
      <c r="W213" s="39"/>
      <c r="X213" s="39"/>
      <c r="Y213" s="39"/>
      <c r="Z213" s="39"/>
      <c r="AA213" s="39"/>
      <c r="AB213" s="39"/>
      <c r="AC213" s="39"/>
      <c r="AD213" s="39"/>
      <c r="AE213" s="39"/>
      <c r="AR213" s="232" t="s">
        <v>168</v>
      </c>
      <c r="AT213" s="232" t="s">
        <v>164</v>
      </c>
      <c r="AU213" s="232" t="s">
        <v>92</v>
      </c>
      <c r="AY213" s="17" t="s">
        <v>136</v>
      </c>
      <c r="BE213" s="233">
        <f>IF(N213="základní",J213,0)</f>
        <v>0</v>
      </c>
      <c r="BF213" s="233">
        <f>IF(N213="snížená",J213,0)</f>
        <v>0</v>
      </c>
      <c r="BG213" s="233">
        <f>IF(N213="zákl. přenesená",J213,0)</f>
        <v>0</v>
      </c>
      <c r="BH213" s="233">
        <f>IF(N213="sníž. přenesená",J213,0)</f>
        <v>0</v>
      </c>
      <c r="BI213" s="233">
        <f>IF(N213="nulová",J213,0)</f>
        <v>0</v>
      </c>
      <c r="BJ213" s="17" t="s">
        <v>90</v>
      </c>
      <c r="BK213" s="233">
        <f>ROUND(I213*H213,2)</f>
        <v>0</v>
      </c>
      <c r="BL213" s="17" t="s">
        <v>142</v>
      </c>
      <c r="BM213" s="232" t="s">
        <v>568</v>
      </c>
    </row>
    <row r="214" s="2" customFormat="1">
      <c r="A214" s="39"/>
      <c r="B214" s="40"/>
      <c r="C214" s="41"/>
      <c r="D214" s="234" t="s">
        <v>144</v>
      </c>
      <c r="E214" s="41"/>
      <c r="F214" s="235" t="s">
        <v>569</v>
      </c>
      <c r="G214" s="41"/>
      <c r="H214" s="41"/>
      <c r="I214" s="236"/>
      <c r="J214" s="41"/>
      <c r="K214" s="41"/>
      <c r="L214" s="45"/>
      <c r="M214" s="237"/>
      <c r="N214" s="238"/>
      <c r="O214" s="92"/>
      <c r="P214" s="92"/>
      <c r="Q214" s="92"/>
      <c r="R214" s="92"/>
      <c r="S214" s="92"/>
      <c r="T214" s="93"/>
      <c r="U214" s="39"/>
      <c r="V214" s="39"/>
      <c r="W214" s="39"/>
      <c r="X214" s="39"/>
      <c r="Y214" s="39"/>
      <c r="Z214" s="39"/>
      <c r="AA214" s="39"/>
      <c r="AB214" s="39"/>
      <c r="AC214" s="39"/>
      <c r="AD214" s="39"/>
      <c r="AE214" s="39"/>
      <c r="AT214" s="17" t="s">
        <v>144</v>
      </c>
      <c r="AU214" s="17" t="s">
        <v>92</v>
      </c>
    </row>
    <row r="215" s="13" customFormat="1">
      <c r="A215" s="13"/>
      <c r="B215" s="239"/>
      <c r="C215" s="240"/>
      <c r="D215" s="234" t="s">
        <v>150</v>
      </c>
      <c r="E215" s="241" t="s">
        <v>1</v>
      </c>
      <c r="F215" s="242" t="s">
        <v>570</v>
      </c>
      <c r="G215" s="240"/>
      <c r="H215" s="243">
        <v>72</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150</v>
      </c>
      <c r="AU215" s="249" t="s">
        <v>92</v>
      </c>
      <c r="AV215" s="13" t="s">
        <v>92</v>
      </c>
      <c r="AW215" s="13" t="s">
        <v>38</v>
      </c>
      <c r="AX215" s="13" t="s">
        <v>90</v>
      </c>
      <c r="AY215" s="249" t="s">
        <v>136</v>
      </c>
    </row>
    <row r="216" s="12" customFormat="1" ht="22.8" customHeight="1">
      <c r="A216" s="12"/>
      <c r="B216" s="204"/>
      <c r="C216" s="205"/>
      <c r="D216" s="206" t="s">
        <v>81</v>
      </c>
      <c r="E216" s="218" t="s">
        <v>163</v>
      </c>
      <c r="F216" s="218" t="s">
        <v>571</v>
      </c>
      <c r="G216" s="205"/>
      <c r="H216" s="205"/>
      <c r="I216" s="208"/>
      <c r="J216" s="219">
        <f>BK216</f>
        <v>0</v>
      </c>
      <c r="K216" s="205"/>
      <c r="L216" s="210"/>
      <c r="M216" s="211"/>
      <c r="N216" s="212"/>
      <c r="O216" s="212"/>
      <c r="P216" s="213">
        <f>SUM(P217:P260)</f>
        <v>0</v>
      </c>
      <c r="Q216" s="212"/>
      <c r="R216" s="213">
        <f>SUM(R217:R260)</f>
        <v>90.866983600000012</v>
      </c>
      <c r="S216" s="212"/>
      <c r="T216" s="214">
        <f>SUM(T217:T260)</f>
        <v>0</v>
      </c>
      <c r="U216" s="12"/>
      <c r="V216" s="12"/>
      <c r="W216" s="12"/>
      <c r="X216" s="12"/>
      <c r="Y216" s="12"/>
      <c r="Z216" s="12"/>
      <c r="AA216" s="12"/>
      <c r="AB216" s="12"/>
      <c r="AC216" s="12"/>
      <c r="AD216" s="12"/>
      <c r="AE216" s="12"/>
      <c r="AR216" s="215" t="s">
        <v>90</v>
      </c>
      <c r="AT216" s="216" t="s">
        <v>81</v>
      </c>
      <c r="AU216" s="216" t="s">
        <v>90</v>
      </c>
      <c r="AY216" s="215" t="s">
        <v>136</v>
      </c>
      <c r="BK216" s="217">
        <f>SUM(BK217:BK260)</f>
        <v>0</v>
      </c>
    </row>
    <row r="217" s="2" customFormat="1" ht="24.15" customHeight="1">
      <c r="A217" s="39"/>
      <c r="B217" s="40"/>
      <c r="C217" s="220" t="s">
        <v>296</v>
      </c>
      <c r="D217" s="220" t="s">
        <v>138</v>
      </c>
      <c r="E217" s="221" t="s">
        <v>572</v>
      </c>
      <c r="F217" s="222" t="s">
        <v>573</v>
      </c>
      <c r="G217" s="223" t="s">
        <v>141</v>
      </c>
      <c r="H217" s="224">
        <v>1467</v>
      </c>
      <c r="I217" s="225"/>
      <c r="J217" s="226">
        <f>ROUND(I217*H217,2)</f>
        <v>0</v>
      </c>
      <c r="K217" s="227"/>
      <c r="L217" s="45"/>
      <c r="M217" s="228" t="s">
        <v>1</v>
      </c>
      <c r="N217" s="229" t="s">
        <v>47</v>
      </c>
      <c r="O217" s="92"/>
      <c r="P217" s="230">
        <f>O217*H217</f>
        <v>0</v>
      </c>
      <c r="Q217" s="230">
        <v>0.00010000000000000001</v>
      </c>
      <c r="R217" s="230">
        <f>Q217*H217</f>
        <v>0.1467</v>
      </c>
      <c r="S217" s="230">
        <v>0</v>
      </c>
      <c r="T217" s="231">
        <f>S217*H217</f>
        <v>0</v>
      </c>
      <c r="U217" s="39"/>
      <c r="V217" s="39"/>
      <c r="W217" s="39"/>
      <c r="X217" s="39"/>
      <c r="Y217" s="39"/>
      <c r="Z217" s="39"/>
      <c r="AA217" s="39"/>
      <c r="AB217" s="39"/>
      <c r="AC217" s="39"/>
      <c r="AD217" s="39"/>
      <c r="AE217" s="39"/>
      <c r="AR217" s="232" t="s">
        <v>142</v>
      </c>
      <c r="AT217" s="232" t="s">
        <v>138</v>
      </c>
      <c r="AU217" s="232" t="s">
        <v>92</v>
      </c>
      <c r="AY217" s="17" t="s">
        <v>136</v>
      </c>
      <c r="BE217" s="233">
        <f>IF(N217="základní",J217,0)</f>
        <v>0</v>
      </c>
      <c r="BF217" s="233">
        <f>IF(N217="snížená",J217,0)</f>
        <v>0</v>
      </c>
      <c r="BG217" s="233">
        <f>IF(N217="zákl. přenesená",J217,0)</f>
        <v>0</v>
      </c>
      <c r="BH217" s="233">
        <f>IF(N217="sníž. přenesená",J217,0)</f>
        <v>0</v>
      </c>
      <c r="BI217" s="233">
        <f>IF(N217="nulová",J217,0)</f>
        <v>0</v>
      </c>
      <c r="BJ217" s="17" t="s">
        <v>90</v>
      </c>
      <c r="BK217" s="233">
        <f>ROUND(I217*H217,2)</f>
        <v>0</v>
      </c>
      <c r="BL217" s="17" t="s">
        <v>142</v>
      </c>
      <c r="BM217" s="232" t="s">
        <v>574</v>
      </c>
    </row>
    <row r="218" s="2" customFormat="1">
      <c r="A218" s="39"/>
      <c r="B218" s="40"/>
      <c r="C218" s="41"/>
      <c r="D218" s="234" t="s">
        <v>144</v>
      </c>
      <c r="E218" s="41"/>
      <c r="F218" s="235" t="s">
        <v>575</v>
      </c>
      <c r="G218" s="41"/>
      <c r="H218" s="41"/>
      <c r="I218" s="236"/>
      <c r="J218" s="41"/>
      <c r="K218" s="41"/>
      <c r="L218" s="45"/>
      <c r="M218" s="237"/>
      <c r="N218" s="238"/>
      <c r="O218" s="92"/>
      <c r="P218" s="92"/>
      <c r="Q218" s="92"/>
      <c r="R218" s="92"/>
      <c r="S218" s="92"/>
      <c r="T218" s="93"/>
      <c r="U218" s="39"/>
      <c r="V218" s="39"/>
      <c r="W218" s="39"/>
      <c r="X218" s="39"/>
      <c r="Y218" s="39"/>
      <c r="Z218" s="39"/>
      <c r="AA218" s="39"/>
      <c r="AB218" s="39"/>
      <c r="AC218" s="39"/>
      <c r="AD218" s="39"/>
      <c r="AE218" s="39"/>
      <c r="AT218" s="17" t="s">
        <v>144</v>
      </c>
      <c r="AU218" s="17" t="s">
        <v>92</v>
      </c>
    </row>
    <row r="219" s="13" customFormat="1">
      <c r="A219" s="13"/>
      <c r="B219" s="239"/>
      <c r="C219" s="240"/>
      <c r="D219" s="234" t="s">
        <v>150</v>
      </c>
      <c r="E219" s="241" t="s">
        <v>1</v>
      </c>
      <c r="F219" s="242" t="s">
        <v>576</v>
      </c>
      <c r="G219" s="240"/>
      <c r="H219" s="243">
        <v>1467</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90</v>
      </c>
      <c r="AY219" s="249" t="s">
        <v>136</v>
      </c>
    </row>
    <row r="220" s="2" customFormat="1" ht="24.15" customHeight="1">
      <c r="A220" s="39"/>
      <c r="B220" s="40"/>
      <c r="C220" s="261" t="s">
        <v>303</v>
      </c>
      <c r="D220" s="261" t="s">
        <v>164</v>
      </c>
      <c r="E220" s="262" t="s">
        <v>577</v>
      </c>
      <c r="F220" s="263" t="s">
        <v>578</v>
      </c>
      <c r="G220" s="264" t="s">
        <v>141</v>
      </c>
      <c r="H220" s="265">
        <v>1737.662</v>
      </c>
      <c r="I220" s="266"/>
      <c r="J220" s="267">
        <f>ROUND(I220*H220,2)</f>
        <v>0</v>
      </c>
      <c r="K220" s="268"/>
      <c r="L220" s="269"/>
      <c r="M220" s="270" t="s">
        <v>1</v>
      </c>
      <c r="N220" s="271" t="s">
        <v>47</v>
      </c>
      <c r="O220" s="92"/>
      <c r="P220" s="230">
        <f>O220*H220</f>
        <v>0</v>
      </c>
      <c r="Q220" s="230">
        <v>0.00029999999999999997</v>
      </c>
      <c r="R220" s="230">
        <f>Q220*H220</f>
        <v>0.52129859999999995</v>
      </c>
      <c r="S220" s="230">
        <v>0</v>
      </c>
      <c r="T220" s="231">
        <f>S220*H220</f>
        <v>0</v>
      </c>
      <c r="U220" s="39"/>
      <c r="V220" s="39"/>
      <c r="W220" s="39"/>
      <c r="X220" s="39"/>
      <c r="Y220" s="39"/>
      <c r="Z220" s="39"/>
      <c r="AA220" s="39"/>
      <c r="AB220" s="39"/>
      <c r="AC220" s="39"/>
      <c r="AD220" s="39"/>
      <c r="AE220" s="39"/>
      <c r="AR220" s="232" t="s">
        <v>168</v>
      </c>
      <c r="AT220" s="232" t="s">
        <v>164</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579</v>
      </c>
    </row>
    <row r="221" s="2" customFormat="1">
      <c r="A221" s="39"/>
      <c r="B221" s="40"/>
      <c r="C221" s="41"/>
      <c r="D221" s="234" t="s">
        <v>144</v>
      </c>
      <c r="E221" s="41"/>
      <c r="F221" s="235" t="s">
        <v>580</v>
      </c>
      <c r="G221" s="41"/>
      <c r="H221" s="41"/>
      <c r="I221" s="236"/>
      <c r="J221" s="41"/>
      <c r="K221" s="41"/>
      <c r="L221" s="45"/>
      <c r="M221" s="237"/>
      <c r="N221" s="238"/>
      <c r="O221" s="92"/>
      <c r="P221" s="92"/>
      <c r="Q221" s="92"/>
      <c r="R221" s="92"/>
      <c r="S221" s="92"/>
      <c r="T221" s="93"/>
      <c r="U221" s="39"/>
      <c r="V221" s="39"/>
      <c r="W221" s="39"/>
      <c r="X221" s="39"/>
      <c r="Y221" s="39"/>
      <c r="Z221" s="39"/>
      <c r="AA221" s="39"/>
      <c r="AB221" s="39"/>
      <c r="AC221" s="39"/>
      <c r="AD221" s="39"/>
      <c r="AE221" s="39"/>
      <c r="AT221" s="17" t="s">
        <v>144</v>
      </c>
      <c r="AU221" s="17" t="s">
        <v>92</v>
      </c>
    </row>
    <row r="222" s="13" customFormat="1">
      <c r="A222" s="13"/>
      <c r="B222" s="239"/>
      <c r="C222" s="240"/>
      <c r="D222" s="234" t="s">
        <v>150</v>
      </c>
      <c r="E222" s="240"/>
      <c r="F222" s="242" t="s">
        <v>581</v>
      </c>
      <c r="G222" s="240"/>
      <c r="H222" s="243">
        <v>1737.662</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150</v>
      </c>
      <c r="AU222" s="249" t="s">
        <v>92</v>
      </c>
      <c r="AV222" s="13" t="s">
        <v>92</v>
      </c>
      <c r="AW222" s="13" t="s">
        <v>4</v>
      </c>
      <c r="AX222" s="13" t="s">
        <v>90</v>
      </c>
      <c r="AY222" s="249" t="s">
        <v>136</v>
      </c>
    </row>
    <row r="223" s="2" customFormat="1" ht="24.15" customHeight="1">
      <c r="A223" s="39"/>
      <c r="B223" s="40"/>
      <c r="C223" s="220" t="s">
        <v>308</v>
      </c>
      <c r="D223" s="220" t="s">
        <v>138</v>
      </c>
      <c r="E223" s="221" t="s">
        <v>582</v>
      </c>
      <c r="F223" s="222" t="s">
        <v>583</v>
      </c>
      <c r="G223" s="223" t="s">
        <v>141</v>
      </c>
      <c r="H223" s="224">
        <v>1467.4000000000001</v>
      </c>
      <c r="I223" s="225"/>
      <c r="J223" s="226">
        <f>ROUND(I223*H223,2)</f>
        <v>0</v>
      </c>
      <c r="K223" s="227"/>
      <c r="L223" s="45"/>
      <c r="M223" s="228" t="s">
        <v>1</v>
      </c>
      <c r="N223" s="229" t="s">
        <v>47</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142</v>
      </c>
      <c r="AT223" s="232" t="s">
        <v>138</v>
      </c>
      <c r="AU223" s="232" t="s">
        <v>92</v>
      </c>
      <c r="AY223" s="17" t="s">
        <v>136</v>
      </c>
      <c r="BE223" s="233">
        <f>IF(N223="základní",J223,0)</f>
        <v>0</v>
      </c>
      <c r="BF223" s="233">
        <f>IF(N223="snížená",J223,0)</f>
        <v>0</v>
      </c>
      <c r="BG223" s="233">
        <f>IF(N223="zákl. přenesená",J223,0)</f>
        <v>0</v>
      </c>
      <c r="BH223" s="233">
        <f>IF(N223="sníž. přenesená",J223,0)</f>
        <v>0</v>
      </c>
      <c r="BI223" s="233">
        <f>IF(N223="nulová",J223,0)</f>
        <v>0</v>
      </c>
      <c r="BJ223" s="17" t="s">
        <v>90</v>
      </c>
      <c r="BK223" s="233">
        <f>ROUND(I223*H223,2)</f>
        <v>0</v>
      </c>
      <c r="BL223" s="17" t="s">
        <v>142</v>
      </c>
      <c r="BM223" s="232" t="s">
        <v>584</v>
      </c>
    </row>
    <row r="224" s="2" customFormat="1">
      <c r="A224" s="39"/>
      <c r="B224" s="40"/>
      <c r="C224" s="41"/>
      <c r="D224" s="234" t="s">
        <v>144</v>
      </c>
      <c r="E224" s="41"/>
      <c r="F224" s="235" t="s">
        <v>585</v>
      </c>
      <c r="G224" s="41"/>
      <c r="H224" s="41"/>
      <c r="I224" s="236"/>
      <c r="J224" s="41"/>
      <c r="K224" s="41"/>
      <c r="L224" s="45"/>
      <c r="M224" s="237"/>
      <c r="N224" s="238"/>
      <c r="O224" s="92"/>
      <c r="P224" s="92"/>
      <c r="Q224" s="92"/>
      <c r="R224" s="92"/>
      <c r="S224" s="92"/>
      <c r="T224" s="93"/>
      <c r="U224" s="39"/>
      <c r="V224" s="39"/>
      <c r="W224" s="39"/>
      <c r="X224" s="39"/>
      <c r="Y224" s="39"/>
      <c r="Z224" s="39"/>
      <c r="AA224" s="39"/>
      <c r="AB224" s="39"/>
      <c r="AC224" s="39"/>
      <c r="AD224" s="39"/>
      <c r="AE224" s="39"/>
      <c r="AT224" s="17" t="s">
        <v>144</v>
      </c>
      <c r="AU224" s="17" t="s">
        <v>92</v>
      </c>
    </row>
    <row r="225" s="13" customFormat="1">
      <c r="A225" s="13"/>
      <c r="B225" s="239"/>
      <c r="C225" s="240"/>
      <c r="D225" s="234" t="s">
        <v>150</v>
      </c>
      <c r="E225" s="241" t="s">
        <v>1</v>
      </c>
      <c r="F225" s="242" t="s">
        <v>586</v>
      </c>
      <c r="G225" s="240"/>
      <c r="H225" s="243">
        <v>1467.4000000000001</v>
      </c>
      <c r="I225" s="244"/>
      <c r="J225" s="240"/>
      <c r="K225" s="240"/>
      <c r="L225" s="245"/>
      <c r="M225" s="246"/>
      <c r="N225" s="247"/>
      <c r="O225" s="247"/>
      <c r="P225" s="247"/>
      <c r="Q225" s="247"/>
      <c r="R225" s="247"/>
      <c r="S225" s="247"/>
      <c r="T225" s="248"/>
      <c r="U225" s="13"/>
      <c r="V225" s="13"/>
      <c r="W225" s="13"/>
      <c r="X225" s="13"/>
      <c r="Y225" s="13"/>
      <c r="Z225" s="13"/>
      <c r="AA225" s="13"/>
      <c r="AB225" s="13"/>
      <c r="AC225" s="13"/>
      <c r="AD225" s="13"/>
      <c r="AE225" s="13"/>
      <c r="AT225" s="249" t="s">
        <v>150</v>
      </c>
      <c r="AU225" s="249" t="s">
        <v>92</v>
      </c>
      <c r="AV225" s="13" t="s">
        <v>92</v>
      </c>
      <c r="AW225" s="13" t="s">
        <v>38</v>
      </c>
      <c r="AX225" s="13" t="s">
        <v>82</v>
      </c>
      <c r="AY225" s="249" t="s">
        <v>136</v>
      </c>
    </row>
    <row r="226" s="14" customFormat="1">
      <c r="A226" s="14"/>
      <c r="B226" s="250"/>
      <c r="C226" s="251"/>
      <c r="D226" s="234" t="s">
        <v>150</v>
      </c>
      <c r="E226" s="252" t="s">
        <v>1</v>
      </c>
      <c r="F226" s="253" t="s">
        <v>153</v>
      </c>
      <c r="G226" s="251"/>
      <c r="H226" s="254">
        <v>1467.4000000000001</v>
      </c>
      <c r="I226" s="255"/>
      <c r="J226" s="251"/>
      <c r="K226" s="251"/>
      <c r="L226" s="256"/>
      <c r="M226" s="257"/>
      <c r="N226" s="258"/>
      <c r="O226" s="258"/>
      <c r="P226" s="258"/>
      <c r="Q226" s="258"/>
      <c r="R226" s="258"/>
      <c r="S226" s="258"/>
      <c r="T226" s="259"/>
      <c r="U226" s="14"/>
      <c r="V226" s="14"/>
      <c r="W226" s="14"/>
      <c r="X226" s="14"/>
      <c r="Y226" s="14"/>
      <c r="Z226" s="14"/>
      <c r="AA226" s="14"/>
      <c r="AB226" s="14"/>
      <c r="AC226" s="14"/>
      <c r="AD226" s="14"/>
      <c r="AE226" s="14"/>
      <c r="AT226" s="260" t="s">
        <v>150</v>
      </c>
      <c r="AU226" s="260" t="s">
        <v>92</v>
      </c>
      <c r="AV226" s="14" t="s">
        <v>142</v>
      </c>
      <c r="AW226" s="14" t="s">
        <v>38</v>
      </c>
      <c r="AX226" s="14" t="s">
        <v>90</v>
      </c>
      <c r="AY226" s="260" t="s">
        <v>136</v>
      </c>
    </row>
    <row r="227" s="2" customFormat="1" ht="14.4" customHeight="1">
      <c r="A227" s="39"/>
      <c r="B227" s="40"/>
      <c r="C227" s="261" t="s">
        <v>314</v>
      </c>
      <c r="D227" s="261" t="s">
        <v>164</v>
      </c>
      <c r="E227" s="262" t="s">
        <v>587</v>
      </c>
      <c r="F227" s="263" t="s">
        <v>588</v>
      </c>
      <c r="G227" s="264" t="s">
        <v>167</v>
      </c>
      <c r="H227" s="265">
        <v>69.418000000000006</v>
      </c>
      <c r="I227" s="266"/>
      <c r="J227" s="267">
        <f>ROUND(I227*H227,2)</f>
        <v>0</v>
      </c>
      <c r="K227" s="268"/>
      <c r="L227" s="269"/>
      <c r="M227" s="270" t="s">
        <v>1</v>
      </c>
      <c r="N227" s="271" t="s">
        <v>47</v>
      </c>
      <c r="O227" s="92"/>
      <c r="P227" s="230">
        <f>O227*H227</f>
        <v>0</v>
      </c>
      <c r="Q227" s="230">
        <v>1</v>
      </c>
      <c r="R227" s="230">
        <f>Q227*H227</f>
        <v>69.418000000000006</v>
      </c>
      <c r="S227" s="230">
        <v>0</v>
      </c>
      <c r="T227" s="231">
        <f>S227*H227</f>
        <v>0</v>
      </c>
      <c r="U227" s="39"/>
      <c r="V227" s="39"/>
      <c r="W227" s="39"/>
      <c r="X227" s="39"/>
      <c r="Y227" s="39"/>
      <c r="Z227" s="39"/>
      <c r="AA227" s="39"/>
      <c r="AB227" s="39"/>
      <c r="AC227" s="39"/>
      <c r="AD227" s="39"/>
      <c r="AE227" s="39"/>
      <c r="AR227" s="232" t="s">
        <v>168</v>
      </c>
      <c r="AT227" s="232" t="s">
        <v>164</v>
      </c>
      <c r="AU227" s="232" t="s">
        <v>92</v>
      </c>
      <c r="AY227" s="17" t="s">
        <v>136</v>
      </c>
      <c r="BE227" s="233">
        <f>IF(N227="základní",J227,0)</f>
        <v>0</v>
      </c>
      <c r="BF227" s="233">
        <f>IF(N227="snížená",J227,0)</f>
        <v>0</v>
      </c>
      <c r="BG227" s="233">
        <f>IF(N227="zákl. přenesená",J227,0)</f>
        <v>0</v>
      </c>
      <c r="BH227" s="233">
        <f>IF(N227="sníž. přenesená",J227,0)</f>
        <v>0</v>
      </c>
      <c r="BI227" s="233">
        <f>IF(N227="nulová",J227,0)</f>
        <v>0</v>
      </c>
      <c r="BJ227" s="17" t="s">
        <v>90</v>
      </c>
      <c r="BK227" s="233">
        <f>ROUND(I227*H227,2)</f>
        <v>0</v>
      </c>
      <c r="BL227" s="17" t="s">
        <v>142</v>
      </c>
      <c r="BM227" s="232" t="s">
        <v>589</v>
      </c>
    </row>
    <row r="228" s="2" customFormat="1">
      <c r="A228" s="39"/>
      <c r="B228" s="40"/>
      <c r="C228" s="41"/>
      <c r="D228" s="234" t="s">
        <v>144</v>
      </c>
      <c r="E228" s="41"/>
      <c r="F228" s="235" t="s">
        <v>590</v>
      </c>
      <c r="G228" s="41"/>
      <c r="H228" s="41"/>
      <c r="I228" s="236"/>
      <c r="J228" s="41"/>
      <c r="K228" s="41"/>
      <c r="L228" s="45"/>
      <c r="M228" s="237"/>
      <c r="N228" s="238"/>
      <c r="O228" s="92"/>
      <c r="P228" s="92"/>
      <c r="Q228" s="92"/>
      <c r="R228" s="92"/>
      <c r="S228" s="92"/>
      <c r="T228" s="93"/>
      <c r="U228" s="39"/>
      <c r="V228" s="39"/>
      <c r="W228" s="39"/>
      <c r="X228" s="39"/>
      <c r="Y228" s="39"/>
      <c r="Z228" s="39"/>
      <c r="AA228" s="39"/>
      <c r="AB228" s="39"/>
      <c r="AC228" s="39"/>
      <c r="AD228" s="39"/>
      <c r="AE228" s="39"/>
      <c r="AT228" s="17" t="s">
        <v>144</v>
      </c>
      <c r="AU228" s="17" t="s">
        <v>92</v>
      </c>
    </row>
    <row r="229" s="13" customFormat="1">
      <c r="A229" s="13"/>
      <c r="B229" s="239"/>
      <c r="C229" s="240"/>
      <c r="D229" s="234" t="s">
        <v>150</v>
      </c>
      <c r="E229" s="241" t="s">
        <v>1</v>
      </c>
      <c r="F229" s="242" t="s">
        <v>591</v>
      </c>
      <c r="G229" s="240"/>
      <c r="H229" s="243">
        <v>63.417999999999999</v>
      </c>
      <c r="I229" s="244"/>
      <c r="J229" s="240"/>
      <c r="K229" s="240"/>
      <c r="L229" s="245"/>
      <c r="M229" s="246"/>
      <c r="N229" s="247"/>
      <c r="O229" s="247"/>
      <c r="P229" s="247"/>
      <c r="Q229" s="247"/>
      <c r="R229" s="247"/>
      <c r="S229" s="247"/>
      <c r="T229" s="248"/>
      <c r="U229" s="13"/>
      <c r="V229" s="13"/>
      <c r="W229" s="13"/>
      <c r="X229" s="13"/>
      <c r="Y229" s="13"/>
      <c r="Z229" s="13"/>
      <c r="AA229" s="13"/>
      <c r="AB229" s="13"/>
      <c r="AC229" s="13"/>
      <c r="AD229" s="13"/>
      <c r="AE229" s="13"/>
      <c r="AT229" s="249" t="s">
        <v>150</v>
      </c>
      <c r="AU229" s="249" t="s">
        <v>92</v>
      </c>
      <c r="AV229" s="13" t="s">
        <v>92</v>
      </c>
      <c r="AW229" s="13" t="s">
        <v>38</v>
      </c>
      <c r="AX229" s="13" t="s">
        <v>82</v>
      </c>
      <c r="AY229" s="249" t="s">
        <v>136</v>
      </c>
    </row>
    <row r="230" s="13" customFormat="1">
      <c r="A230" s="13"/>
      <c r="B230" s="239"/>
      <c r="C230" s="240"/>
      <c r="D230" s="234" t="s">
        <v>150</v>
      </c>
      <c r="E230" s="241" t="s">
        <v>1</v>
      </c>
      <c r="F230" s="242" t="s">
        <v>592</v>
      </c>
      <c r="G230" s="240"/>
      <c r="H230" s="243">
        <v>6</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150</v>
      </c>
      <c r="AU230" s="249" t="s">
        <v>92</v>
      </c>
      <c r="AV230" s="13" t="s">
        <v>92</v>
      </c>
      <c r="AW230" s="13" t="s">
        <v>38</v>
      </c>
      <c r="AX230" s="13" t="s">
        <v>82</v>
      </c>
      <c r="AY230" s="249" t="s">
        <v>136</v>
      </c>
    </row>
    <row r="231" s="14" customFormat="1">
      <c r="A231" s="14"/>
      <c r="B231" s="250"/>
      <c r="C231" s="251"/>
      <c r="D231" s="234" t="s">
        <v>150</v>
      </c>
      <c r="E231" s="252" t="s">
        <v>1</v>
      </c>
      <c r="F231" s="253" t="s">
        <v>153</v>
      </c>
      <c r="G231" s="251"/>
      <c r="H231" s="254">
        <v>69.418000000000006</v>
      </c>
      <c r="I231" s="255"/>
      <c r="J231" s="251"/>
      <c r="K231" s="251"/>
      <c r="L231" s="256"/>
      <c r="M231" s="257"/>
      <c r="N231" s="258"/>
      <c r="O231" s="258"/>
      <c r="P231" s="258"/>
      <c r="Q231" s="258"/>
      <c r="R231" s="258"/>
      <c r="S231" s="258"/>
      <c r="T231" s="259"/>
      <c r="U231" s="14"/>
      <c r="V231" s="14"/>
      <c r="W231" s="14"/>
      <c r="X231" s="14"/>
      <c r="Y231" s="14"/>
      <c r="Z231" s="14"/>
      <c r="AA231" s="14"/>
      <c r="AB231" s="14"/>
      <c r="AC231" s="14"/>
      <c r="AD231" s="14"/>
      <c r="AE231" s="14"/>
      <c r="AT231" s="260" t="s">
        <v>150</v>
      </c>
      <c r="AU231" s="260" t="s">
        <v>92</v>
      </c>
      <c r="AV231" s="14" t="s">
        <v>142</v>
      </c>
      <c r="AW231" s="14" t="s">
        <v>38</v>
      </c>
      <c r="AX231" s="14" t="s">
        <v>90</v>
      </c>
      <c r="AY231" s="260" t="s">
        <v>136</v>
      </c>
    </row>
    <row r="232" s="2" customFormat="1" ht="24.15" customHeight="1">
      <c r="A232" s="39"/>
      <c r="B232" s="40"/>
      <c r="C232" s="220" t="s">
        <v>318</v>
      </c>
      <c r="D232" s="220" t="s">
        <v>138</v>
      </c>
      <c r="E232" s="221" t="s">
        <v>593</v>
      </c>
      <c r="F232" s="222" t="s">
        <v>594</v>
      </c>
      <c r="G232" s="223" t="s">
        <v>141</v>
      </c>
      <c r="H232" s="224">
        <v>100</v>
      </c>
      <c r="I232" s="225"/>
      <c r="J232" s="226">
        <f>ROUND(I232*H232,2)</f>
        <v>0</v>
      </c>
      <c r="K232" s="227"/>
      <c r="L232" s="45"/>
      <c r="M232" s="228" t="s">
        <v>1</v>
      </c>
      <c r="N232" s="229" t="s">
        <v>47</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595</v>
      </c>
    </row>
    <row r="233" s="2" customFormat="1">
      <c r="A233" s="39"/>
      <c r="B233" s="40"/>
      <c r="C233" s="41"/>
      <c r="D233" s="234" t="s">
        <v>144</v>
      </c>
      <c r="E233" s="41"/>
      <c r="F233" s="235" t="s">
        <v>596</v>
      </c>
      <c r="G233" s="41"/>
      <c r="H233" s="41"/>
      <c r="I233" s="236"/>
      <c r="J233" s="41"/>
      <c r="K233" s="41"/>
      <c r="L233" s="45"/>
      <c r="M233" s="237"/>
      <c r="N233" s="238"/>
      <c r="O233" s="92"/>
      <c r="P233" s="92"/>
      <c r="Q233" s="92"/>
      <c r="R233" s="92"/>
      <c r="S233" s="92"/>
      <c r="T233" s="93"/>
      <c r="U233" s="39"/>
      <c r="V233" s="39"/>
      <c r="W233" s="39"/>
      <c r="X233" s="39"/>
      <c r="Y233" s="39"/>
      <c r="Z233" s="39"/>
      <c r="AA233" s="39"/>
      <c r="AB233" s="39"/>
      <c r="AC233" s="39"/>
      <c r="AD233" s="39"/>
      <c r="AE233" s="39"/>
      <c r="AT233" s="17" t="s">
        <v>144</v>
      </c>
      <c r="AU233" s="17" t="s">
        <v>92</v>
      </c>
    </row>
    <row r="234" s="13" customFormat="1">
      <c r="A234" s="13"/>
      <c r="B234" s="239"/>
      <c r="C234" s="240"/>
      <c r="D234" s="234" t="s">
        <v>150</v>
      </c>
      <c r="E234" s="241" t="s">
        <v>1</v>
      </c>
      <c r="F234" s="242" t="s">
        <v>475</v>
      </c>
      <c r="G234" s="240"/>
      <c r="H234" s="243">
        <v>100</v>
      </c>
      <c r="I234" s="244"/>
      <c r="J234" s="240"/>
      <c r="K234" s="240"/>
      <c r="L234" s="245"/>
      <c r="M234" s="246"/>
      <c r="N234" s="247"/>
      <c r="O234" s="247"/>
      <c r="P234" s="247"/>
      <c r="Q234" s="247"/>
      <c r="R234" s="247"/>
      <c r="S234" s="247"/>
      <c r="T234" s="248"/>
      <c r="U234" s="13"/>
      <c r="V234" s="13"/>
      <c r="W234" s="13"/>
      <c r="X234" s="13"/>
      <c r="Y234" s="13"/>
      <c r="Z234" s="13"/>
      <c r="AA234" s="13"/>
      <c r="AB234" s="13"/>
      <c r="AC234" s="13"/>
      <c r="AD234" s="13"/>
      <c r="AE234" s="13"/>
      <c r="AT234" s="249" t="s">
        <v>150</v>
      </c>
      <c r="AU234" s="249" t="s">
        <v>92</v>
      </c>
      <c r="AV234" s="13" t="s">
        <v>92</v>
      </c>
      <c r="AW234" s="13" t="s">
        <v>38</v>
      </c>
      <c r="AX234" s="13" t="s">
        <v>90</v>
      </c>
      <c r="AY234" s="249" t="s">
        <v>136</v>
      </c>
    </row>
    <row r="235" s="2" customFormat="1" ht="24.15" customHeight="1">
      <c r="A235" s="39"/>
      <c r="B235" s="40"/>
      <c r="C235" s="261" t="s">
        <v>322</v>
      </c>
      <c r="D235" s="261" t="s">
        <v>164</v>
      </c>
      <c r="E235" s="262" t="s">
        <v>597</v>
      </c>
      <c r="F235" s="263" t="s">
        <v>598</v>
      </c>
      <c r="G235" s="264" t="s">
        <v>167</v>
      </c>
      <c r="H235" s="265">
        <v>4.3200000000000003</v>
      </c>
      <c r="I235" s="266"/>
      <c r="J235" s="267">
        <f>ROUND(I235*H235,2)</f>
        <v>0</v>
      </c>
      <c r="K235" s="268"/>
      <c r="L235" s="269"/>
      <c r="M235" s="270" t="s">
        <v>1</v>
      </c>
      <c r="N235" s="271" t="s">
        <v>47</v>
      </c>
      <c r="O235" s="92"/>
      <c r="P235" s="230">
        <f>O235*H235</f>
        <v>0</v>
      </c>
      <c r="Q235" s="230">
        <v>1</v>
      </c>
      <c r="R235" s="230">
        <f>Q235*H235</f>
        <v>4.3200000000000003</v>
      </c>
      <c r="S235" s="230">
        <v>0</v>
      </c>
      <c r="T235" s="231">
        <f>S235*H235</f>
        <v>0</v>
      </c>
      <c r="U235" s="39"/>
      <c r="V235" s="39"/>
      <c r="W235" s="39"/>
      <c r="X235" s="39"/>
      <c r="Y235" s="39"/>
      <c r="Z235" s="39"/>
      <c r="AA235" s="39"/>
      <c r="AB235" s="39"/>
      <c r="AC235" s="39"/>
      <c r="AD235" s="39"/>
      <c r="AE235" s="39"/>
      <c r="AR235" s="232" t="s">
        <v>168</v>
      </c>
      <c r="AT235" s="232" t="s">
        <v>164</v>
      </c>
      <c r="AU235" s="232" t="s">
        <v>92</v>
      </c>
      <c r="AY235" s="17" t="s">
        <v>136</v>
      </c>
      <c r="BE235" s="233">
        <f>IF(N235="základní",J235,0)</f>
        <v>0</v>
      </c>
      <c r="BF235" s="233">
        <f>IF(N235="snížená",J235,0)</f>
        <v>0</v>
      </c>
      <c r="BG235" s="233">
        <f>IF(N235="zákl. přenesená",J235,0)</f>
        <v>0</v>
      </c>
      <c r="BH235" s="233">
        <f>IF(N235="sníž. přenesená",J235,0)</f>
        <v>0</v>
      </c>
      <c r="BI235" s="233">
        <f>IF(N235="nulová",J235,0)</f>
        <v>0</v>
      </c>
      <c r="BJ235" s="17" t="s">
        <v>90</v>
      </c>
      <c r="BK235" s="233">
        <f>ROUND(I235*H235,2)</f>
        <v>0</v>
      </c>
      <c r="BL235" s="17" t="s">
        <v>142</v>
      </c>
      <c r="BM235" s="232" t="s">
        <v>599</v>
      </c>
    </row>
    <row r="236" s="2" customFormat="1">
      <c r="A236" s="39"/>
      <c r="B236" s="40"/>
      <c r="C236" s="41"/>
      <c r="D236" s="234" t="s">
        <v>144</v>
      </c>
      <c r="E236" s="41"/>
      <c r="F236" s="235" t="s">
        <v>600</v>
      </c>
      <c r="G236" s="41"/>
      <c r="H236" s="41"/>
      <c r="I236" s="236"/>
      <c r="J236" s="41"/>
      <c r="K236" s="41"/>
      <c r="L236" s="45"/>
      <c r="M236" s="237"/>
      <c r="N236" s="238"/>
      <c r="O236" s="92"/>
      <c r="P236" s="92"/>
      <c r="Q236" s="92"/>
      <c r="R236" s="92"/>
      <c r="S236" s="92"/>
      <c r="T236" s="93"/>
      <c r="U236" s="39"/>
      <c r="V236" s="39"/>
      <c r="W236" s="39"/>
      <c r="X236" s="39"/>
      <c r="Y236" s="39"/>
      <c r="Z236" s="39"/>
      <c r="AA236" s="39"/>
      <c r="AB236" s="39"/>
      <c r="AC236" s="39"/>
      <c r="AD236" s="39"/>
      <c r="AE236" s="39"/>
      <c r="AT236" s="17" t="s">
        <v>144</v>
      </c>
      <c r="AU236" s="17" t="s">
        <v>92</v>
      </c>
    </row>
    <row r="237" s="13" customFormat="1">
      <c r="A237" s="13"/>
      <c r="B237" s="239"/>
      <c r="C237" s="240"/>
      <c r="D237" s="234" t="s">
        <v>150</v>
      </c>
      <c r="E237" s="241" t="s">
        <v>1</v>
      </c>
      <c r="F237" s="242" t="s">
        <v>601</v>
      </c>
      <c r="G237" s="240"/>
      <c r="H237" s="243">
        <v>4.3200000000000003</v>
      </c>
      <c r="I237" s="244"/>
      <c r="J237" s="240"/>
      <c r="K237" s="240"/>
      <c r="L237" s="245"/>
      <c r="M237" s="246"/>
      <c r="N237" s="247"/>
      <c r="O237" s="247"/>
      <c r="P237" s="247"/>
      <c r="Q237" s="247"/>
      <c r="R237" s="247"/>
      <c r="S237" s="247"/>
      <c r="T237" s="248"/>
      <c r="U237" s="13"/>
      <c r="V237" s="13"/>
      <c r="W237" s="13"/>
      <c r="X237" s="13"/>
      <c r="Y237" s="13"/>
      <c r="Z237" s="13"/>
      <c r="AA237" s="13"/>
      <c r="AB237" s="13"/>
      <c r="AC237" s="13"/>
      <c r="AD237" s="13"/>
      <c r="AE237" s="13"/>
      <c r="AT237" s="249" t="s">
        <v>150</v>
      </c>
      <c r="AU237" s="249" t="s">
        <v>92</v>
      </c>
      <c r="AV237" s="13" t="s">
        <v>92</v>
      </c>
      <c r="AW237" s="13" t="s">
        <v>38</v>
      </c>
      <c r="AX237" s="13" t="s">
        <v>82</v>
      </c>
      <c r="AY237" s="249" t="s">
        <v>136</v>
      </c>
    </row>
    <row r="238" s="14" customFormat="1">
      <c r="A238" s="14"/>
      <c r="B238" s="250"/>
      <c r="C238" s="251"/>
      <c r="D238" s="234" t="s">
        <v>150</v>
      </c>
      <c r="E238" s="252" t="s">
        <v>1</v>
      </c>
      <c r="F238" s="253" t="s">
        <v>153</v>
      </c>
      <c r="G238" s="251"/>
      <c r="H238" s="254">
        <v>4.3200000000000003</v>
      </c>
      <c r="I238" s="255"/>
      <c r="J238" s="251"/>
      <c r="K238" s="251"/>
      <c r="L238" s="256"/>
      <c r="M238" s="257"/>
      <c r="N238" s="258"/>
      <c r="O238" s="258"/>
      <c r="P238" s="258"/>
      <c r="Q238" s="258"/>
      <c r="R238" s="258"/>
      <c r="S238" s="258"/>
      <c r="T238" s="259"/>
      <c r="U238" s="14"/>
      <c r="V238" s="14"/>
      <c r="W238" s="14"/>
      <c r="X238" s="14"/>
      <c r="Y238" s="14"/>
      <c r="Z238" s="14"/>
      <c r="AA238" s="14"/>
      <c r="AB238" s="14"/>
      <c r="AC238" s="14"/>
      <c r="AD238" s="14"/>
      <c r="AE238" s="14"/>
      <c r="AT238" s="260" t="s">
        <v>150</v>
      </c>
      <c r="AU238" s="260" t="s">
        <v>92</v>
      </c>
      <c r="AV238" s="14" t="s">
        <v>142</v>
      </c>
      <c r="AW238" s="14" t="s">
        <v>38</v>
      </c>
      <c r="AX238" s="14" t="s">
        <v>90</v>
      </c>
      <c r="AY238" s="260" t="s">
        <v>136</v>
      </c>
    </row>
    <row r="239" s="2" customFormat="1" ht="14.4" customHeight="1">
      <c r="A239" s="39"/>
      <c r="B239" s="40"/>
      <c r="C239" s="220" t="s">
        <v>327</v>
      </c>
      <c r="D239" s="220" t="s">
        <v>138</v>
      </c>
      <c r="E239" s="221" t="s">
        <v>309</v>
      </c>
      <c r="F239" s="222" t="s">
        <v>602</v>
      </c>
      <c r="G239" s="223" t="s">
        <v>141</v>
      </c>
      <c r="H239" s="224">
        <v>1467.4000000000001</v>
      </c>
      <c r="I239" s="225"/>
      <c r="J239" s="226">
        <f>ROUND(I239*H239,2)</f>
        <v>0</v>
      </c>
      <c r="K239" s="227"/>
      <c r="L239" s="45"/>
      <c r="M239" s="228" t="s">
        <v>1</v>
      </c>
      <c r="N239" s="229" t="s">
        <v>47</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142</v>
      </c>
      <c r="AT239" s="232" t="s">
        <v>138</v>
      </c>
      <c r="AU239" s="232" t="s">
        <v>92</v>
      </c>
      <c r="AY239" s="17" t="s">
        <v>136</v>
      </c>
      <c r="BE239" s="233">
        <f>IF(N239="základní",J239,0)</f>
        <v>0</v>
      </c>
      <c r="BF239" s="233">
        <f>IF(N239="snížená",J239,0)</f>
        <v>0</v>
      </c>
      <c r="BG239" s="233">
        <f>IF(N239="zákl. přenesená",J239,0)</f>
        <v>0</v>
      </c>
      <c r="BH239" s="233">
        <f>IF(N239="sníž. přenesená",J239,0)</f>
        <v>0</v>
      </c>
      <c r="BI239" s="233">
        <f>IF(N239="nulová",J239,0)</f>
        <v>0</v>
      </c>
      <c r="BJ239" s="17" t="s">
        <v>90</v>
      </c>
      <c r="BK239" s="233">
        <f>ROUND(I239*H239,2)</f>
        <v>0</v>
      </c>
      <c r="BL239" s="17" t="s">
        <v>142</v>
      </c>
      <c r="BM239" s="232" t="s">
        <v>603</v>
      </c>
    </row>
    <row r="240" s="13" customFormat="1">
      <c r="A240" s="13"/>
      <c r="B240" s="239"/>
      <c r="C240" s="240"/>
      <c r="D240" s="234" t="s">
        <v>150</v>
      </c>
      <c r="E240" s="241" t="s">
        <v>1</v>
      </c>
      <c r="F240" s="242" t="s">
        <v>586</v>
      </c>
      <c r="G240" s="240"/>
      <c r="H240" s="243">
        <v>1467.4000000000001</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1467.4000000000001</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2" customFormat="1" ht="24.15" customHeight="1">
      <c r="A242" s="39"/>
      <c r="B242" s="40"/>
      <c r="C242" s="220" t="s">
        <v>333</v>
      </c>
      <c r="D242" s="220" t="s">
        <v>138</v>
      </c>
      <c r="E242" s="221" t="s">
        <v>604</v>
      </c>
      <c r="F242" s="222" t="s">
        <v>605</v>
      </c>
      <c r="G242" s="223" t="s">
        <v>141</v>
      </c>
      <c r="H242" s="224">
        <v>1403.5999999999999</v>
      </c>
      <c r="I242" s="225"/>
      <c r="J242" s="226">
        <f>ROUND(I242*H242,2)</f>
        <v>0</v>
      </c>
      <c r="K242" s="227"/>
      <c r="L242" s="45"/>
      <c r="M242" s="228" t="s">
        <v>1</v>
      </c>
      <c r="N242" s="229" t="s">
        <v>47</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142</v>
      </c>
      <c r="AT242" s="232" t="s">
        <v>138</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606</v>
      </c>
    </row>
    <row r="243" s="13" customFormat="1">
      <c r="A243" s="13"/>
      <c r="B243" s="239"/>
      <c r="C243" s="240"/>
      <c r="D243" s="234" t="s">
        <v>150</v>
      </c>
      <c r="E243" s="241" t="s">
        <v>1</v>
      </c>
      <c r="F243" s="242" t="s">
        <v>607</v>
      </c>
      <c r="G243" s="240"/>
      <c r="H243" s="243">
        <v>1403.5999999999999</v>
      </c>
      <c r="I243" s="244"/>
      <c r="J243" s="240"/>
      <c r="K243" s="240"/>
      <c r="L243" s="245"/>
      <c r="M243" s="246"/>
      <c r="N243" s="247"/>
      <c r="O243" s="247"/>
      <c r="P243" s="247"/>
      <c r="Q243" s="247"/>
      <c r="R243" s="247"/>
      <c r="S243" s="247"/>
      <c r="T243" s="248"/>
      <c r="U243" s="13"/>
      <c r="V243" s="13"/>
      <c r="W243" s="13"/>
      <c r="X243" s="13"/>
      <c r="Y243" s="13"/>
      <c r="Z243" s="13"/>
      <c r="AA243" s="13"/>
      <c r="AB243" s="13"/>
      <c r="AC243" s="13"/>
      <c r="AD243" s="13"/>
      <c r="AE243" s="13"/>
      <c r="AT243" s="249" t="s">
        <v>150</v>
      </c>
      <c r="AU243" s="249" t="s">
        <v>92</v>
      </c>
      <c r="AV243" s="13" t="s">
        <v>92</v>
      </c>
      <c r="AW243" s="13" t="s">
        <v>38</v>
      </c>
      <c r="AX243" s="13" t="s">
        <v>82</v>
      </c>
      <c r="AY243" s="249" t="s">
        <v>136</v>
      </c>
    </row>
    <row r="244" s="14" customFormat="1">
      <c r="A244" s="14"/>
      <c r="B244" s="250"/>
      <c r="C244" s="251"/>
      <c r="D244" s="234" t="s">
        <v>150</v>
      </c>
      <c r="E244" s="252" t="s">
        <v>1</v>
      </c>
      <c r="F244" s="253" t="s">
        <v>153</v>
      </c>
      <c r="G244" s="251"/>
      <c r="H244" s="254">
        <v>1403.5999999999999</v>
      </c>
      <c r="I244" s="255"/>
      <c r="J244" s="251"/>
      <c r="K244" s="251"/>
      <c r="L244" s="256"/>
      <c r="M244" s="257"/>
      <c r="N244" s="258"/>
      <c r="O244" s="258"/>
      <c r="P244" s="258"/>
      <c r="Q244" s="258"/>
      <c r="R244" s="258"/>
      <c r="S244" s="258"/>
      <c r="T244" s="259"/>
      <c r="U244" s="14"/>
      <c r="V244" s="14"/>
      <c r="W244" s="14"/>
      <c r="X244" s="14"/>
      <c r="Y244" s="14"/>
      <c r="Z244" s="14"/>
      <c r="AA244" s="14"/>
      <c r="AB244" s="14"/>
      <c r="AC244" s="14"/>
      <c r="AD244" s="14"/>
      <c r="AE244" s="14"/>
      <c r="AT244" s="260" t="s">
        <v>150</v>
      </c>
      <c r="AU244" s="260" t="s">
        <v>92</v>
      </c>
      <c r="AV244" s="14" t="s">
        <v>142</v>
      </c>
      <c r="AW244" s="14" t="s">
        <v>38</v>
      </c>
      <c r="AX244" s="14" t="s">
        <v>90</v>
      </c>
      <c r="AY244" s="260" t="s">
        <v>136</v>
      </c>
    </row>
    <row r="245" s="2" customFormat="1" ht="14.4" customHeight="1">
      <c r="A245" s="39"/>
      <c r="B245" s="40"/>
      <c r="C245" s="220" t="s">
        <v>339</v>
      </c>
      <c r="D245" s="220" t="s">
        <v>138</v>
      </c>
      <c r="E245" s="221" t="s">
        <v>608</v>
      </c>
      <c r="F245" s="222" t="s">
        <v>609</v>
      </c>
      <c r="G245" s="223" t="s">
        <v>141</v>
      </c>
      <c r="H245" s="224">
        <v>20</v>
      </c>
      <c r="I245" s="225"/>
      <c r="J245" s="226">
        <f>ROUND(I245*H245,2)</f>
        <v>0</v>
      </c>
      <c r="K245" s="227"/>
      <c r="L245" s="45"/>
      <c r="M245" s="228" t="s">
        <v>1</v>
      </c>
      <c r="N245" s="229" t="s">
        <v>47</v>
      </c>
      <c r="O245" s="92"/>
      <c r="P245" s="230">
        <f>O245*H245</f>
        <v>0</v>
      </c>
      <c r="Q245" s="230">
        <v>0.34499999999999997</v>
      </c>
      <c r="R245" s="230">
        <f>Q245*H245</f>
        <v>6.8999999999999995</v>
      </c>
      <c r="S245" s="230">
        <v>0</v>
      </c>
      <c r="T245" s="231">
        <f>S245*H245</f>
        <v>0</v>
      </c>
      <c r="U245" s="39"/>
      <c r="V245" s="39"/>
      <c r="W245" s="39"/>
      <c r="X245" s="39"/>
      <c r="Y245" s="39"/>
      <c r="Z245" s="39"/>
      <c r="AA245" s="39"/>
      <c r="AB245" s="39"/>
      <c r="AC245" s="39"/>
      <c r="AD245" s="39"/>
      <c r="AE245" s="39"/>
      <c r="AR245" s="232" t="s">
        <v>142</v>
      </c>
      <c r="AT245" s="232" t="s">
        <v>138</v>
      </c>
      <c r="AU245" s="232" t="s">
        <v>92</v>
      </c>
      <c r="AY245" s="17" t="s">
        <v>136</v>
      </c>
      <c r="BE245" s="233">
        <f>IF(N245="základní",J245,0)</f>
        <v>0</v>
      </c>
      <c r="BF245" s="233">
        <f>IF(N245="snížená",J245,0)</f>
        <v>0</v>
      </c>
      <c r="BG245" s="233">
        <f>IF(N245="zákl. přenesená",J245,0)</f>
        <v>0</v>
      </c>
      <c r="BH245" s="233">
        <f>IF(N245="sníž. přenesená",J245,0)</f>
        <v>0</v>
      </c>
      <c r="BI245" s="233">
        <f>IF(N245="nulová",J245,0)</f>
        <v>0</v>
      </c>
      <c r="BJ245" s="17" t="s">
        <v>90</v>
      </c>
      <c r="BK245" s="233">
        <f>ROUND(I245*H245,2)</f>
        <v>0</v>
      </c>
      <c r="BL245" s="17" t="s">
        <v>142</v>
      </c>
      <c r="BM245" s="232" t="s">
        <v>610</v>
      </c>
    </row>
    <row r="246" s="13" customFormat="1">
      <c r="A246" s="13"/>
      <c r="B246" s="239"/>
      <c r="C246" s="240"/>
      <c r="D246" s="234" t="s">
        <v>150</v>
      </c>
      <c r="E246" s="241" t="s">
        <v>1</v>
      </c>
      <c r="F246" s="242" t="s">
        <v>611</v>
      </c>
      <c r="G246" s="240"/>
      <c r="H246" s="243">
        <v>20</v>
      </c>
      <c r="I246" s="244"/>
      <c r="J246" s="240"/>
      <c r="K246" s="240"/>
      <c r="L246" s="245"/>
      <c r="M246" s="246"/>
      <c r="N246" s="247"/>
      <c r="O246" s="247"/>
      <c r="P246" s="247"/>
      <c r="Q246" s="247"/>
      <c r="R246" s="247"/>
      <c r="S246" s="247"/>
      <c r="T246" s="248"/>
      <c r="U246" s="13"/>
      <c r="V246" s="13"/>
      <c r="W246" s="13"/>
      <c r="X246" s="13"/>
      <c r="Y246" s="13"/>
      <c r="Z246" s="13"/>
      <c r="AA246" s="13"/>
      <c r="AB246" s="13"/>
      <c r="AC246" s="13"/>
      <c r="AD246" s="13"/>
      <c r="AE246" s="13"/>
      <c r="AT246" s="249" t="s">
        <v>150</v>
      </c>
      <c r="AU246" s="249" t="s">
        <v>92</v>
      </c>
      <c r="AV246" s="13" t="s">
        <v>92</v>
      </c>
      <c r="AW246" s="13" t="s">
        <v>38</v>
      </c>
      <c r="AX246" s="13" t="s">
        <v>82</v>
      </c>
      <c r="AY246" s="249" t="s">
        <v>136</v>
      </c>
    </row>
    <row r="247" s="14" customFormat="1">
      <c r="A247" s="14"/>
      <c r="B247" s="250"/>
      <c r="C247" s="251"/>
      <c r="D247" s="234" t="s">
        <v>150</v>
      </c>
      <c r="E247" s="252" t="s">
        <v>1</v>
      </c>
      <c r="F247" s="253" t="s">
        <v>153</v>
      </c>
      <c r="G247" s="251"/>
      <c r="H247" s="254">
        <v>20</v>
      </c>
      <c r="I247" s="255"/>
      <c r="J247" s="251"/>
      <c r="K247" s="251"/>
      <c r="L247" s="256"/>
      <c r="M247" s="257"/>
      <c r="N247" s="258"/>
      <c r="O247" s="258"/>
      <c r="P247" s="258"/>
      <c r="Q247" s="258"/>
      <c r="R247" s="258"/>
      <c r="S247" s="258"/>
      <c r="T247" s="259"/>
      <c r="U247" s="14"/>
      <c r="V247" s="14"/>
      <c r="W247" s="14"/>
      <c r="X247" s="14"/>
      <c r="Y247" s="14"/>
      <c r="Z247" s="14"/>
      <c r="AA247" s="14"/>
      <c r="AB247" s="14"/>
      <c r="AC247" s="14"/>
      <c r="AD247" s="14"/>
      <c r="AE247" s="14"/>
      <c r="AT247" s="260" t="s">
        <v>150</v>
      </c>
      <c r="AU247" s="260" t="s">
        <v>92</v>
      </c>
      <c r="AV247" s="14" t="s">
        <v>142</v>
      </c>
      <c r="AW247" s="14" t="s">
        <v>38</v>
      </c>
      <c r="AX247" s="14" t="s">
        <v>90</v>
      </c>
      <c r="AY247" s="260" t="s">
        <v>136</v>
      </c>
    </row>
    <row r="248" s="2" customFormat="1" ht="24.15" customHeight="1">
      <c r="A248" s="39"/>
      <c r="B248" s="40"/>
      <c r="C248" s="220" t="s">
        <v>344</v>
      </c>
      <c r="D248" s="220" t="s">
        <v>138</v>
      </c>
      <c r="E248" s="221" t="s">
        <v>612</v>
      </c>
      <c r="F248" s="222" t="s">
        <v>613</v>
      </c>
      <c r="G248" s="223" t="s">
        <v>141</v>
      </c>
      <c r="H248" s="224">
        <v>1276</v>
      </c>
      <c r="I248" s="225"/>
      <c r="J248" s="226">
        <f>ROUND(I248*H248,2)</f>
        <v>0</v>
      </c>
      <c r="K248" s="227"/>
      <c r="L248" s="45"/>
      <c r="M248" s="228" t="s">
        <v>1</v>
      </c>
      <c r="N248" s="229" t="s">
        <v>47</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142</v>
      </c>
      <c r="AT248" s="232" t="s">
        <v>138</v>
      </c>
      <c r="AU248" s="232" t="s">
        <v>92</v>
      </c>
      <c r="AY248" s="17" t="s">
        <v>136</v>
      </c>
      <c r="BE248" s="233">
        <f>IF(N248="základní",J248,0)</f>
        <v>0</v>
      </c>
      <c r="BF248" s="233">
        <f>IF(N248="snížená",J248,0)</f>
        <v>0</v>
      </c>
      <c r="BG248" s="233">
        <f>IF(N248="zákl. přenesená",J248,0)</f>
        <v>0</v>
      </c>
      <c r="BH248" s="233">
        <f>IF(N248="sníž. přenesená",J248,0)</f>
        <v>0</v>
      </c>
      <c r="BI248" s="233">
        <f>IF(N248="nulová",J248,0)</f>
        <v>0</v>
      </c>
      <c r="BJ248" s="17" t="s">
        <v>90</v>
      </c>
      <c r="BK248" s="233">
        <f>ROUND(I248*H248,2)</f>
        <v>0</v>
      </c>
      <c r="BL248" s="17" t="s">
        <v>142</v>
      </c>
      <c r="BM248" s="232" t="s">
        <v>614</v>
      </c>
    </row>
    <row r="249" s="13" customFormat="1">
      <c r="A249" s="13"/>
      <c r="B249" s="239"/>
      <c r="C249" s="240"/>
      <c r="D249" s="234" t="s">
        <v>150</v>
      </c>
      <c r="E249" s="241" t="s">
        <v>1</v>
      </c>
      <c r="F249" s="242" t="s">
        <v>615</v>
      </c>
      <c r="G249" s="240"/>
      <c r="H249" s="243">
        <v>1276</v>
      </c>
      <c r="I249" s="244"/>
      <c r="J249" s="240"/>
      <c r="K249" s="240"/>
      <c r="L249" s="245"/>
      <c r="M249" s="246"/>
      <c r="N249" s="247"/>
      <c r="O249" s="247"/>
      <c r="P249" s="247"/>
      <c r="Q249" s="247"/>
      <c r="R249" s="247"/>
      <c r="S249" s="247"/>
      <c r="T249" s="248"/>
      <c r="U249" s="13"/>
      <c r="V249" s="13"/>
      <c r="W249" s="13"/>
      <c r="X249" s="13"/>
      <c r="Y249" s="13"/>
      <c r="Z249" s="13"/>
      <c r="AA249" s="13"/>
      <c r="AB249" s="13"/>
      <c r="AC249" s="13"/>
      <c r="AD249" s="13"/>
      <c r="AE249" s="13"/>
      <c r="AT249" s="249" t="s">
        <v>150</v>
      </c>
      <c r="AU249" s="249" t="s">
        <v>92</v>
      </c>
      <c r="AV249" s="13" t="s">
        <v>92</v>
      </c>
      <c r="AW249" s="13" t="s">
        <v>38</v>
      </c>
      <c r="AX249" s="13" t="s">
        <v>90</v>
      </c>
      <c r="AY249" s="249" t="s">
        <v>136</v>
      </c>
    </row>
    <row r="250" s="2" customFormat="1" ht="24.15" customHeight="1">
      <c r="A250" s="39"/>
      <c r="B250" s="40"/>
      <c r="C250" s="220" t="s">
        <v>349</v>
      </c>
      <c r="D250" s="220" t="s">
        <v>138</v>
      </c>
      <c r="E250" s="221" t="s">
        <v>616</v>
      </c>
      <c r="F250" s="222" t="s">
        <v>617</v>
      </c>
      <c r="G250" s="223" t="s">
        <v>141</v>
      </c>
      <c r="H250" s="224">
        <v>1281</v>
      </c>
      <c r="I250" s="225"/>
      <c r="J250" s="226">
        <f>ROUND(I250*H250,2)</f>
        <v>0</v>
      </c>
      <c r="K250" s="227"/>
      <c r="L250" s="45"/>
      <c r="M250" s="228" t="s">
        <v>1</v>
      </c>
      <c r="N250" s="229" t="s">
        <v>47</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142</v>
      </c>
      <c r="AT250" s="232" t="s">
        <v>138</v>
      </c>
      <c r="AU250" s="232" t="s">
        <v>92</v>
      </c>
      <c r="AY250" s="17" t="s">
        <v>136</v>
      </c>
      <c r="BE250" s="233">
        <f>IF(N250="základní",J250,0)</f>
        <v>0</v>
      </c>
      <c r="BF250" s="233">
        <f>IF(N250="snížená",J250,0)</f>
        <v>0</v>
      </c>
      <c r="BG250" s="233">
        <f>IF(N250="zákl. přenesená",J250,0)</f>
        <v>0</v>
      </c>
      <c r="BH250" s="233">
        <f>IF(N250="sníž. přenesená",J250,0)</f>
        <v>0</v>
      </c>
      <c r="BI250" s="233">
        <f>IF(N250="nulová",J250,0)</f>
        <v>0</v>
      </c>
      <c r="BJ250" s="17" t="s">
        <v>90</v>
      </c>
      <c r="BK250" s="233">
        <f>ROUND(I250*H250,2)</f>
        <v>0</v>
      </c>
      <c r="BL250" s="17" t="s">
        <v>142</v>
      </c>
      <c r="BM250" s="232" t="s">
        <v>618</v>
      </c>
    </row>
    <row r="251" s="13" customFormat="1">
      <c r="A251" s="13"/>
      <c r="B251" s="239"/>
      <c r="C251" s="240"/>
      <c r="D251" s="234" t="s">
        <v>150</v>
      </c>
      <c r="E251" s="241" t="s">
        <v>1</v>
      </c>
      <c r="F251" s="242" t="s">
        <v>619</v>
      </c>
      <c r="G251" s="240"/>
      <c r="H251" s="243">
        <v>1281</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150</v>
      </c>
      <c r="AU251" s="249" t="s">
        <v>92</v>
      </c>
      <c r="AV251" s="13" t="s">
        <v>92</v>
      </c>
      <c r="AW251" s="13" t="s">
        <v>38</v>
      </c>
      <c r="AX251" s="13" t="s">
        <v>82</v>
      </c>
      <c r="AY251" s="249" t="s">
        <v>136</v>
      </c>
    </row>
    <row r="252" s="14" customFormat="1">
      <c r="A252" s="14"/>
      <c r="B252" s="250"/>
      <c r="C252" s="251"/>
      <c r="D252" s="234" t="s">
        <v>150</v>
      </c>
      <c r="E252" s="252" t="s">
        <v>1</v>
      </c>
      <c r="F252" s="253" t="s">
        <v>153</v>
      </c>
      <c r="G252" s="251"/>
      <c r="H252" s="254">
        <v>1281</v>
      </c>
      <c r="I252" s="255"/>
      <c r="J252" s="251"/>
      <c r="K252" s="251"/>
      <c r="L252" s="256"/>
      <c r="M252" s="257"/>
      <c r="N252" s="258"/>
      <c r="O252" s="258"/>
      <c r="P252" s="258"/>
      <c r="Q252" s="258"/>
      <c r="R252" s="258"/>
      <c r="S252" s="258"/>
      <c r="T252" s="259"/>
      <c r="U252" s="14"/>
      <c r="V252" s="14"/>
      <c r="W252" s="14"/>
      <c r="X252" s="14"/>
      <c r="Y252" s="14"/>
      <c r="Z252" s="14"/>
      <c r="AA252" s="14"/>
      <c r="AB252" s="14"/>
      <c r="AC252" s="14"/>
      <c r="AD252" s="14"/>
      <c r="AE252" s="14"/>
      <c r="AT252" s="260" t="s">
        <v>150</v>
      </c>
      <c r="AU252" s="260" t="s">
        <v>92</v>
      </c>
      <c r="AV252" s="14" t="s">
        <v>142</v>
      </c>
      <c r="AW252" s="14" t="s">
        <v>38</v>
      </c>
      <c r="AX252" s="14" t="s">
        <v>90</v>
      </c>
      <c r="AY252" s="260" t="s">
        <v>136</v>
      </c>
    </row>
    <row r="253" s="2" customFormat="1" ht="24.15" customHeight="1">
      <c r="A253" s="39"/>
      <c r="B253" s="40"/>
      <c r="C253" s="220" t="s">
        <v>355</v>
      </c>
      <c r="D253" s="220" t="s">
        <v>138</v>
      </c>
      <c r="E253" s="221" t="s">
        <v>620</v>
      </c>
      <c r="F253" s="222" t="s">
        <v>621</v>
      </c>
      <c r="G253" s="223" t="s">
        <v>141</v>
      </c>
      <c r="H253" s="224">
        <v>690</v>
      </c>
      <c r="I253" s="225"/>
      <c r="J253" s="226">
        <f>ROUND(I253*H253,2)</f>
        <v>0</v>
      </c>
      <c r="K253" s="227"/>
      <c r="L253" s="45"/>
      <c r="M253" s="228" t="s">
        <v>1</v>
      </c>
      <c r="N253" s="229" t="s">
        <v>47</v>
      </c>
      <c r="O253" s="92"/>
      <c r="P253" s="230">
        <f>O253*H253</f>
        <v>0</v>
      </c>
      <c r="Q253" s="230">
        <v>0.013856500000000001</v>
      </c>
      <c r="R253" s="230">
        <f>Q253*H253</f>
        <v>9.5609850000000005</v>
      </c>
      <c r="S253" s="230">
        <v>0</v>
      </c>
      <c r="T253" s="231">
        <f>S253*H253</f>
        <v>0</v>
      </c>
      <c r="U253" s="39"/>
      <c r="V253" s="39"/>
      <c r="W253" s="39"/>
      <c r="X253" s="39"/>
      <c r="Y253" s="39"/>
      <c r="Z253" s="39"/>
      <c r="AA253" s="39"/>
      <c r="AB253" s="39"/>
      <c r="AC253" s="39"/>
      <c r="AD253" s="39"/>
      <c r="AE253" s="39"/>
      <c r="AR253" s="232" t="s">
        <v>142</v>
      </c>
      <c r="AT253" s="232" t="s">
        <v>138</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622</v>
      </c>
    </row>
    <row r="254" s="2" customFormat="1">
      <c r="A254" s="39"/>
      <c r="B254" s="40"/>
      <c r="C254" s="41"/>
      <c r="D254" s="234" t="s">
        <v>144</v>
      </c>
      <c r="E254" s="41"/>
      <c r="F254" s="235" t="s">
        <v>623</v>
      </c>
      <c r="G254" s="41"/>
      <c r="H254" s="41"/>
      <c r="I254" s="236"/>
      <c r="J254" s="41"/>
      <c r="K254" s="41"/>
      <c r="L254" s="45"/>
      <c r="M254" s="237"/>
      <c r="N254" s="238"/>
      <c r="O254" s="92"/>
      <c r="P254" s="92"/>
      <c r="Q254" s="92"/>
      <c r="R254" s="92"/>
      <c r="S254" s="92"/>
      <c r="T254" s="93"/>
      <c r="U254" s="39"/>
      <c r="V254" s="39"/>
      <c r="W254" s="39"/>
      <c r="X254" s="39"/>
      <c r="Y254" s="39"/>
      <c r="Z254" s="39"/>
      <c r="AA254" s="39"/>
      <c r="AB254" s="39"/>
      <c r="AC254" s="39"/>
      <c r="AD254" s="39"/>
      <c r="AE254" s="39"/>
      <c r="AT254" s="17" t="s">
        <v>144</v>
      </c>
      <c r="AU254" s="17" t="s">
        <v>92</v>
      </c>
    </row>
    <row r="255" s="13" customFormat="1">
      <c r="A255" s="13"/>
      <c r="B255" s="239"/>
      <c r="C255" s="240"/>
      <c r="D255" s="234" t="s">
        <v>150</v>
      </c>
      <c r="E255" s="241" t="s">
        <v>1</v>
      </c>
      <c r="F255" s="242" t="s">
        <v>624</v>
      </c>
      <c r="G255" s="240"/>
      <c r="H255" s="243">
        <v>600</v>
      </c>
      <c r="I255" s="244"/>
      <c r="J255" s="240"/>
      <c r="K255" s="240"/>
      <c r="L255" s="245"/>
      <c r="M255" s="246"/>
      <c r="N255" s="247"/>
      <c r="O255" s="247"/>
      <c r="P255" s="247"/>
      <c r="Q255" s="247"/>
      <c r="R255" s="247"/>
      <c r="S255" s="247"/>
      <c r="T255" s="248"/>
      <c r="U255" s="13"/>
      <c r="V255" s="13"/>
      <c r="W255" s="13"/>
      <c r="X255" s="13"/>
      <c r="Y255" s="13"/>
      <c r="Z255" s="13"/>
      <c r="AA255" s="13"/>
      <c r="AB255" s="13"/>
      <c r="AC255" s="13"/>
      <c r="AD255" s="13"/>
      <c r="AE255" s="13"/>
      <c r="AT255" s="249" t="s">
        <v>150</v>
      </c>
      <c r="AU255" s="249" t="s">
        <v>92</v>
      </c>
      <c r="AV255" s="13" t="s">
        <v>92</v>
      </c>
      <c r="AW255" s="13" t="s">
        <v>38</v>
      </c>
      <c r="AX255" s="13" t="s">
        <v>90</v>
      </c>
      <c r="AY255" s="249" t="s">
        <v>136</v>
      </c>
    </row>
    <row r="256" s="13" customFormat="1">
      <c r="A256" s="13"/>
      <c r="B256" s="239"/>
      <c r="C256" s="240"/>
      <c r="D256" s="234" t="s">
        <v>150</v>
      </c>
      <c r="E256" s="240"/>
      <c r="F256" s="242" t="s">
        <v>625</v>
      </c>
      <c r="G256" s="240"/>
      <c r="H256" s="243">
        <v>690</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150</v>
      </c>
      <c r="AU256" s="249" t="s">
        <v>92</v>
      </c>
      <c r="AV256" s="13" t="s">
        <v>92</v>
      </c>
      <c r="AW256" s="13" t="s">
        <v>4</v>
      </c>
      <c r="AX256" s="13" t="s">
        <v>90</v>
      </c>
      <c r="AY256" s="249" t="s">
        <v>136</v>
      </c>
    </row>
    <row r="257" s="2" customFormat="1" ht="24.15" customHeight="1">
      <c r="A257" s="39"/>
      <c r="B257" s="40"/>
      <c r="C257" s="220" t="s">
        <v>27</v>
      </c>
      <c r="D257" s="220" t="s">
        <v>138</v>
      </c>
      <c r="E257" s="221" t="s">
        <v>626</v>
      </c>
      <c r="F257" s="222" t="s">
        <v>627</v>
      </c>
      <c r="G257" s="223" t="s">
        <v>141</v>
      </c>
      <c r="H257" s="224">
        <v>1220</v>
      </c>
      <c r="I257" s="225"/>
      <c r="J257" s="226">
        <f>ROUND(I257*H257,2)</f>
        <v>0</v>
      </c>
      <c r="K257" s="227"/>
      <c r="L257" s="45"/>
      <c r="M257" s="228" t="s">
        <v>1</v>
      </c>
      <c r="N257" s="229" t="s">
        <v>47</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142</v>
      </c>
      <c r="AT257" s="232" t="s">
        <v>138</v>
      </c>
      <c r="AU257" s="232" t="s">
        <v>92</v>
      </c>
      <c r="AY257" s="17" t="s">
        <v>136</v>
      </c>
      <c r="BE257" s="233">
        <f>IF(N257="základní",J257,0)</f>
        <v>0</v>
      </c>
      <c r="BF257" s="233">
        <f>IF(N257="snížená",J257,0)</f>
        <v>0</v>
      </c>
      <c r="BG257" s="233">
        <f>IF(N257="zákl. přenesená",J257,0)</f>
        <v>0</v>
      </c>
      <c r="BH257" s="233">
        <f>IF(N257="sníž. přenesená",J257,0)</f>
        <v>0</v>
      </c>
      <c r="BI257" s="233">
        <f>IF(N257="nulová",J257,0)</f>
        <v>0</v>
      </c>
      <c r="BJ257" s="17" t="s">
        <v>90</v>
      </c>
      <c r="BK257" s="233">
        <f>ROUND(I257*H257,2)</f>
        <v>0</v>
      </c>
      <c r="BL257" s="17" t="s">
        <v>142</v>
      </c>
      <c r="BM257" s="232" t="s">
        <v>628</v>
      </c>
    </row>
    <row r="258" s="13" customFormat="1">
      <c r="A258" s="13"/>
      <c r="B258" s="239"/>
      <c r="C258" s="240"/>
      <c r="D258" s="234" t="s">
        <v>150</v>
      </c>
      <c r="E258" s="241" t="s">
        <v>1</v>
      </c>
      <c r="F258" s="242" t="s">
        <v>629</v>
      </c>
      <c r="G258" s="240"/>
      <c r="H258" s="243">
        <v>1220</v>
      </c>
      <c r="I258" s="244"/>
      <c r="J258" s="240"/>
      <c r="K258" s="240"/>
      <c r="L258" s="245"/>
      <c r="M258" s="246"/>
      <c r="N258" s="247"/>
      <c r="O258" s="247"/>
      <c r="P258" s="247"/>
      <c r="Q258" s="247"/>
      <c r="R258" s="247"/>
      <c r="S258" s="247"/>
      <c r="T258" s="248"/>
      <c r="U258" s="13"/>
      <c r="V258" s="13"/>
      <c r="W258" s="13"/>
      <c r="X258" s="13"/>
      <c r="Y258" s="13"/>
      <c r="Z258" s="13"/>
      <c r="AA258" s="13"/>
      <c r="AB258" s="13"/>
      <c r="AC258" s="13"/>
      <c r="AD258" s="13"/>
      <c r="AE258" s="13"/>
      <c r="AT258" s="249" t="s">
        <v>150</v>
      </c>
      <c r="AU258" s="249" t="s">
        <v>92</v>
      </c>
      <c r="AV258" s="13" t="s">
        <v>92</v>
      </c>
      <c r="AW258" s="13" t="s">
        <v>38</v>
      </c>
      <c r="AX258" s="13" t="s">
        <v>90</v>
      </c>
      <c r="AY258" s="249" t="s">
        <v>136</v>
      </c>
    </row>
    <row r="259" s="2" customFormat="1" ht="24.15" customHeight="1">
      <c r="A259" s="39"/>
      <c r="B259" s="40"/>
      <c r="C259" s="220" t="s">
        <v>363</v>
      </c>
      <c r="D259" s="220" t="s">
        <v>138</v>
      </c>
      <c r="E259" s="221" t="s">
        <v>630</v>
      </c>
      <c r="F259" s="222" t="s">
        <v>631</v>
      </c>
      <c r="G259" s="223" t="s">
        <v>141</v>
      </c>
      <c r="H259" s="224">
        <v>1220</v>
      </c>
      <c r="I259" s="225"/>
      <c r="J259" s="226">
        <f>ROUND(I259*H259,2)</f>
        <v>0</v>
      </c>
      <c r="K259" s="227"/>
      <c r="L259" s="45"/>
      <c r="M259" s="228" t="s">
        <v>1</v>
      </c>
      <c r="N259" s="229" t="s">
        <v>47</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142</v>
      </c>
      <c r="AT259" s="232" t="s">
        <v>138</v>
      </c>
      <c r="AU259" s="232" t="s">
        <v>92</v>
      </c>
      <c r="AY259" s="17" t="s">
        <v>136</v>
      </c>
      <c r="BE259" s="233">
        <f>IF(N259="základní",J259,0)</f>
        <v>0</v>
      </c>
      <c r="BF259" s="233">
        <f>IF(N259="snížená",J259,0)</f>
        <v>0</v>
      </c>
      <c r="BG259" s="233">
        <f>IF(N259="zákl. přenesená",J259,0)</f>
        <v>0</v>
      </c>
      <c r="BH259" s="233">
        <f>IF(N259="sníž. přenesená",J259,0)</f>
        <v>0</v>
      </c>
      <c r="BI259" s="233">
        <f>IF(N259="nulová",J259,0)</f>
        <v>0</v>
      </c>
      <c r="BJ259" s="17" t="s">
        <v>90</v>
      </c>
      <c r="BK259" s="233">
        <f>ROUND(I259*H259,2)</f>
        <v>0</v>
      </c>
      <c r="BL259" s="17" t="s">
        <v>142</v>
      </c>
      <c r="BM259" s="232" t="s">
        <v>632</v>
      </c>
    </row>
    <row r="260" s="13" customFormat="1">
      <c r="A260" s="13"/>
      <c r="B260" s="239"/>
      <c r="C260" s="240"/>
      <c r="D260" s="234" t="s">
        <v>150</v>
      </c>
      <c r="E260" s="241" t="s">
        <v>1</v>
      </c>
      <c r="F260" s="242" t="s">
        <v>629</v>
      </c>
      <c r="G260" s="240"/>
      <c r="H260" s="243">
        <v>1220</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150</v>
      </c>
      <c r="AU260" s="249" t="s">
        <v>92</v>
      </c>
      <c r="AV260" s="13" t="s">
        <v>92</v>
      </c>
      <c r="AW260" s="13" t="s">
        <v>38</v>
      </c>
      <c r="AX260" s="13" t="s">
        <v>90</v>
      </c>
      <c r="AY260" s="249" t="s">
        <v>136</v>
      </c>
    </row>
    <row r="261" s="12" customFormat="1" ht="22.8" customHeight="1">
      <c r="A261" s="12"/>
      <c r="B261" s="204"/>
      <c r="C261" s="205"/>
      <c r="D261" s="206" t="s">
        <v>81</v>
      </c>
      <c r="E261" s="218" t="s">
        <v>633</v>
      </c>
      <c r="F261" s="218" t="s">
        <v>634</v>
      </c>
      <c r="G261" s="205"/>
      <c r="H261" s="205"/>
      <c r="I261" s="208"/>
      <c r="J261" s="219">
        <f>BK261</f>
        <v>0</v>
      </c>
      <c r="K261" s="205"/>
      <c r="L261" s="210"/>
      <c r="M261" s="211"/>
      <c r="N261" s="212"/>
      <c r="O261" s="212"/>
      <c r="P261" s="213">
        <f>SUM(P262:P304)</f>
        <v>0</v>
      </c>
      <c r="Q261" s="212"/>
      <c r="R261" s="213">
        <f>SUM(R262:R304)</f>
        <v>5.3284487</v>
      </c>
      <c r="S261" s="212"/>
      <c r="T261" s="214">
        <f>SUM(T262:T304)</f>
        <v>0</v>
      </c>
      <c r="U261" s="12"/>
      <c r="V261" s="12"/>
      <c r="W261" s="12"/>
      <c r="X261" s="12"/>
      <c r="Y261" s="12"/>
      <c r="Z261" s="12"/>
      <c r="AA261" s="12"/>
      <c r="AB261" s="12"/>
      <c r="AC261" s="12"/>
      <c r="AD261" s="12"/>
      <c r="AE261" s="12"/>
      <c r="AR261" s="215" t="s">
        <v>92</v>
      </c>
      <c r="AT261" s="216" t="s">
        <v>81</v>
      </c>
      <c r="AU261" s="216" t="s">
        <v>90</v>
      </c>
      <c r="AY261" s="215" t="s">
        <v>136</v>
      </c>
      <c r="BK261" s="217">
        <f>SUM(BK262:BK304)</f>
        <v>0</v>
      </c>
    </row>
    <row r="262" s="2" customFormat="1" ht="24.15" customHeight="1">
      <c r="A262" s="39"/>
      <c r="B262" s="40"/>
      <c r="C262" s="220" t="s">
        <v>370</v>
      </c>
      <c r="D262" s="220" t="s">
        <v>138</v>
      </c>
      <c r="E262" s="221" t="s">
        <v>572</v>
      </c>
      <c r="F262" s="222" t="s">
        <v>573</v>
      </c>
      <c r="G262" s="223" t="s">
        <v>141</v>
      </c>
      <c r="H262" s="224">
        <v>451.5</v>
      </c>
      <c r="I262" s="225"/>
      <c r="J262" s="226">
        <f>ROUND(I262*H262,2)</f>
        <v>0</v>
      </c>
      <c r="K262" s="227"/>
      <c r="L262" s="45"/>
      <c r="M262" s="228" t="s">
        <v>1</v>
      </c>
      <c r="N262" s="229" t="s">
        <v>47</v>
      </c>
      <c r="O262" s="92"/>
      <c r="P262" s="230">
        <f>O262*H262</f>
        <v>0</v>
      </c>
      <c r="Q262" s="230">
        <v>0.00010000000000000001</v>
      </c>
      <c r="R262" s="230">
        <f>Q262*H262</f>
        <v>0.045150000000000003</v>
      </c>
      <c r="S262" s="230">
        <v>0</v>
      </c>
      <c r="T262" s="231">
        <f>S262*H262</f>
        <v>0</v>
      </c>
      <c r="U262" s="39"/>
      <c r="V262" s="39"/>
      <c r="W262" s="39"/>
      <c r="X262" s="39"/>
      <c r="Y262" s="39"/>
      <c r="Z262" s="39"/>
      <c r="AA262" s="39"/>
      <c r="AB262" s="39"/>
      <c r="AC262" s="39"/>
      <c r="AD262" s="39"/>
      <c r="AE262" s="39"/>
      <c r="AR262" s="232" t="s">
        <v>142</v>
      </c>
      <c r="AT262" s="232" t="s">
        <v>138</v>
      </c>
      <c r="AU262" s="232" t="s">
        <v>92</v>
      </c>
      <c r="AY262" s="17" t="s">
        <v>136</v>
      </c>
      <c r="BE262" s="233">
        <f>IF(N262="základní",J262,0)</f>
        <v>0</v>
      </c>
      <c r="BF262" s="233">
        <f>IF(N262="snížená",J262,0)</f>
        <v>0</v>
      </c>
      <c r="BG262" s="233">
        <f>IF(N262="zákl. přenesená",J262,0)</f>
        <v>0</v>
      </c>
      <c r="BH262" s="233">
        <f>IF(N262="sníž. přenesená",J262,0)</f>
        <v>0</v>
      </c>
      <c r="BI262" s="233">
        <f>IF(N262="nulová",J262,0)</f>
        <v>0</v>
      </c>
      <c r="BJ262" s="17" t="s">
        <v>90</v>
      </c>
      <c r="BK262" s="233">
        <f>ROUND(I262*H262,2)</f>
        <v>0</v>
      </c>
      <c r="BL262" s="17" t="s">
        <v>142</v>
      </c>
      <c r="BM262" s="232" t="s">
        <v>635</v>
      </c>
    </row>
    <row r="263" s="2" customFormat="1">
      <c r="A263" s="39"/>
      <c r="B263" s="40"/>
      <c r="C263" s="41"/>
      <c r="D263" s="234" t="s">
        <v>144</v>
      </c>
      <c r="E263" s="41"/>
      <c r="F263" s="235" t="s">
        <v>636</v>
      </c>
      <c r="G263" s="41"/>
      <c r="H263" s="41"/>
      <c r="I263" s="236"/>
      <c r="J263" s="41"/>
      <c r="K263" s="41"/>
      <c r="L263" s="45"/>
      <c r="M263" s="237"/>
      <c r="N263" s="238"/>
      <c r="O263" s="92"/>
      <c r="P263" s="92"/>
      <c r="Q263" s="92"/>
      <c r="R263" s="92"/>
      <c r="S263" s="92"/>
      <c r="T263" s="93"/>
      <c r="U263" s="39"/>
      <c r="V263" s="39"/>
      <c r="W263" s="39"/>
      <c r="X263" s="39"/>
      <c r="Y263" s="39"/>
      <c r="Z263" s="39"/>
      <c r="AA263" s="39"/>
      <c r="AB263" s="39"/>
      <c r="AC263" s="39"/>
      <c r="AD263" s="39"/>
      <c r="AE263" s="39"/>
      <c r="AT263" s="17" t="s">
        <v>144</v>
      </c>
      <c r="AU263" s="17" t="s">
        <v>92</v>
      </c>
    </row>
    <row r="264" s="13" customFormat="1">
      <c r="A264" s="13"/>
      <c r="B264" s="239"/>
      <c r="C264" s="240"/>
      <c r="D264" s="234" t="s">
        <v>150</v>
      </c>
      <c r="E264" s="241" t="s">
        <v>1</v>
      </c>
      <c r="F264" s="242" t="s">
        <v>637</v>
      </c>
      <c r="G264" s="240"/>
      <c r="H264" s="243">
        <v>7.5</v>
      </c>
      <c r="I264" s="244"/>
      <c r="J264" s="240"/>
      <c r="K264" s="240"/>
      <c r="L264" s="245"/>
      <c r="M264" s="246"/>
      <c r="N264" s="247"/>
      <c r="O264" s="247"/>
      <c r="P264" s="247"/>
      <c r="Q264" s="247"/>
      <c r="R264" s="247"/>
      <c r="S264" s="247"/>
      <c r="T264" s="248"/>
      <c r="U264" s="13"/>
      <c r="V264" s="13"/>
      <c r="W264" s="13"/>
      <c r="X264" s="13"/>
      <c r="Y264" s="13"/>
      <c r="Z264" s="13"/>
      <c r="AA264" s="13"/>
      <c r="AB264" s="13"/>
      <c r="AC264" s="13"/>
      <c r="AD264" s="13"/>
      <c r="AE264" s="13"/>
      <c r="AT264" s="249" t="s">
        <v>150</v>
      </c>
      <c r="AU264" s="249" t="s">
        <v>92</v>
      </c>
      <c r="AV264" s="13" t="s">
        <v>92</v>
      </c>
      <c r="AW264" s="13" t="s">
        <v>38</v>
      </c>
      <c r="AX264" s="13" t="s">
        <v>82</v>
      </c>
      <c r="AY264" s="249" t="s">
        <v>136</v>
      </c>
    </row>
    <row r="265" s="13" customFormat="1">
      <c r="A265" s="13"/>
      <c r="B265" s="239"/>
      <c r="C265" s="240"/>
      <c r="D265" s="234" t="s">
        <v>150</v>
      </c>
      <c r="E265" s="241" t="s">
        <v>1</v>
      </c>
      <c r="F265" s="242" t="s">
        <v>638</v>
      </c>
      <c r="G265" s="240"/>
      <c r="H265" s="243">
        <v>444</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150</v>
      </c>
      <c r="AU265" s="249" t="s">
        <v>92</v>
      </c>
      <c r="AV265" s="13" t="s">
        <v>92</v>
      </c>
      <c r="AW265" s="13" t="s">
        <v>38</v>
      </c>
      <c r="AX265" s="13" t="s">
        <v>82</v>
      </c>
      <c r="AY265" s="249" t="s">
        <v>136</v>
      </c>
    </row>
    <row r="266" s="14" customFormat="1">
      <c r="A266" s="14"/>
      <c r="B266" s="250"/>
      <c r="C266" s="251"/>
      <c r="D266" s="234" t="s">
        <v>150</v>
      </c>
      <c r="E266" s="252" t="s">
        <v>1</v>
      </c>
      <c r="F266" s="253" t="s">
        <v>153</v>
      </c>
      <c r="G266" s="251"/>
      <c r="H266" s="254">
        <v>451.5</v>
      </c>
      <c r="I266" s="255"/>
      <c r="J266" s="251"/>
      <c r="K266" s="251"/>
      <c r="L266" s="256"/>
      <c r="M266" s="257"/>
      <c r="N266" s="258"/>
      <c r="O266" s="258"/>
      <c r="P266" s="258"/>
      <c r="Q266" s="258"/>
      <c r="R266" s="258"/>
      <c r="S266" s="258"/>
      <c r="T266" s="259"/>
      <c r="U266" s="14"/>
      <c r="V266" s="14"/>
      <c r="W266" s="14"/>
      <c r="X266" s="14"/>
      <c r="Y266" s="14"/>
      <c r="Z266" s="14"/>
      <c r="AA266" s="14"/>
      <c r="AB266" s="14"/>
      <c r="AC266" s="14"/>
      <c r="AD266" s="14"/>
      <c r="AE266" s="14"/>
      <c r="AT266" s="260" t="s">
        <v>150</v>
      </c>
      <c r="AU266" s="260" t="s">
        <v>92</v>
      </c>
      <c r="AV266" s="14" t="s">
        <v>142</v>
      </c>
      <c r="AW266" s="14" t="s">
        <v>38</v>
      </c>
      <c r="AX266" s="14" t="s">
        <v>90</v>
      </c>
      <c r="AY266" s="260" t="s">
        <v>136</v>
      </c>
    </row>
    <row r="267" s="2" customFormat="1" ht="24.15" customHeight="1">
      <c r="A267" s="39"/>
      <c r="B267" s="40"/>
      <c r="C267" s="261" t="s">
        <v>376</v>
      </c>
      <c r="D267" s="261" t="s">
        <v>164</v>
      </c>
      <c r="E267" s="262" t="s">
        <v>639</v>
      </c>
      <c r="F267" s="263" t="s">
        <v>578</v>
      </c>
      <c r="G267" s="264" t="s">
        <v>141</v>
      </c>
      <c r="H267" s="265">
        <v>613.68899999999996</v>
      </c>
      <c r="I267" s="266"/>
      <c r="J267" s="267">
        <f>ROUND(I267*H267,2)</f>
        <v>0</v>
      </c>
      <c r="K267" s="268"/>
      <c r="L267" s="269"/>
      <c r="M267" s="270" t="s">
        <v>1</v>
      </c>
      <c r="N267" s="271" t="s">
        <v>47</v>
      </c>
      <c r="O267" s="92"/>
      <c r="P267" s="230">
        <f>O267*H267</f>
        <v>0</v>
      </c>
      <c r="Q267" s="230">
        <v>0.00029999999999999997</v>
      </c>
      <c r="R267" s="230">
        <f>Q267*H267</f>
        <v>0.18410669999999998</v>
      </c>
      <c r="S267" s="230">
        <v>0</v>
      </c>
      <c r="T267" s="231">
        <f>S267*H267</f>
        <v>0</v>
      </c>
      <c r="U267" s="39"/>
      <c r="V267" s="39"/>
      <c r="W267" s="39"/>
      <c r="X267" s="39"/>
      <c r="Y267" s="39"/>
      <c r="Z267" s="39"/>
      <c r="AA267" s="39"/>
      <c r="AB267" s="39"/>
      <c r="AC267" s="39"/>
      <c r="AD267" s="39"/>
      <c r="AE267" s="39"/>
      <c r="AR267" s="232" t="s">
        <v>168</v>
      </c>
      <c r="AT267" s="232" t="s">
        <v>164</v>
      </c>
      <c r="AU267" s="232" t="s">
        <v>92</v>
      </c>
      <c r="AY267" s="17" t="s">
        <v>136</v>
      </c>
      <c r="BE267" s="233">
        <f>IF(N267="základní",J267,0)</f>
        <v>0</v>
      </c>
      <c r="BF267" s="233">
        <f>IF(N267="snížená",J267,0)</f>
        <v>0</v>
      </c>
      <c r="BG267" s="233">
        <f>IF(N267="zákl. přenesená",J267,0)</f>
        <v>0</v>
      </c>
      <c r="BH267" s="233">
        <f>IF(N267="sníž. přenesená",J267,0)</f>
        <v>0</v>
      </c>
      <c r="BI267" s="233">
        <f>IF(N267="nulová",J267,0)</f>
        <v>0</v>
      </c>
      <c r="BJ267" s="17" t="s">
        <v>90</v>
      </c>
      <c r="BK267" s="233">
        <f>ROUND(I267*H267,2)</f>
        <v>0</v>
      </c>
      <c r="BL267" s="17" t="s">
        <v>142</v>
      </c>
      <c r="BM267" s="232" t="s">
        <v>640</v>
      </c>
    </row>
    <row r="268" s="2" customFormat="1">
      <c r="A268" s="39"/>
      <c r="B268" s="40"/>
      <c r="C268" s="41"/>
      <c r="D268" s="234" t="s">
        <v>144</v>
      </c>
      <c r="E268" s="41"/>
      <c r="F268" s="235" t="s">
        <v>636</v>
      </c>
      <c r="G268" s="41"/>
      <c r="H268" s="41"/>
      <c r="I268" s="236"/>
      <c r="J268" s="41"/>
      <c r="K268" s="41"/>
      <c r="L268" s="45"/>
      <c r="M268" s="237"/>
      <c r="N268" s="238"/>
      <c r="O268" s="92"/>
      <c r="P268" s="92"/>
      <c r="Q268" s="92"/>
      <c r="R268" s="92"/>
      <c r="S268" s="92"/>
      <c r="T268" s="93"/>
      <c r="U268" s="39"/>
      <c r="V268" s="39"/>
      <c r="W268" s="39"/>
      <c r="X268" s="39"/>
      <c r="Y268" s="39"/>
      <c r="Z268" s="39"/>
      <c r="AA268" s="39"/>
      <c r="AB268" s="39"/>
      <c r="AC268" s="39"/>
      <c r="AD268" s="39"/>
      <c r="AE268" s="39"/>
      <c r="AT268" s="17" t="s">
        <v>144</v>
      </c>
      <c r="AU268" s="17" t="s">
        <v>92</v>
      </c>
    </row>
    <row r="269" s="13" customFormat="1">
      <c r="A269" s="13"/>
      <c r="B269" s="239"/>
      <c r="C269" s="240"/>
      <c r="D269" s="234" t="s">
        <v>150</v>
      </c>
      <c r="E269" s="241" t="s">
        <v>1</v>
      </c>
      <c r="F269" s="242" t="s">
        <v>641</v>
      </c>
      <c r="G269" s="240"/>
      <c r="H269" s="243">
        <v>510.60000000000002</v>
      </c>
      <c r="I269" s="244"/>
      <c r="J269" s="240"/>
      <c r="K269" s="240"/>
      <c r="L269" s="245"/>
      <c r="M269" s="246"/>
      <c r="N269" s="247"/>
      <c r="O269" s="247"/>
      <c r="P269" s="247"/>
      <c r="Q269" s="247"/>
      <c r="R269" s="247"/>
      <c r="S269" s="247"/>
      <c r="T269" s="248"/>
      <c r="U269" s="13"/>
      <c r="V269" s="13"/>
      <c r="W269" s="13"/>
      <c r="X269" s="13"/>
      <c r="Y269" s="13"/>
      <c r="Z269" s="13"/>
      <c r="AA269" s="13"/>
      <c r="AB269" s="13"/>
      <c r="AC269" s="13"/>
      <c r="AD269" s="13"/>
      <c r="AE269" s="13"/>
      <c r="AT269" s="249" t="s">
        <v>150</v>
      </c>
      <c r="AU269" s="249" t="s">
        <v>92</v>
      </c>
      <c r="AV269" s="13" t="s">
        <v>92</v>
      </c>
      <c r="AW269" s="13" t="s">
        <v>38</v>
      </c>
      <c r="AX269" s="13" t="s">
        <v>82</v>
      </c>
      <c r="AY269" s="249" t="s">
        <v>136</v>
      </c>
    </row>
    <row r="270" s="13" customFormat="1">
      <c r="A270" s="13"/>
      <c r="B270" s="239"/>
      <c r="C270" s="240"/>
      <c r="D270" s="234" t="s">
        <v>150</v>
      </c>
      <c r="E270" s="241" t="s">
        <v>1</v>
      </c>
      <c r="F270" s="242" t="s">
        <v>642</v>
      </c>
      <c r="G270" s="240"/>
      <c r="H270" s="243">
        <v>7.5</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150</v>
      </c>
      <c r="AU270" s="249" t="s">
        <v>92</v>
      </c>
      <c r="AV270" s="13" t="s">
        <v>92</v>
      </c>
      <c r="AW270" s="13" t="s">
        <v>38</v>
      </c>
      <c r="AX270" s="13" t="s">
        <v>82</v>
      </c>
      <c r="AY270" s="249" t="s">
        <v>136</v>
      </c>
    </row>
    <row r="271" s="14" customFormat="1">
      <c r="A271" s="14"/>
      <c r="B271" s="250"/>
      <c r="C271" s="251"/>
      <c r="D271" s="234" t="s">
        <v>150</v>
      </c>
      <c r="E271" s="252" t="s">
        <v>1</v>
      </c>
      <c r="F271" s="253" t="s">
        <v>153</v>
      </c>
      <c r="G271" s="251"/>
      <c r="H271" s="254">
        <v>518.10000000000002</v>
      </c>
      <c r="I271" s="255"/>
      <c r="J271" s="251"/>
      <c r="K271" s="251"/>
      <c r="L271" s="256"/>
      <c r="M271" s="257"/>
      <c r="N271" s="258"/>
      <c r="O271" s="258"/>
      <c r="P271" s="258"/>
      <c r="Q271" s="258"/>
      <c r="R271" s="258"/>
      <c r="S271" s="258"/>
      <c r="T271" s="259"/>
      <c r="U271" s="14"/>
      <c r="V271" s="14"/>
      <c r="W271" s="14"/>
      <c r="X271" s="14"/>
      <c r="Y271" s="14"/>
      <c r="Z271" s="14"/>
      <c r="AA271" s="14"/>
      <c r="AB271" s="14"/>
      <c r="AC271" s="14"/>
      <c r="AD271" s="14"/>
      <c r="AE271" s="14"/>
      <c r="AT271" s="260" t="s">
        <v>150</v>
      </c>
      <c r="AU271" s="260" t="s">
        <v>92</v>
      </c>
      <c r="AV271" s="14" t="s">
        <v>142</v>
      </c>
      <c r="AW271" s="14" t="s">
        <v>38</v>
      </c>
      <c r="AX271" s="14" t="s">
        <v>90</v>
      </c>
      <c r="AY271" s="260" t="s">
        <v>136</v>
      </c>
    </row>
    <row r="272" s="13" customFormat="1">
      <c r="A272" s="13"/>
      <c r="B272" s="239"/>
      <c r="C272" s="240"/>
      <c r="D272" s="234" t="s">
        <v>150</v>
      </c>
      <c r="E272" s="240"/>
      <c r="F272" s="242" t="s">
        <v>643</v>
      </c>
      <c r="G272" s="240"/>
      <c r="H272" s="243">
        <v>613.68899999999996</v>
      </c>
      <c r="I272" s="244"/>
      <c r="J272" s="240"/>
      <c r="K272" s="240"/>
      <c r="L272" s="245"/>
      <c r="M272" s="246"/>
      <c r="N272" s="247"/>
      <c r="O272" s="247"/>
      <c r="P272" s="247"/>
      <c r="Q272" s="247"/>
      <c r="R272" s="247"/>
      <c r="S272" s="247"/>
      <c r="T272" s="248"/>
      <c r="U272" s="13"/>
      <c r="V272" s="13"/>
      <c r="W272" s="13"/>
      <c r="X272" s="13"/>
      <c r="Y272" s="13"/>
      <c r="Z272" s="13"/>
      <c r="AA272" s="13"/>
      <c r="AB272" s="13"/>
      <c r="AC272" s="13"/>
      <c r="AD272" s="13"/>
      <c r="AE272" s="13"/>
      <c r="AT272" s="249" t="s">
        <v>150</v>
      </c>
      <c r="AU272" s="249" t="s">
        <v>92</v>
      </c>
      <c r="AV272" s="13" t="s">
        <v>92</v>
      </c>
      <c r="AW272" s="13" t="s">
        <v>4</v>
      </c>
      <c r="AX272" s="13" t="s">
        <v>90</v>
      </c>
      <c r="AY272" s="249" t="s">
        <v>136</v>
      </c>
    </row>
    <row r="273" s="2" customFormat="1" ht="24.15" customHeight="1">
      <c r="A273" s="39"/>
      <c r="B273" s="40"/>
      <c r="C273" s="220" t="s">
        <v>381</v>
      </c>
      <c r="D273" s="220" t="s">
        <v>138</v>
      </c>
      <c r="E273" s="221" t="s">
        <v>644</v>
      </c>
      <c r="F273" s="222" t="s">
        <v>645</v>
      </c>
      <c r="G273" s="223" t="s">
        <v>141</v>
      </c>
      <c r="H273" s="224">
        <v>451.5</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646</v>
      </c>
    </row>
    <row r="274" s="13" customFormat="1">
      <c r="A274" s="13"/>
      <c r="B274" s="239"/>
      <c r="C274" s="240"/>
      <c r="D274" s="234" t="s">
        <v>150</v>
      </c>
      <c r="E274" s="241" t="s">
        <v>1</v>
      </c>
      <c r="F274" s="242" t="s">
        <v>642</v>
      </c>
      <c r="G274" s="240"/>
      <c r="H274" s="243">
        <v>7.5</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3" customFormat="1">
      <c r="A275" s="13"/>
      <c r="B275" s="239"/>
      <c r="C275" s="240"/>
      <c r="D275" s="234" t="s">
        <v>150</v>
      </c>
      <c r="E275" s="241" t="s">
        <v>1</v>
      </c>
      <c r="F275" s="242" t="s">
        <v>638</v>
      </c>
      <c r="G275" s="240"/>
      <c r="H275" s="243">
        <v>444</v>
      </c>
      <c r="I275" s="244"/>
      <c r="J275" s="240"/>
      <c r="K275" s="240"/>
      <c r="L275" s="245"/>
      <c r="M275" s="246"/>
      <c r="N275" s="247"/>
      <c r="O275" s="247"/>
      <c r="P275" s="247"/>
      <c r="Q275" s="247"/>
      <c r="R275" s="247"/>
      <c r="S275" s="247"/>
      <c r="T275" s="248"/>
      <c r="U275" s="13"/>
      <c r="V275" s="13"/>
      <c r="W275" s="13"/>
      <c r="X275" s="13"/>
      <c r="Y275" s="13"/>
      <c r="Z275" s="13"/>
      <c r="AA275" s="13"/>
      <c r="AB275" s="13"/>
      <c r="AC275" s="13"/>
      <c r="AD275" s="13"/>
      <c r="AE275" s="13"/>
      <c r="AT275" s="249" t="s">
        <v>150</v>
      </c>
      <c r="AU275" s="249" t="s">
        <v>92</v>
      </c>
      <c r="AV275" s="13" t="s">
        <v>92</v>
      </c>
      <c r="AW275" s="13" t="s">
        <v>38</v>
      </c>
      <c r="AX275" s="13" t="s">
        <v>82</v>
      </c>
      <c r="AY275" s="249" t="s">
        <v>136</v>
      </c>
    </row>
    <row r="276" s="14" customFormat="1">
      <c r="A276" s="14"/>
      <c r="B276" s="250"/>
      <c r="C276" s="251"/>
      <c r="D276" s="234" t="s">
        <v>150</v>
      </c>
      <c r="E276" s="252" t="s">
        <v>1</v>
      </c>
      <c r="F276" s="253" t="s">
        <v>153</v>
      </c>
      <c r="G276" s="251"/>
      <c r="H276" s="254">
        <v>451.5</v>
      </c>
      <c r="I276" s="255"/>
      <c r="J276" s="251"/>
      <c r="K276" s="251"/>
      <c r="L276" s="256"/>
      <c r="M276" s="257"/>
      <c r="N276" s="258"/>
      <c r="O276" s="258"/>
      <c r="P276" s="258"/>
      <c r="Q276" s="258"/>
      <c r="R276" s="258"/>
      <c r="S276" s="258"/>
      <c r="T276" s="259"/>
      <c r="U276" s="14"/>
      <c r="V276" s="14"/>
      <c r="W276" s="14"/>
      <c r="X276" s="14"/>
      <c r="Y276" s="14"/>
      <c r="Z276" s="14"/>
      <c r="AA276" s="14"/>
      <c r="AB276" s="14"/>
      <c r="AC276" s="14"/>
      <c r="AD276" s="14"/>
      <c r="AE276" s="14"/>
      <c r="AT276" s="260" t="s">
        <v>150</v>
      </c>
      <c r="AU276" s="260" t="s">
        <v>92</v>
      </c>
      <c r="AV276" s="14" t="s">
        <v>142</v>
      </c>
      <c r="AW276" s="14" t="s">
        <v>38</v>
      </c>
      <c r="AX276" s="14" t="s">
        <v>90</v>
      </c>
      <c r="AY276" s="260" t="s">
        <v>136</v>
      </c>
    </row>
    <row r="277" s="2" customFormat="1" ht="24.15" customHeight="1">
      <c r="A277" s="39"/>
      <c r="B277" s="40"/>
      <c r="C277" s="220" t="s">
        <v>389</v>
      </c>
      <c r="D277" s="220" t="s">
        <v>138</v>
      </c>
      <c r="E277" s="221" t="s">
        <v>647</v>
      </c>
      <c r="F277" s="222" t="s">
        <v>648</v>
      </c>
      <c r="G277" s="223" t="s">
        <v>141</v>
      </c>
      <c r="H277" s="224">
        <v>444</v>
      </c>
      <c r="I277" s="225"/>
      <c r="J277" s="226">
        <f>ROUND(I277*H277,2)</f>
        <v>0</v>
      </c>
      <c r="K277" s="227"/>
      <c r="L277" s="45"/>
      <c r="M277" s="228" t="s">
        <v>1</v>
      </c>
      <c r="N277" s="229" t="s">
        <v>47</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142</v>
      </c>
      <c r="AT277" s="232" t="s">
        <v>138</v>
      </c>
      <c r="AU277" s="232" t="s">
        <v>92</v>
      </c>
      <c r="AY277" s="17" t="s">
        <v>136</v>
      </c>
      <c r="BE277" s="233">
        <f>IF(N277="základní",J277,0)</f>
        <v>0</v>
      </c>
      <c r="BF277" s="233">
        <f>IF(N277="snížená",J277,0)</f>
        <v>0</v>
      </c>
      <c r="BG277" s="233">
        <f>IF(N277="zákl. přenesená",J277,0)</f>
        <v>0</v>
      </c>
      <c r="BH277" s="233">
        <f>IF(N277="sníž. přenesená",J277,0)</f>
        <v>0</v>
      </c>
      <c r="BI277" s="233">
        <f>IF(N277="nulová",J277,0)</f>
        <v>0</v>
      </c>
      <c r="BJ277" s="17" t="s">
        <v>90</v>
      </c>
      <c r="BK277" s="233">
        <f>ROUND(I277*H277,2)</f>
        <v>0</v>
      </c>
      <c r="BL277" s="17" t="s">
        <v>142</v>
      </c>
      <c r="BM277" s="232" t="s">
        <v>649</v>
      </c>
    </row>
    <row r="278" s="13" customFormat="1">
      <c r="A278" s="13"/>
      <c r="B278" s="239"/>
      <c r="C278" s="240"/>
      <c r="D278" s="234" t="s">
        <v>150</v>
      </c>
      <c r="E278" s="241" t="s">
        <v>1</v>
      </c>
      <c r="F278" s="242" t="s">
        <v>650</v>
      </c>
      <c r="G278" s="240"/>
      <c r="H278" s="243">
        <v>7.5</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3" customFormat="1">
      <c r="A279" s="13"/>
      <c r="B279" s="239"/>
      <c r="C279" s="240"/>
      <c r="D279" s="234" t="s">
        <v>150</v>
      </c>
      <c r="E279" s="241" t="s">
        <v>1</v>
      </c>
      <c r="F279" s="242" t="s">
        <v>638</v>
      </c>
      <c r="G279" s="240"/>
      <c r="H279" s="243">
        <v>444</v>
      </c>
      <c r="I279" s="244"/>
      <c r="J279" s="240"/>
      <c r="K279" s="240"/>
      <c r="L279" s="245"/>
      <c r="M279" s="246"/>
      <c r="N279" s="247"/>
      <c r="O279" s="247"/>
      <c r="P279" s="247"/>
      <c r="Q279" s="247"/>
      <c r="R279" s="247"/>
      <c r="S279" s="247"/>
      <c r="T279" s="248"/>
      <c r="U279" s="13"/>
      <c r="V279" s="13"/>
      <c r="W279" s="13"/>
      <c r="X279" s="13"/>
      <c r="Y279" s="13"/>
      <c r="Z279" s="13"/>
      <c r="AA279" s="13"/>
      <c r="AB279" s="13"/>
      <c r="AC279" s="13"/>
      <c r="AD279" s="13"/>
      <c r="AE279" s="13"/>
      <c r="AT279" s="249" t="s">
        <v>150</v>
      </c>
      <c r="AU279" s="249" t="s">
        <v>92</v>
      </c>
      <c r="AV279" s="13" t="s">
        <v>92</v>
      </c>
      <c r="AW279" s="13" t="s">
        <v>38</v>
      </c>
      <c r="AX279" s="13" t="s">
        <v>90</v>
      </c>
      <c r="AY279" s="249" t="s">
        <v>136</v>
      </c>
    </row>
    <row r="280" s="2" customFormat="1" ht="14.4" customHeight="1">
      <c r="A280" s="39"/>
      <c r="B280" s="40"/>
      <c r="C280" s="220" t="s">
        <v>394</v>
      </c>
      <c r="D280" s="220" t="s">
        <v>138</v>
      </c>
      <c r="E280" s="221" t="s">
        <v>651</v>
      </c>
      <c r="F280" s="222" t="s">
        <v>652</v>
      </c>
      <c r="G280" s="223" t="s">
        <v>141</v>
      </c>
      <c r="H280" s="224">
        <v>451.39999999999998</v>
      </c>
      <c r="I280" s="225"/>
      <c r="J280" s="226">
        <f>ROUND(I280*H280,2)</f>
        <v>0</v>
      </c>
      <c r="K280" s="227"/>
      <c r="L280" s="45"/>
      <c r="M280" s="228" t="s">
        <v>1</v>
      </c>
      <c r="N280" s="229" t="s">
        <v>47</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142</v>
      </c>
      <c r="AT280" s="232" t="s">
        <v>138</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653</v>
      </c>
    </row>
    <row r="281" s="2" customFormat="1">
      <c r="A281" s="39"/>
      <c r="B281" s="40"/>
      <c r="C281" s="41"/>
      <c r="D281" s="234" t="s">
        <v>144</v>
      </c>
      <c r="E281" s="41"/>
      <c r="F281" s="235" t="s">
        <v>654</v>
      </c>
      <c r="G281" s="41"/>
      <c r="H281" s="41"/>
      <c r="I281" s="236"/>
      <c r="J281" s="41"/>
      <c r="K281" s="41"/>
      <c r="L281" s="45"/>
      <c r="M281" s="237"/>
      <c r="N281" s="238"/>
      <c r="O281" s="92"/>
      <c r="P281" s="92"/>
      <c r="Q281" s="92"/>
      <c r="R281" s="92"/>
      <c r="S281" s="92"/>
      <c r="T281" s="93"/>
      <c r="U281" s="39"/>
      <c r="V281" s="39"/>
      <c r="W281" s="39"/>
      <c r="X281" s="39"/>
      <c r="Y281" s="39"/>
      <c r="Z281" s="39"/>
      <c r="AA281" s="39"/>
      <c r="AB281" s="39"/>
      <c r="AC281" s="39"/>
      <c r="AD281" s="39"/>
      <c r="AE281" s="39"/>
      <c r="AT281" s="17" t="s">
        <v>144</v>
      </c>
      <c r="AU281" s="17" t="s">
        <v>92</v>
      </c>
    </row>
    <row r="282" s="13" customFormat="1">
      <c r="A282" s="13"/>
      <c r="B282" s="239"/>
      <c r="C282" s="240"/>
      <c r="D282" s="234" t="s">
        <v>150</v>
      </c>
      <c r="E282" s="241" t="s">
        <v>1</v>
      </c>
      <c r="F282" s="242" t="s">
        <v>655</v>
      </c>
      <c r="G282" s="240"/>
      <c r="H282" s="243">
        <v>443.89999999999998</v>
      </c>
      <c r="I282" s="244"/>
      <c r="J282" s="240"/>
      <c r="K282" s="240"/>
      <c r="L282" s="245"/>
      <c r="M282" s="246"/>
      <c r="N282" s="247"/>
      <c r="O282" s="247"/>
      <c r="P282" s="247"/>
      <c r="Q282" s="247"/>
      <c r="R282" s="247"/>
      <c r="S282" s="247"/>
      <c r="T282" s="248"/>
      <c r="U282" s="13"/>
      <c r="V282" s="13"/>
      <c r="W282" s="13"/>
      <c r="X282" s="13"/>
      <c r="Y282" s="13"/>
      <c r="Z282" s="13"/>
      <c r="AA282" s="13"/>
      <c r="AB282" s="13"/>
      <c r="AC282" s="13"/>
      <c r="AD282" s="13"/>
      <c r="AE282" s="13"/>
      <c r="AT282" s="249" t="s">
        <v>150</v>
      </c>
      <c r="AU282" s="249" t="s">
        <v>92</v>
      </c>
      <c r="AV282" s="13" t="s">
        <v>92</v>
      </c>
      <c r="AW282" s="13" t="s">
        <v>38</v>
      </c>
      <c r="AX282" s="13" t="s">
        <v>82</v>
      </c>
      <c r="AY282" s="249" t="s">
        <v>136</v>
      </c>
    </row>
    <row r="283" s="13" customFormat="1">
      <c r="A283" s="13"/>
      <c r="B283" s="239"/>
      <c r="C283" s="240"/>
      <c r="D283" s="234" t="s">
        <v>150</v>
      </c>
      <c r="E283" s="241" t="s">
        <v>1</v>
      </c>
      <c r="F283" s="242" t="s">
        <v>650</v>
      </c>
      <c r="G283" s="240"/>
      <c r="H283" s="243">
        <v>7.5</v>
      </c>
      <c r="I283" s="244"/>
      <c r="J283" s="240"/>
      <c r="K283" s="240"/>
      <c r="L283" s="245"/>
      <c r="M283" s="246"/>
      <c r="N283" s="247"/>
      <c r="O283" s="247"/>
      <c r="P283" s="247"/>
      <c r="Q283" s="247"/>
      <c r="R283" s="247"/>
      <c r="S283" s="247"/>
      <c r="T283" s="248"/>
      <c r="U283" s="13"/>
      <c r="V283" s="13"/>
      <c r="W283" s="13"/>
      <c r="X283" s="13"/>
      <c r="Y283" s="13"/>
      <c r="Z283" s="13"/>
      <c r="AA283" s="13"/>
      <c r="AB283" s="13"/>
      <c r="AC283" s="13"/>
      <c r="AD283" s="13"/>
      <c r="AE283" s="13"/>
      <c r="AT283" s="249" t="s">
        <v>150</v>
      </c>
      <c r="AU283" s="249" t="s">
        <v>92</v>
      </c>
      <c r="AV283" s="13" t="s">
        <v>92</v>
      </c>
      <c r="AW283" s="13" t="s">
        <v>38</v>
      </c>
      <c r="AX283" s="13" t="s">
        <v>82</v>
      </c>
      <c r="AY283" s="249" t="s">
        <v>136</v>
      </c>
    </row>
    <row r="284" s="14" customFormat="1">
      <c r="A284" s="14"/>
      <c r="B284" s="250"/>
      <c r="C284" s="251"/>
      <c r="D284" s="234" t="s">
        <v>150</v>
      </c>
      <c r="E284" s="252" t="s">
        <v>1</v>
      </c>
      <c r="F284" s="253" t="s">
        <v>153</v>
      </c>
      <c r="G284" s="251"/>
      <c r="H284" s="254">
        <v>451.39999999999998</v>
      </c>
      <c r="I284" s="255"/>
      <c r="J284" s="251"/>
      <c r="K284" s="251"/>
      <c r="L284" s="256"/>
      <c r="M284" s="257"/>
      <c r="N284" s="258"/>
      <c r="O284" s="258"/>
      <c r="P284" s="258"/>
      <c r="Q284" s="258"/>
      <c r="R284" s="258"/>
      <c r="S284" s="258"/>
      <c r="T284" s="259"/>
      <c r="U284" s="14"/>
      <c r="V284" s="14"/>
      <c r="W284" s="14"/>
      <c r="X284" s="14"/>
      <c r="Y284" s="14"/>
      <c r="Z284" s="14"/>
      <c r="AA284" s="14"/>
      <c r="AB284" s="14"/>
      <c r="AC284" s="14"/>
      <c r="AD284" s="14"/>
      <c r="AE284" s="14"/>
      <c r="AT284" s="260" t="s">
        <v>150</v>
      </c>
      <c r="AU284" s="260" t="s">
        <v>92</v>
      </c>
      <c r="AV284" s="14" t="s">
        <v>142</v>
      </c>
      <c r="AW284" s="14" t="s">
        <v>38</v>
      </c>
      <c r="AX284" s="14" t="s">
        <v>90</v>
      </c>
      <c r="AY284" s="260" t="s">
        <v>136</v>
      </c>
    </row>
    <row r="285" s="2" customFormat="1" ht="14.4" customHeight="1">
      <c r="A285" s="39"/>
      <c r="B285" s="40"/>
      <c r="C285" s="220" t="s">
        <v>399</v>
      </c>
      <c r="D285" s="220" t="s">
        <v>138</v>
      </c>
      <c r="E285" s="221" t="s">
        <v>309</v>
      </c>
      <c r="F285" s="222" t="s">
        <v>602</v>
      </c>
      <c r="G285" s="223" t="s">
        <v>141</v>
      </c>
      <c r="H285" s="224">
        <v>393.89999999999998</v>
      </c>
      <c r="I285" s="225"/>
      <c r="J285" s="226">
        <f>ROUND(I285*H285,2)</f>
        <v>0</v>
      </c>
      <c r="K285" s="227"/>
      <c r="L285" s="45"/>
      <c r="M285" s="228" t="s">
        <v>1</v>
      </c>
      <c r="N285" s="229" t="s">
        <v>47</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142</v>
      </c>
      <c r="AT285" s="232" t="s">
        <v>138</v>
      </c>
      <c r="AU285" s="232" t="s">
        <v>92</v>
      </c>
      <c r="AY285" s="17" t="s">
        <v>136</v>
      </c>
      <c r="BE285" s="233">
        <f>IF(N285="základní",J285,0)</f>
        <v>0</v>
      </c>
      <c r="BF285" s="233">
        <f>IF(N285="snížená",J285,0)</f>
        <v>0</v>
      </c>
      <c r="BG285" s="233">
        <f>IF(N285="zákl. přenesená",J285,0)</f>
        <v>0</v>
      </c>
      <c r="BH285" s="233">
        <f>IF(N285="sníž. přenesená",J285,0)</f>
        <v>0</v>
      </c>
      <c r="BI285" s="233">
        <f>IF(N285="nulová",J285,0)</f>
        <v>0</v>
      </c>
      <c r="BJ285" s="17" t="s">
        <v>90</v>
      </c>
      <c r="BK285" s="233">
        <f>ROUND(I285*H285,2)</f>
        <v>0</v>
      </c>
      <c r="BL285" s="17" t="s">
        <v>142</v>
      </c>
      <c r="BM285" s="232" t="s">
        <v>656</v>
      </c>
    </row>
    <row r="286" s="13" customFormat="1">
      <c r="A286" s="13"/>
      <c r="B286" s="239"/>
      <c r="C286" s="240"/>
      <c r="D286" s="234" t="s">
        <v>150</v>
      </c>
      <c r="E286" s="241" t="s">
        <v>1</v>
      </c>
      <c r="F286" s="242" t="s">
        <v>657</v>
      </c>
      <c r="G286" s="240"/>
      <c r="H286" s="243">
        <v>386.39999999999998</v>
      </c>
      <c r="I286" s="244"/>
      <c r="J286" s="240"/>
      <c r="K286" s="240"/>
      <c r="L286" s="245"/>
      <c r="M286" s="246"/>
      <c r="N286" s="247"/>
      <c r="O286" s="247"/>
      <c r="P286" s="247"/>
      <c r="Q286" s="247"/>
      <c r="R286" s="247"/>
      <c r="S286" s="247"/>
      <c r="T286" s="248"/>
      <c r="U286" s="13"/>
      <c r="V286" s="13"/>
      <c r="W286" s="13"/>
      <c r="X286" s="13"/>
      <c r="Y286" s="13"/>
      <c r="Z286" s="13"/>
      <c r="AA286" s="13"/>
      <c r="AB286" s="13"/>
      <c r="AC286" s="13"/>
      <c r="AD286" s="13"/>
      <c r="AE286" s="13"/>
      <c r="AT286" s="249" t="s">
        <v>150</v>
      </c>
      <c r="AU286" s="249" t="s">
        <v>92</v>
      </c>
      <c r="AV286" s="13" t="s">
        <v>92</v>
      </c>
      <c r="AW286" s="13" t="s">
        <v>38</v>
      </c>
      <c r="AX286" s="13" t="s">
        <v>82</v>
      </c>
      <c r="AY286" s="249" t="s">
        <v>136</v>
      </c>
    </row>
    <row r="287" s="13" customFormat="1">
      <c r="A287" s="13"/>
      <c r="B287" s="239"/>
      <c r="C287" s="240"/>
      <c r="D287" s="234" t="s">
        <v>150</v>
      </c>
      <c r="E287" s="241" t="s">
        <v>1</v>
      </c>
      <c r="F287" s="242" t="s">
        <v>650</v>
      </c>
      <c r="G287" s="240"/>
      <c r="H287" s="243">
        <v>7.5</v>
      </c>
      <c r="I287" s="244"/>
      <c r="J287" s="240"/>
      <c r="K287" s="240"/>
      <c r="L287" s="245"/>
      <c r="M287" s="246"/>
      <c r="N287" s="247"/>
      <c r="O287" s="247"/>
      <c r="P287" s="247"/>
      <c r="Q287" s="247"/>
      <c r="R287" s="247"/>
      <c r="S287" s="247"/>
      <c r="T287" s="248"/>
      <c r="U287" s="13"/>
      <c r="V287" s="13"/>
      <c r="W287" s="13"/>
      <c r="X287" s="13"/>
      <c r="Y287" s="13"/>
      <c r="Z287" s="13"/>
      <c r="AA287" s="13"/>
      <c r="AB287" s="13"/>
      <c r="AC287" s="13"/>
      <c r="AD287" s="13"/>
      <c r="AE287" s="13"/>
      <c r="AT287" s="249" t="s">
        <v>150</v>
      </c>
      <c r="AU287" s="249" t="s">
        <v>92</v>
      </c>
      <c r="AV287" s="13" t="s">
        <v>92</v>
      </c>
      <c r="AW287" s="13" t="s">
        <v>38</v>
      </c>
      <c r="AX287" s="13" t="s">
        <v>82</v>
      </c>
      <c r="AY287" s="249" t="s">
        <v>136</v>
      </c>
    </row>
    <row r="288" s="14" customFormat="1">
      <c r="A288" s="14"/>
      <c r="B288" s="250"/>
      <c r="C288" s="251"/>
      <c r="D288" s="234" t="s">
        <v>150</v>
      </c>
      <c r="E288" s="252" t="s">
        <v>1</v>
      </c>
      <c r="F288" s="253" t="s">
        <v>153</v>
      </c>
      <c r="G288" s="251"/>
      <c r="H288" s="254">
        <v>393.89999999999998</v>
      </c>
      <c r="I288" s="255"/>
      <c r="J288" s="251"/>
      <c r="K288" s="251"/>
      <c r="L288" s="256"/>
      <c r="M288" s="257"/>
      <c r="N288" s="258"/>
      <c r="O288" s="258"/>
      <c r="P288" s="258"/>
      <c r="Q288" s="258"/>
      <c r="R288" s="258"/>
      <c r="S288" s="258"/>
      <c r="T288" s="259"/>
      <c r="U288" s="14"/>
      <c r="V288" s="14"/>
      <c r="W288" s="14"/>
      <c r="X288" s="14"/>
      <c r="Y288" s="14"/>
      <c r="Z288" s="14"/>
      <c r="AA288" s="14"/>
      <c r="AB288" s="14"/>
      <c r="AC288" s="14"/>
      <c r="AD288" s="14"/>
      <c r="AE288" s="14"/>
      <c r="AT288" s="260" t="s">
        <v>150</v>
      </c>
      <c r="AU288" s="260" t="s">
        <v>92</v>
      </c>
      <c r="AV288" s="14" t="s">
        <v>142</v>
      </c>
      <c r="AW288" s="14" t="s">
        <v>38</v>
      </c>
      <c r="AX288" s="14" t="s">
        <v>90</v>
      </c>
      <c r="AY288" s="260" t="s">
        <v>136</v>
      </c>
    </row>
    <row r="289" s="2" customFormat="1" ht="24.15" customHeight="1">
      <c r="A289" s="39"/>
      <c r="B289" s="40"/>
      <c r="C289" s="220" t="s">
        <v>405</v>
      </c>
      <c r="D289" s="220" t="s">
        <v>138</v>
      </c>
      <c r="E289" s="221" t="s">
        <v>604</v>
      </c>
      <c r="F289" s="222" t="s">
        <v>605</v>
      </c>
      <c r="G289" s="223" t="s">
        <v>141</v>
      </c>
      <c r="H289" s="224">
        <v>377.10000000000002</v>
      </c>
      <c r="I289" s="225"/>
      <c r="J289" s="226">
        <f>ROUND(I289*H289,2)</f>
        <v>0</v>
      </c>
      <c r="K289" s="227"/>
      <c r="L289" s="45"/>
      <c r="M289" s="228" t="s">
        <v>1</v>
      </c>
      <c r="N289" s="229" t="s">
        <v>47</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142</v>
      </c>
      <c r="AT289" s="232" t="s">
        <v>138</v>
      </c>
      <c r="AU289" s="232" t="s">
        <v>92</v>
      </c>
      <c r="AY289" s="17" t="s">
        <v>136</v>
      </c>
      <c r="BE289" s="233">
        <f>IF(N289="základní",J289,0)</f>
        <v>0</v>
      </c>
      <c r="BF289" s="233">
        <f>IF(N289="snížená",J289,0)</f>
        <v>0</v>
      </c>
      <c r="BG289" s="233">
        <f>IF(N289="zákl. přenesená",J289,0)</f>
        <v>0</v>
      </c>
      <c r="BH289" s="233">
        <f>IF(N289="sníž. přenesená",J289,0)</f>
        <v>0</v>
      </c>
      <c r="BI289" s="233">
        <f>IF(N289="nulová",J289,0)</f>
        <v>0</v>
      </c>
      <c r="BJ289" s="17" t="s">
        <v>90</v>
      </c>
      <c r="BK289" s="233">
        <f>ROUND(I289*H289,2)</f>
        <v>0</v>
      </c>
      <c r="BL289" s="17" t="s">
        <v>142</v>
      </c>
      <c r="BM289" s="232" t="s">
        <v>658</v>
      </c>
    </row>
    <row r="290" s="13" customFormat="1">
      <c r="A290" s="13"/>
      <c r="B290" s="239"/>
      <c r="C290" s="240"/>
      <c r="D290" s="234" t="s">
        <v>150</v>
      </c>
      <c r="E290" s="241" t="s">
        <v>1</v>
      </c>
      <c r="F290" s="242" t="s">
        <v>659</v>
      </c>
      <c r="G290" s="240"/>
      <c r="H290" s="243">
        <v>369.60000000000002</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150</v>
      </c>
      <c r="AU290" s="249" t="s">
        <v>92</v>
      </c>
      <c r="AV290" s="13" t="s">
        <v>92</v>
      </c>
      <c r="AW290" s="13" t="s">
        <v>38</v>
      </c>
      <c r="AX290" s="13" t="s">
        <v>82</v>
      </c>
      <c r="AY290" s="249" t="s">
        <v>136</v>
      </c>
    </row>
    <row r="291" s="13" customFormat="1">
      <c r="A291" s="13"/>
      <c r="B291" s="239"/>
      <c r="C291" s="240"/>
      <c r="D291" s="234" t="s">
        <v>150</v>
      </c>
      <c r="E291" s="241" t="s">
        <v>1</v>
      </c>
      <c r="F291" s="242" t="s">
        <v>660</v>
      </c>
      <c r="G291" s="240"/>
      <c r="H291" s="243">
        <v>7.5</v>
      </c>
      <c r="I291" s="244"/>
      <c r="J291" s="240"/>
      <c r="K291" s="240"/>
      <c r="L291" s="245"/>
      <c r="M291" s="246"/>
      <c r="N291" s="247"/>
      <c r="O291" s="247"/>
      <c r="P291" s="247"/>
      <c r="Q291" s="247"/>
      <c r="R291" s="247"/>
      <c r="S291" s="247"/>
      <c r="T291" s="248"/>
      <c r="U291" s="13"/>
      <c r="V291" s="13"/>
      <c r="W291" s="13"/>
      <c r="X291" s="13"/>
      <c r="Y291" s="13"/>
      <c r="Z291" s="13"/>
      <c r="AA291" s="13"/>
      <c r="AB291" s="13"/>
      <c r="AC291" s="13"/>
      <c r="AD291" s="13"/>
      <c r="AE291" s="13"/>
      <c r="AT291" s="249" t="s">
        <v>150</v>
      </c>
      <c r="AU291" s="249" t="s">
        <v>92</v>
      </c>
      <c r="AV291" s="13" t="s">
        <v>92</v>
      </c>
      <c r="AW291" s="13" t="s">
        <v>38</v>
      </c>
      <c r="AX291" s="13" t="s">
        <v>82</v>
      </c>
      <c r="AY291" s="249" t="s">
        <v>136</v>
      </c>
    </row>
    <row r="292" s="14" customFormat="1">
      <c r="A292" s="14"/>
      <c r="B292" s="250"/>
      <c r="C292" s="251"/>
      <c r="D292" s="234" t="s">
        <v>150</v>
      </c>
      <c r="E292" s="252" t="s">
        <v>1</v>
      </c>
      <c r="F292" s="253" t="s">
        <v>153</v>
      </c>
      <c r="G292" s="251"/>
      <c r="H292" s="254">
        <v>377.10000000000002</v>
      </c>
      <c r="I292" s="255"/>
      <c r="J292" s="251"/>
      <c r="K292" s="251"/>
      <c r="L292" s="256"/>
      <c r="M292" s="257"/>
      <c r="N292" s="258"/>
      <c r="O292" s="258"/>
      <c r="P292" s="258"/>
      <c r="Q292" s="258"/>
      <c r="R292" s="258"/>
      <c r="S292" s="258"/>
      <c r="T292" s="259"/>
      <c r="U292" s="14"/>
      <c r="V292" s="14"/>
      <c r="W292" s="14"/>
      <c r="X292" s="14"/>
      <c r="Y292" s="14"/>
      <c r="Z292" s="14"/>
      <c r="AA292" s="14"/>
      <c r="AB292" s="14"/>
      <c r="AC292" s="14"/>
      <c r="AD292" s="14"/>
      <c r="AE292" s="14"/>
      <c r="AT292" s="260" t="s">
        <v>150</v>
      </c>
      <c r="AU292" s="260" t="s">
        <v>92</v>
      </c>
      <c r="AV292" s="14" t="s">
        <v>142</v>
      </c>
      <c r="AW292" s="14" t="s">
        <v>38</v>
      </c>
      <c r="AX292" s="14" t="s">
        <v>90</v>
      </c>
      <c r="AY292" s="260" t="s">
        <v>136</v>
      </c>
    </row>
    <row r="293" s="2" customFormat="1" ht="24.15" customHeight="1">
      <c r="A293" s="39"/>
      <c r="B293" s="40"/>
      <c r="C293" s="220" t="s">
        <v>410</v>
      </c>
      <c r="D293" s="220" t="s">
        <v>138</v>
      </c>
      <c r="E293" s="221" t="s">
        <v>612</v>
      </c>
      <c r="F293" s="222" t="s">
        <v>613</v>
      </c>
      <c r="G293" s="223" t="s">
        <v>141</v>
      </c>
      <c r="H293" s="224">
        <v>336</v>
      </c>
      <c r="I293" s="225"/>
      <c r="J293" s="226">
        <f>ROUND(I293*H293,2)</f>
        <v>0</v>
      </c>
      <c r="K293" s="227"/>
      <c r="L293" s="45"/>
      <c r="M293" s="228" t="s">
        <v>1</v>
      </c>
      <c r="N293" s="229" t="s">
        <v>47</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142</v>
      </c>
      <c r="AT293" s="232" t="s">
        <v>138</v>
      </c>
      <c r="AU293" s="232" t="s">
        <v>92</v>
      </c>
      <c r="AY293" s="17" t="s">
        <v>136</v>
      </c>
      <c r="BE293" s="233">
        <f>IF(N293="základní",J293,0)</f>
        <v>0</v>
      </c>
      <c r="BF293" s="233">
        <f>IF(N293="snížená",J293,0)</f>
        <v>0</v>
      </c>
      <c r="BG293" s="233">
        <f>IF(N293="zákl. přenesená",J293,0)</f>
        <v>0</v>
      </c>
      <c r="BH293" s="233">
        <f>IF(N293="sníž. přenesená",J293,0)</f>
        <v>0</v>
      </c>
      <c r="BI293" s="233">
        <f>IF(N293="nulová",J293,0)</f>
        <v>0</v>
      </c>
      <c r="BJ293" s="17" t="s">
        <v>90</v>
      </c>
      <c r="BK293" s="233">
        <f>ROUND(I293*H293,2)</f>
        <v>0</v>
      </c>
      <c r="BL293" s="17" t="s">
        <v>142</v>
      </c>
      <c r="BM293" s="232" t="s">
        <v>661</v>
      </c>
    </row>
    <row r="294" s="13" customFormat="1">
      <c r="A294" s="13"/>
      <c r="B294" s="239"/>
      <c r="C294" s="240"/>
      <c r="D294" s="234" t="s">
        <v>150</v>
      </c>
      <c r="E294" s="241" t="s">
        <v>1</v>
      </c>
      <c r="F294" s="242" t="s">
        <v>662</v>
      </c>
      <c r="G294" s="240"/>
      <c r="H294" s="243">
        <v>336</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150</v>
      </c>
      <c r="AU294" s="249" t="s">
        <v>92</v>
      </c>
      <c r="AV294" s="13" t="s">
        <v>92</v>
      </c>
      <c r="AW294" s="13" t="s">
        <v>38</v>
      </c>
      <c r="AX294" s="13" t="s">
        <v>90</v>
      </c>
      <c r="AY294" s="249" t="s">
        <v>136</v>
      </c>
    </row>
    <row r="295" s="2" customFormat="1" ht="24.15" customHeight="1">
      <c r="A295" s="39"/>
      <c r="B295" s="40"/>
      <c r="C295" s="220" t="s">
        <v>416</v>
      </c>
      <c r="D295" s="220" t="s">
        <v>138</v>
      </c>
      <c r="E295" s="221" t="s">
        <v>616</v>
      </c>
      <c r="F295" s="222" t="s">
        <v>617</v>
      </c>
      <c r="G295" s="223" t="s">
        <v>141</v>
      </c>
      <c r="H295" s="224">
        <v>336</v>
      </c>
      <c r="I295" s="225"/>
      <c r="J295" s="226">
        <f>ROUND(I295*H295,2)</f>
        <v>0</v>
      </c>
      <c r="K295" s="227"/>
      <c r="L295" s="45"/>
      <c r="M295" s="228" t="s">
        <v>1</v>
      </c>
      <c r="N295" s="229" t="s">
        <v>47</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142</v>
      </c>
      <c r="AT295" s="232" t="s">
        <v>138</v>
      </c>
      <c r="AU295" s="232" t="s">
        <v>92</v>
      </c>
      <c r="AY295" s="17" t="s">
        <v>136</v>
      </c>
      <c r="BE295" s="233">
        <f>IF(N295="základní",J295,0)</f>
        <v>0</v>
      </c>
      <c r="BF295" s="233">
        <f>IF(N295="snížená",J295,0)</f>
        <v>0</v>
      </c>
      <c r="BG295" s="233">
        <f>IF(N295="zákl. přenesená",J295,0)</f>
        <v>0</v>
      </c>
      <c r="BH295" s="233">
        <f>IF(N295="sníž. přenesená",J295,0)</f>
        <v>0</v>
      </c>
      <c r="BI295" s="233">
        <f>IF(N295="nulová",J295,0)</f>
        <v>0</v>
      </c>
      <c r="BJ295" s="17" t="s">
        <v>90</v>
      </c>
      <c r="BK295" s="233">
        <f>ROUND(I295*H295,2)</f>
        <v>0</v>
      </c>
      <c r="BL295" s="17" t="s">
        <v>142</v>
      </c>
      <c r="BM295" s="232" t="s">
        <v>663</v>
      </c>
    </row>
    <row r="296" s="13" customFormat="1">
      <c r="A296" s="13"/>
      <c r="B296" s="239"/>
      <c r="C296" s="240"/>
      <c r="D296" s="234" t="s">
        <v>150</v>
      </c>
      <c r="E296" s="241" t="s">
        <v>1</v>
      </c>
      <c r="F296" s="242" t="s">
        <v>664</v>
      </c>
      <c r="G296" s="240"/>
      <c r="H296" s="243">
        <v>336</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4" customFormat="1">
      <c r="A297" s="14"/>
      <c r="B297" s="250"/>
      <c r="C297" s="251"/>
      <c r="D297" s="234" t="s">
        <v>150</v>
      </c>
      <c r="E297" s="252" t="s">
        <v>1</v>
      </c>
      <c r="F297" s="253" t="s">
        <v>153</v>
      </c>
      <c r="G297" s="251"/>
      <c r="H297" s="254">
        <v>336</v>
      </c>
      <c r="I297" s="255"/>
      <c r="J297" s="251"/>
      <c r="K297" s="251"/>
      <c r="L297" s="256"/>
      <c r="M297" s="257"/>
      <c r="N297" s="258"/>
      <c r="O297" s="258"/>
      <c r="P297" s="258"/>
      <c r="Q297" s="258"/>
      <c r="R297" s="258"/>
      <c r="S297" s="258"/>
      <c r="T297" s="259"/>
      <c r="U297" s="14"/>
      <c r="V297" s="14"/>
      <c r="W297" s="14"/>
      <c r="X297" s="14"/>
      <c r="Y297" s="14"/>
      <c r="Z297" s="14"/>
      <c r="AA297" s="14"/>
      <c r="AB297" s="14"/>
      <c r="AC297" s="14"/>
      <c r="AD297" s="14"/>
      <c r="AE297" s="14"/>
      <c r="AT297" s="260" t="s">
        <v>150</v>
      </c>
      <c r="AU297" s="260" t="s">
        <v>92</v>
      </c>
      <c r="AV297" s="14" t="s">
        <v>142</v>
      </c>
      <c r="AW297" s="14" t="s">
        <v>38</v>
      </c>
      <c r="AX297" s="14" t="s">
        <v>90</v>
      </c>
      <c r="AY297" s="260" t="s">
        <v>136</v>
      </c>
    </row>
    <row r="298" s="2" customFormat="1" ht="24.15" customHeight="1">
      <c r="A298" s="39"/>
      <c r="B298" s="40"/>
      <c r="C298" s="220" t="s">
        <v>420</v>
      </c>
      <c r="D298" s="220" t="s">
        <v>138</v>
      </c>
      <c r="E298" s="221" t="s">
        <v>620</v>
      </c>
      <c r="F298" s="222" t="s">
        <v>621</v>
      </c>
      <c r="G298" s="223" t="s">
        <v>141</v>
      </c>
      <c r="H298" s="224">
        <v>368</v>
      </c>
      <c r="I298" s="225"/>
      <c r="J298" s="226">
        <f>ROUND(I298*H298,2)</f>
        <v>0</v>
      </c>
      <c r="K298" s="227"/>
      <c r="L298" s="45"/>
      <c r="M298" s="228" t="s">
        <v>1</v>
      </c>
      <c r="N298" s="229" t="s">
        <v>47</v>
      </c>
      <c r="O298" s="92"/>
      <c r="P298" s="230">
        <f>O298*H298</f>
        <v>0</v>
      </c>
      <c r="Q298" s="230">
        <v>0.013856500000000001</v>
      </c>
      <c r="R298" s="230">
        <f>Q298*H298</f>
        <v>5.0991920000000004</v>
      </c>
      <c r="S298" s="230">
        <v>0</v>
      </c>
      <c r="T298" s="231">
        <f>S298*H298</f>
        <v>0</v>
      </c>
      <c r="U298" s="39"/>
      <c r="V298" s="39"/>
      <c r="W298" s="39"/>
      <c r="X298" s="39"/>
      <c r="Y298" s="39"/>
      <c r="Z298" s="39"/>
      <c r="AA298" s="39"/>
      <c r="AB298" s="39"/>
      <c r="AC298" s="39"/>
      <c r="AD298" s="39"/>
      <c r="AE298" s="39"/>
      <c r="AR298" s="232" t="s">
        <v>142</v>
      </c>
      <c r="AT298" s="232" t="s">
        <v>138</v>
      </c>
      <c r="AU298" s="232" t="s">
        <v>92</v>
      </c>
      <c r="AY298" s="17" t="s">
        <v>136</v>
      </c>
      <c r="BE298" s="233">
        <f>IF(N298="základní",J298,0)</f>
        <v>0</v>
      </c>
      <c r="BF298" s="233">
        <f>IF(N298="snížená",J298,0)</f>
        <v>0</v>
      </c>
      <c r="BG298" s="233">
        <f>IF(N298="zákl. přenesená",J298,0)</f>
        <v>0</v>
      </c>
      <c r="BH298" s="233">
        <f>IF(N298="sníž. přenesená",J298,0)</f>
        <v>0</v>
      </c>
      <c r="BI298" s="233">
        <f>IF(N298="nulová",J298,0)</f>
        <v>0</v>
      </c>
      <c r="BJ298" s="17" t="s">
        <v>90</v>
      </c>
      <c r="BK298" s="233">
        <f>ROUND(I298*H298,2)</f>
        <v>0</v>
      </c>
      <c r="BL298" s="17" t="s">
        <v>142</v>
      </c>
      <c r="BM298" s="232" t="s">
        <v>665</v>
      </c>
    </row>
    <row r="299" s="2" customFormat="1">
      <c r="A299" s="39"/>
      <c r="B299" s="40"/>
      <c r="C299" s="41"/>
      <c r="D299" s="234" t="s">
        <v>144</v>
      </c>
      <c r="E299" s="41"/>
      <c r="F299" s="235" t="s">
        <v>666</v>
      </c>
      <c r="G299" s="41"/>
      <c r="H299" s="41"/>
      <c r="I299" s="236"/>
      <c r="J299" s="41"/>
      <c r="K299" s="41"/>
      <c r="L299" s="45"/>
      <c r="M299" s="237"/>
      <c r="N299" s="238"/>
      <c r="O299" s="92"/>
      <c r="P299" s="92"/>
      <c r="Q299" s="92"/>
      <c r="R299" s="92"/>
      <c r="S299" s="92"/>
      <c r="T299" s="93"/>
      <c r="U299" s="39"/>
      <c r="V299" s="39"/>
      <c r="W299" s="39"/>
      <c r="X299" s="39"/>
      <c r="Y299" s="39"/>
      <c r="Z299" s="39"/>
      <c r="AA299" s="39"/>
      <c r="AB299" s="39"/>
      <c r="AC299" s="39"/>
      <c r="AD299" s="39"/>
      <c r="AE299" s="39"/>
      <c r="AT299" s="17" t="s">
        <v>144</v>
      </c>
      <c r="AU299" s="17" t="s">
        <v>92</v>
      </c>
    </row>
    <row r="300" s="13" customFormat="1">
      <c r="A300" s="13"/>
      <c r="B300" s="239"/>
      <c r="C300" s="240"/>
      <c r="D300" s="234" t="s">
        <v>150</v>
      </c>
      <c r="E300" s="240"/>
      <c r="F300" s="242" t="s">
        <v>667</v>
      </c>
      <c r="G300" s="240"/>
      <c r="H300" s="243">
        <v>368</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150</v>
      </c>
      <c r="AU300" s="249" t="s">
        <v>92</v>
      </c>
      <c r="AV300" s="13" t="s">
        <v>92</v>
      </c>
      <c r="AW300" s="13" t="s">
        <v>4</v>
      </c>
      <c r="AX300" s="13" t="s">
        <v>90</v>
      </c>
      <c r="AY300" s="249" t="s">
        <v>136</v>
      </c>
    </row>
    <row r="301" s="2" customFormat="1" ht="24.15" customHeight="1">
      <c r="A301" s="39"/>
      <c r="B301" s="40"/>
      <c r="C301" s="220" t="s">
        <v>668</v>
      </c>
      <c r="D301" s="220" t="s">
        <v>138</v>
      </c>
      <c r="E301" s="221" t="s">
        <v>626</v>
      </c>
      <c r="F301" s="222" t="s">
        <v>627</v>
      </c>
      <c r="G301" s="223" t="s">
        <v>141</v>
      </c>
      <c r="H301" s="224">
        <v>320</v>
      </c>
      <c r="I301" s="225"/>
      <c r="J301" s="226">
        <f>ROUND(I301*H301,2)</f>
        <v>0</v>
      </c>
      <c r="K301" s="227"/>
      <c r="L301" s="45"/>
      <c r="M301" s="228" t="s">
        <v>1</v>
      </c>
      <c r="N301" s="229" t="s">
        <v>47</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142</v>
      </c>
      <c r="AT301" s="232" t="s">
        <v>138</v>
      </c>
      <c r="AU301" s="232" t="s">
        <v>92</v>
      </c>
      <c r="AY301" s="17" t="s">
        <v>136</v>
      </c>
      <c r="BE301" s="233">
        <f>IF(N301="základní",J301,0)</f>
        <v>0</v>
      </c>
      <c r="BF301" s="233">
        <f>IF(N301="snížená",J301,0)</f>
        <v>0</v>
      </c>
      <c r="BG301" s="233">
        <f>IF(N301="zákl. přenesená",J301,0)</f>
        <v>0</v>
      </c>
      <c r="BH301" s="233">
        <f>IF(N301="sníž. přenesená",J301,0)</f>
        <v>0</v>
      </c>
      <c r="BI301" s="233">
        <f>IF(N301="nulová",J301,0)</f>
        <v>0</v>
      </c>
      <c r="BJ301" s="17" t="s">
        <v>90</v>
      </c>
      <c r="BK301" s="233">
        <f>ROUND(I301*H301,2)</f>
        <v>0</v>
      </c>
      <c r="BL301" s="17" t="s">
        <v>142</v>
      </c>
      <c r="BM301" s="232" t="s">
        <v>669</v>
      </c>
    </row>
    <row r="302" s="13" customFormat="1">
      <c r="A302" s="13"/>
      <c r="B302" s="239"/>
      <c r="C302" s="240"/>
      <c r="D302" s="234" t="s">
        <v>150</v>
      </c>
      <c r="E302" s="241" t="s">
        <v>1</v>
      </c>
      <c r="F302" s="242" t="s">
        <v>670</v>
      </c>
      <c r="G302" s="240"/>
      <c r="H302" s="243">
        <v>320</v>
      </c>
      <c r="I302" s="244"/>
      <c r="J302" s="240"/>
      <c r="K302" s="240"/>
      <c r="L302" s="245"/>
      <c r="M302" s="246"/>
      <c r="N302" s="247"/>
      <c r="O302" s="247"/>
      <c r="P302" s="247"/>
      <c r="Q302" s="247"/>
      <c r="R302" s="247"/>
      <c r="S302" s="247"/>
      <c r="T302" s="248"/>
      <c r="U302" s="13"/>
      <c r="V302" s="13"/>
      <c r="W302" s="13"/>
      <c r="X302" s="13"/>
      <c r="Y302" s="13"/>
      <c r="Z302" s="13"/>
      <c r="AA302" s="13"/>
      <c r="AB302" s="13"/>
      <c r="AC302" s="13"/>
      <c r="AD302" s="13"/>
      <c r="AE302" s="13"/>
      <c r="AT302" s="249" t="s">
        <v>150</v>
      </c>
      <c r="AU302" s="249" t="s">
        <v>92</v>
      </c>
      <c r="AV302" s="13" t="s">
        <v>92</v>
      </c>
      <c r="AW302" s="13" t="s">
        <v>38</v>
      </c>
      <c r="AX302" s="13" t="s">
        <v>90</v>
      </c>
      <c r="AY302" s="249" t="s">
        <v>136</v>
      </c>
    </row>
    <row r="303" s="2" customFormat="1" ht="24.15" customHeight="1">
      <c r="A303" s="39"/>
      <c r="B303" s="40"/>
      <c r="C303" s="220" t="s">
        <v>671</v>
      </c>
      <c r="D303" s="220" t="s">
        <v>138</v>
      </c>
      <c r="E303" s="221" t="s">
        <v>630</v>
      </c>
      <c r="F303" s="222" t="s">
        <v>631</v>
      </c>
      <c r="G303" s="223" t="s">
        <v>141</v>
      </c>
      <c r="H303" s="224">
        <v>320</v>
      </c>
      <c r="I303" s="225"/>
      <c r="J303" s="226">
        <f>ROUND(I303*H303,2)</f>
        <v>0</v>
      </c>
      <c r="K303" s="227"/>
      <c r="L303" s="45"/>
      <c r="M303" s="228" t="s">
        <v>1</v>
      </c>
      <c r="N303" s="229" t="s">
        <v>47</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142</v>
      </c>
      <c r="AT303" s="232" t="s">
        <v>138</v>
      </c>
      <c r="AU303" s="232" t="s">
        <v>92</v>
      </c>
      <c r="AY303" s="17" t="s">
        <v>136</v>
      </c>
      <c r="BE303" s="233">
        <f>IF(N303="základní",J303,0)</f>
        <v>0</v>
      </c>
      <c r="BF303" s="233">
        <f>IF(N303="snížená",J303,0)</f>
        <v>0</v>
      </c>
      <c r="BG303" s="233">
        <f>IF(N303="zákl. přenesená",J303,0)</f>
        <v>0</v>
      </c>
      <c r="BH303" s="233">
        <f>IF(N303="sníž. přenesená",J303,0)</f>
        <v>0</v>
      </c>
      <c r="BI303" s="233">
        <f>IF(N303="nulová",J303,0)</f>
        <v>0</v>
      </c>
      <c r="BJ303" s="17" t="s">
        <v>90</v>
      </c>
      <c r="BK303" s="233">
        <f>ROUND(I303*H303,2)</f>
        <v>0</v>
      </c>
      <c r="BL303" s="17" t="s">
        <v>142</v>
      </c>
      <c r="BM303" s="232" t="s">
        <v>672</v>
      </c>
    </row>
    <row r="304" s="13" customFormat="1">
      <c r="A304" s="13"/>
      <c r="B304" s="239"/>
      <c r="C304" s="240"/>
      <c r="D304" s="234" t="s">
        <v>150</v>
      </c>
      <c r="E304" s="241" t="s">
        <v>1</v>
      </c>
      <c r="F304" s="242" t="s">
        <v>670</v>
      </c>
      <c r="G304" s="240"/>
      <c r="H304" s="243">
        <v>320</v>
      </c>
      <c r="I304" s="244"/>
      <c r="J304" s="240"/>
      <c r="K304" s="240"/>
      <c r="L304" s="245"/>
      <c r="M304" s="246"/>
      <c r="N304" s="247"/>
      <c r="O304" s="247"/>
      <c r="P304" s="247"/>
      <c r="Q304" s="247"/>
      <c r="R304" s="247"/>
      <c r="S304" s="247"/>
      <c r="T304" s="248"/>
      <c r="U304" s="13"/>
      <c r="V304" s="13"/>
      <c r="W304" s="13"/>
      <c r="X304" s="13"/>
      <c r="Y304" s="13"/>
      <c r="Z304" s="13"/>
      <c r="AA304" s="13"/>
      <c r="AB304" s="13"/>
      <c r="AC304" s="13"/>
      <c r="AD304" s="13"/>
      <c r="AE304" s="13"/>
      <c r="AT304" s="249" t="s">
        <v>150</v>
      </c>
      <c r="AU304" s="249" t="s">
        <v>92</v>
      </c>
      <c r="AV304" s="13" t="s">
        <v>92</v>
      </c>
      <c r="AW304" s="13" t="s">
        <v>38</v>
      </c>
      <c r="AX304" s="13" t="s">
        <v>90</v>
      </c>
      <c r="AY304" s="249" t="s">
        <v>136</v>
      </c>
    </row>
    <row r="305" s="12" customFormat="1" ht="22.8" customHeight="1">
      <c r="A305" s="12"/>
      <c r="B305" s="204"/>
      <c r="C305" s="205"/>
      <c r="D305" s="206" t="s">
        <v>81</v>
      </c>
      <c r="E305" s="218" t="s">
        <v>673</v>
      </c>
      <c r="F305" s="218" t="s">
        <v>674</v>
      </c>
      <c r="G305" s="205"/>
      <c r="H305" s="205"/>
      <c r="I305" s="208"/>
      <c r="J305" s="219">
        <f>BK305</f>
        <v>0</v>
      </c>
      <c r="K305" s="205"/>
      <c r="L305" s="210"/>
      <c r="M305" s="211"/>
      <c r="N305" s="212"/>
      <c r="O305" s="212"/>
      <c r="P305" s="213">
        <f>SUM(P306:P317)</f>
        <v>0</v>
      </c>
      <c r="Q305" s="212"/>
      <c r="R305" s="213">
        <f>SUM(R306:R317)</f>
        <v>4.4895060000000004</v>
      </c>
      <c r="S305" s="212"/>
      <c r="T305" s="214">
        <f>SUM(T306:T317)</f>
        <v>0</v>
      </c>
      <c r="U305" s="12"/>
      <c r="V305" s="12"/>
      <c r="W305" s="12"/>
      <c r="X305" s="12"/>
      <c r="Y305" s="12"/>
      <c r="Z305" s="12"/>
      <c r="AA305" s="12"/>
      <c r="AB305" s="12"/>
      <c r="AC305" s="12"/>
      <c r="AD305" s="12"/>
      <c r="AE305" s="12"/>
      <c r="AR305" s="215" t="s">
        <v>90</v>
      </c>
      <c r="AT305" s="216" t="s">
        <v>81</v>
      </c>
      <c r="AU305" s="216" t="s">
        <v>90</v>
      </c>
      <c r="AY305" s="215" t="s">
        <v>136</v>
      </c>
      <c r="BK305" s="217">
        <f>SUM(BK306:BK317)</f>
        <v>0</v>
      </c>
    </row>
    <row r="306" s="2" customFormat="1" ht="24.15" customHeight="1">
      <c r="A306" s="39"/>
      <c r="B306" s="40"/>
      <c r="C306" s="220" t="s">
        <v>675</v>
      </c>
      <c r="D306" s="220" t="s">
        <v>138</v>
      </c>
      <c r="E306" s="221" t="s">
        <v>612</v>
      </c>
      <c r="F306" s="222" t="s">
        <v>613</v>
      </c>
      <c r="G306" s="223" t="s">
        <v>141</v>
      </c>
      <c r="H306" s="224">
        <v>340.19999999999999</v>
      </c>
      <c r="I306" s="225"/>
      <c r="J306" s="226">
        <f>ROUND(I306*H306,2)</f>
        <v>0</v>
      </c>
      <c r="K306" s="227"/>
      <c r="L306" s="45"/>
      <c r="M306" s="228" t="s">
        <v>1</v>
      </c>
      <c r="N306" s="229" t="s">
        <v>47</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142</v>
      </c>
      <c r="AT306" s="232" t="s">
        <v>138</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676</v>
      </c>
    </row>
    <row r="307" s="13" customFormat="1">
      <c r="A307" s="13"/>
      <c r="B307" s="239"/>
      <c r="C307" s="240"/>
      <c r="D307" s="234" t="s">
        <v>150</v>
      </c>
      <c r="E307" s="241" t="s">
        <v>1</v>
      </c>
      <c r="F307" s="242" t="s">
        <v>677</v>
      </c>
      <c r="G307" s="240"/>
      <c r="H307" s="243">
        <v>340.19999999999999</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150</v>
      </c>
      <c r="AU307" s="249" t="s">
        <v>92</v>
      </c>
      <c r="AV307" s="13" t="s">
        <v>92</v>
      </c>
      <c r="AW307" s="13" t="s">
        <v>38</v>
      </c>
      <c r="AX307" s="13" t="s">
        <v>82</v>
      </c>
      <c r="AY307" s="249" t="s">
        <v>136</v>
      </c>
    </row>
    <row r="308" s="14" customFormat="1">
      <c r="A308" s="14"/>
      <c r="B308" s="250"/>
      <c r="C308" s="251"/>
      <c r="D308" s="234" t="s">
        <v>150</v>
      </c>
      <c r="E308" s="252" t="s">
        <v>1</v>
      </c>
      <c r="F308" s="253" t="s">
        <v>153</v>
      </c>
      <c r="G308" s="251"/>
      <c r="H308" s="254">
        <v>340.19999999999999</v>
      </c>
      <c r="I308" s="255"/>
      <c r="J308" s="251"/>
      <c r="K308" s="251"/>
      <c r="L308" s="256"/>
      <c r="M308" s="257"/>
      <c r="N308" s="258"/>
      <c r="O308" s="258"/>
      <c r="P308" s="258"/>
      <c r="Q308" s="258"/>
      <c r="R308" s="258"/>
      <c r="S308" s="258"/>
      <c r="T308" s="259"/>
      <c r="U308" s="14"/>
      <c r="V308" s="14"/>
      <c r="W308" s="14"/>
      <c r="X308" s="14"/>
      <c r="Y308" s="14"/>
      <c r="Z308" s="14"/>
      <c r="AA308" s="14"/>
      <c r="AB308" s="14"/>
      <c r="AC308" s="14"/>
      <c r="AD308" s="14"/>
      <c r="AE308" s="14"/>
      <c r="AT308" s="260" t="s">
        <v>150</v>
      </c>
      <c r="AU308" s="260" t="s">
        <v>92</v>
      </c>
      <c r="AV308" s="14" t="s">
        <v>142</v>
      </c>
      <c r="AW308" s="14" t="s">
        <v>38</v>
      </c>
      <c r="AX308" s="14" t="s">
        <v>90</v>
      </c>
      <c r="AY308" s="260" t="s">
        <v>136</v>
      </c>
    </row>
    <row r="309" s="2" customFormat="1" ht="24.15" customHeight="1">
      <c r="A309" s="39"/>
      <c r="B309" s="40"/>
      <c r="C309" s="220" t="s">
        <v>678</v>
      </c>
      <c r="D309" s="220" t="s">
        <v>138</v>
      </c>
      <c r="E309" s="221" t="s">
        <v>679</v>
      </c>
      <c r="F309" s="222" t="s">
        <v>680</v>
      </c>
      <c r="G309" s="223" t="s">
        <v>141</v>
      </c>
      <c r="H309" s="224">
        <v>340.19999999999999</v>
      </c>
      <c r="I309" s="225"/>
      <c r="J309" s="226">
        <f>ROUND(I309*H309,2)</f>
        <v>0</v>
      </c>
      <c r="K309" s="227"/>
      <c r="L309" s="45"/>
      <c r="M309" s="228" t="s">
        <v>1</v>
      </c>
      <c r="N309" s="229" t="s">
        <v>47</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142</v>
      </c>
      <c r="AT309" s="232" t="s">
        <v>138</v>
      </c>
      <c r="AU309" s="232" t="s">
        <v>92</v>
      </c>
      <c r="AY309" s="17" t="s">
        <v>136</v>
      </c>
      <c r="BE309" s="233">
        <f>IF(N309="základní",J309,0)</f>
        <v>0</v>
      </c>
      <c r="BF309" s="233">
        <f>IF(N309="snížená",J309,0)</f>
        <v>0</v>
      </c>
      <c r="BG309" s="233">
        <f>IF(N309="zákl. přenesená",J309,0)</f>
        <v>0</v>
      </c>
      <c r="BH309" s="233">
        <f>IF(N309="sníž. přenesená",J309,0)</f>
        <v>0</v>
      </c>
      <c r="BI309" s="233">
        <f>IF(N309="nulová",J309,0)</f>
        <v>0</v>
      </c>
      <c r="BJ309" s="17" t="s">
        <v>90</v>
      </c>
      <c r="BK309" s="233">
        <f>ROUND(I309*H309,2)</f>
        <v>0</v>
      </c>
      <c r="BL309" s="17" t="s">
        <v>142</v>
      </c>
      <c r="BM309" s="232" t="s">
        <v>681</v>
      </c>
    </row>
    <row r="310" s="2" customFormat="1">
      <c r="A310" s="39"/>
      <c r="B310" s="40"/>
      <c r="C310" s="41"/>
      <c r="D310" s="234" t="s">
        <v>144</v>
      </c>
      <c r="E310" s="41"/>
      <c r="F310" s="235" t="s">
        <v>682</v>
      </c>
      <c r="G310" s="41"/>
      <c r="H310" s="41"/>
      <c r="I310" s="236"/>
      <c r="J310" s="41"/>
      <c r="K310" s="41"/>
      <c r="L310" s="45"/>
      <c r="M310" s="237"/>
      <c r="N310" s="238"/>
      <c r="O310" s="92"/>
      <c r="P310" s="92"/>
      <c r="Q310" s="92"/>
      <c r="R310" s="92"/>
      <c r="S310" s="92"/>
      <c r="T310" s="93"/>
      <c r="U310" s="39"/>
      <c r="V310" s="39"/>
      <c r="W310" s="39"/>
      <c r="X310" s="39"/>
      <c r="Y310" s="39"/>
      <c r="Z310" s="39"/>
      <c r="AA310" s="39"/>
      <c r="AB310" s="39"/>
      <c r="AC310" s="39"/>
      <c r="AD310" s="39"/>
      <c r="AE310" s="39"/>
      <c r="AT310" s="17" t="s">
        <v>144</v>
      </c>
      <c r="AU310" s="17" t="s">
        <v>92</v>
      </c>
    </row>
    <row r="311" s="13" customFormat="1">
      <c r="A311" s="13"/>
      <c r="B311" s="239"/>
      <c r="C311" s="240"/>
      <c r="D311" s="234" t="s">
        <v>150</v>
      </c>
      <c r="E311" s="241" t="s">
        <v>1</v>
      </c>
      <c r="F311" s="242" t="s">
        <v>677</v>
      </c>
      <c r="G311" s="240"/>
      <c r="H311" s="243">
        <v>340.19999999999999</v>
      </c>
      <c r="I311" s="244"/>
      <c r="J311" s="240"/>
      <c r="K311" s="240"/>
      <c r="L311" s="245"/>
      <c r="M311" s="246"/>
      <c r="N311" s="247"/>
      <c r="O311" s="247"/>
      <c r="P311" s="247"/>
      <c r="Q311" s="247"/>
      <c r="R311" s="247"/>
      <c r="S311" s="247"/>
      <c r="T311" s="248"/>
      <c r="U311" s="13"/>
      <c r="V311" s="13"/>
      <c r="W311" s="13"/>
      <c r="X311" s="13"/>
      <c r="Y311" s="13"/>
      <c r="Z311" s="13"/>
      <c r="AA311" s="13"/>
      <c r="AB311" s="13"/>
      <c r="AC311" s="13"/>
      <c r="AD311" s="13"/>
      <c r="AE311" s="13"/>
      <c r="AT311" s="249" t="s">
        <v>150</v>
      </c>
      <c r="AU311" s="249" t="s">
        <v>92</v>
      </c>
      <c r="AV311" s="13" t="s">
        <v>92</v>
      </c>
      <c r="AW311" s="13" t="s">
        <v>38</v>
      </c>
      <c r="AX311" s="13" t="s">
        <v>82</v>
      </c>
      <c r="AY311" s="249" t="s">
        <v>136</v>
      </c>
    </row>
    <row r="312" s="14" customFormat="1">
      <c r="A312" s="14"/>
      <c r="B312" s="250"/>
      <c r="C312" s="251"/>
      <c r="D312" s="234" t="s">
        <v>150</v>
      </c>
      <c r="E312" s="252" t="s">
        <v>1</v>
      </c>
      <c r="F312" s="253" t="s">
        <v>153</v>
      </c>
      <c r="G312" s="251"/>
      <c r="H312" s="254">
        <v>340.19999999999999</v>
      </c>
      <c r="I312" s="255"/>
      <c r="J312" s="251"/>
      <c r="K312" s="251"/>
      <c r="L312" s="256"/>
      <c r="M312" s="257"/>
      <c r="N312" s="258"/>
      <c r="O312" s="258"/>
      <c r="P312" s="258"/>
      <c r="Q312" s="258"/>
      <c r="R312" s="258"/>
      <c r="S312" s="258"/>
      <c r="T312" s="259"/>
      <c r="U312" s="14"/>
      <c r="V312" s="14"/>
      <c r="W312" s="14"/>
      <c r="X312" s="14"/>
      <c r="Y312" s="14"/>
      <c r="Z312" s="14"/>
      <c r="AA312" s="14"/>
      <c r="AB312" s="14"/>
      <c r="AC312" s="14"/>
      <c r="AD312" s="14"/>
      <c r="AE312" s="14"/>
      <c r="AT312" s="260" t="s">
        <v>150</v>
      </c>
      <c r="AU312" s="260" t="s">
        <v>92</v>
      </c>
      <c r="AV312" s="14" t="s">
        <v>142</v>
      </c>
      <c r="AW312" s="14" t="s">
        <v>38</v>
      </c>
      <c r="AX312" s="14" t="s">
        <v>90</v>
      </c>
      <c r="AY312" s="260" t="s">
        <v>136</v>
      </c>
    </row>
    <row r="313" s="2" customFormat="1" ht="24.15" customHeight="1">
      <c r="A313" s="39"/>
      <c r="B313" s="40"/>
      <c r="C313" s="220" t="s">
        <v>683</v>
      </c>
      <c r="D313" s="220" t="s">
        <v>138</v>
      </c>
      <c r="E313" s="221" t="s">
        <v>620</v>
      </c>
      <c r="F313" s="222" t="s">
        <v>621</v>
      </c>
      <c r="G313" s="223" t="s">
        <v>141</v>
      </c>
      <c r="H313" s="224">
        <v>324</v>
      </c>
      <c r="I313" s="225"/>
      <c r="J313" s="226">
        <f>ROUND(I313*H313,2)</f>
        <v>0</v>
      </c>
      <c r="K313" s="227"/>
      <c r="L313" s="45"/>
      <c r="M313" s="228" t="s">
        <v>1</v>
      </c>
      <c r="N313" s="229" t="s">
        <v>47</v>
      </c>
      <c r="O313" s="92"/>
      <c r="P313" s="230">
        <f>O313*H313</f>
        <v>0</v>
      </c>
      <c r="Q313" s="230">
        <v>0.013856500000000001</v>
      </c>
      <c r="R313" s="230">
        <f>Q313*H313</f>
        <v>4.4895060000000004</v>
      </c>
      <c r="S313" s="230">
        <v>0</v>
      </c>
      <c r="T313" s="231">
        <f>S313*H313</f>
        <v>0</v>
      </c>
      <c r="U313" s="39"/>
      <c r="V313" s="39"/>
      <c r="W313" s="39"/>
      <c r="X313" s="39"/>
      <c r="Y313" s="39"/>
      <c r="Z313" s="39"/>
      <c r="AA313" s="39"/>
      <c r="AB313" s="39"/>
      <c r="AC313" s="39"/>
      <c r="AD313" s="39"/>
      <c r="AE313" s="39"/>
      <c r="AR313" s="232" t="s">
        <v>142</v>
      </c>
      <c r="AT313" s="232" t="s">
        <v>138</v>
      </c>
      <c r="AU313" s="232" t="s">
        <v>92</v>
      </c>
      <c r="AY313" s="17" t="s">
        <v>136</v>
      </c>
      <c r="BE313" s="233">
        <f>IF(N313="základní",J313,0)</f>
        <v>0</v>
      </c>
      <c r="BF313" s="233">
        <f>IF(N313="snížená",J313,0)</f>
        <v>0</v>
      </c>
      <c r="BG313" s="233">
        <f>IF(N313="zákl. přenesená",J313,0)</f>
        <v>0</v>
      </c>
      <c r="BH313" s="233">
        <f>IF(N313="sníž. přenesená",J313,0)</f>
        <v>0</v>
      </c>
      <c r="BI313" s="233">
        <f>IF(N313="nulová",J313,0)</f>
        <v>0</v>
      </c>
      <c r="BJ313" s="17" t="s">
        <v>90</v>
      </c>
      <c r="BK313" s="233">
        <f>ROUND(I313*H313,2)</f>
        <v>0</v>
      </c>
      <c r="BL313" s="17" t="s">
        <v>142</v>
      </c>
      <c r="BM313" s="232" t="s">
        <v>684</v>
      </c>
    </row>
    <row r="314" s="2" customFormat="1">
      <c r="A314" s="39"/>
      <c r="B314" s="40"/>
      <c r="C314" s="41"/>
      <c r="D314" s="234" t="s">
        <v>144</v>
      </c>
      <c r="E314" s="41"/>
      <c r="F314" s="235" t="s">
        <v>685</v>
      </c>
      <c r="G314" s="41"/>
      <c r="H314" s="41"/>
      <c r="I314" s="236"/>
      <c r="J314" s="41"/>
      <c r="K314" s="41"/>
      <c r="L314" s="45"/>
      <c r="M314" s="237"/>
      <c r="N314" s="238"/>
      <c r="O314" s="92"/>
      <c r="P314" s="92"/>
      <c r="Q314" s="92"/>
      <c r="R314" s="92"/>
      <c r="S314" s="92"/>
      <c r="T314" s="93"/>
      <c r="U314" s="39"/>
      <c r="V314" s="39"/>
      <c r="W314" s="39"/>
      <c r="X314" s="39"/>
      <c r="Y314" s="39"/>
      <c r="Z314" s="39"/>
      <c r="AA314" s="39"/>
      <c r="AB314" s="39"/>
      <c r="AC314" s="39"/>
      <c r="AD314" s="39"/>
      <c r="AE314" s="39"/>
      <c r="AT314" s="17" t="s">
        <v>144</v>
      </c>
      <c r="AU314" s="17" t="s">
        <v>92</v>
      </c>
    </row>
    <row r="315" s="2" customFormat="1" ht="24.15" customHeight="1">
      <c r="A315" s="39"/>
      <c r="B315" s="40"/>
      <c r="C315" s="220" t="s">
        <v>686</v>
      </c>
      <c r="D315" s="220" t="s">
        <v>138</v>
      </c>
      <c r="E315" s="221" t="s">
        <v>626</v>
      </c>
      <c r="F315" s="222" t="s">
        <v>627</v>
      </c>
      <c r="G315" s="223" t="s">
        <v>141</v>
      </c>
      <c r="H315" s="224">
        <v>324</v>
      </c>
      <c r="I315" s="225"/>
      <c r="J315" s="226">
        <f>ROUND(I315*H315,2)</f>
        <v>0</v>
      </c>
      <c r="K315" s="227"/>
      <c r="L315" s="45"/>
      <c r="M315" s="228" t="s">
        <v>1</v>
      </c>
      <c r="N315" s="229" t="s">
        <v>47</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142</v>
      </c>
      <c r="AT315" s="232" t="s">
        <v>138</v>
      </c>
      <c r="AU315" s="232" t="s">
        <v>92</v>
      </c>
      <c r="AY315" s="17" t="s">
        <v>136</v>
      </c>
      <c r="BE315" s="233">
        <f>IF(N315="základní",J315,0)</f>
        <v>0</v>
      </c>
      <c r="BF315" s="233">
        <f>IF(N315="snížená",J315,0)</f>
        <v>0</v>
      </c>
      <c r="BG315" s="233">
        <f>IF(N315="zákl. přenesená",J315,0)</f>
        <v>0</v>
      </c>
      <c r="BH315" s="233">
        <f>IF(N315="sníž. přenesená",J315,0)</f>
        <v>0</v>
      </c>
      <c r="BI315" s="233">
        <f>IF(N315="nulová",J315,0)</f>
        <v>0</v>
      </c>
      <c r="BJ315" s="17" t="s">
        <v>90</v>
      </c>
      <c r="BK315" s="233">
        <f>ROUND(I315*H315,2)</f>
        <v>0</v>
      </c>
      <c r="BL315" s="17" t="s">
        <v>142</v>
      </c>
      <c r="BM315" s="232" t="s">
        <v>687</v>
      </c>
    </row>
    <row r="316" s="2" customFormat="1" ht="24.15" customHeight="1">
      <c r="A316" s="39"/>
      <c r="B316" s="40"/>
      <c r="C316" s="220" t="s">
        <v>688</v>
      </c>
      <c r="D316" s="220" t="s">
        <v>138</v>
      </c>
      <c r="E316" s="221" t="s">
        <v>630</v>
      </c>
      <c r="F316" s="222" t="s">
        <v>631</v>
      </c>
      <c r="G316" s="223" t="s">
        <v>141</v>
      </c>
      <c r="H316" s="224">
        <v>324</v>
      </c>
      <c r="I316" s="225"/>
      <c r="J316" s="226">
        <f>ROUND(I316*H316,2)</f>
        <v>0</v>
      </c>
      <c r="K316" s="227"/>
      <c r="L316" s="45"/>
      <c r="M316" s="228" t="s">
        <v>1</v>
      </c>
      <c r="N316" s="229" t="s">
        <v>47</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142</v>
      </c>
      <c r="AT316" s="232" t="s">
        <v>138</v>
      </c>
      <c r="AU316" s="232" t="s">
        <v>92</v>
      </c>
      <c r="AY316" s="17" t="s">
        <v>136</v>
      </c>
      <c r="BE316" s="233">
        <f>IF(N316="základní",J316,0)</f>
        <v>0</v>
      </c>
      <c r="BF316" s="233">
        <f>IF(N316="snížená",J316,0)</f>
        <v>0</v>
      </c>
      <c r="BG316" s="233">
        <f>IF(N316="zákl. přenesená",J316,0)</f>
        <v>0</v>
      </c>
      <c r="BH316" s="233">
        <f>IF(N316="sníž. přenesená",J316,0)</f>
        <v>0</v>
      </c>
      <c r="BI316" s="233">
        <f>IF(N316="nulová",J316,0)</f>
        <v>0</v>
      </c>
      <c r="BJ316" s="17" t="s">
        <v>90</v>
      </c>
      <c r="BK316" s="233">
        <f>ROUND(I316*H316,2)</f>
        <v>0</v>
      </c>
      <c r="BL316" s="17" t="s">
        <v>142</v>
      </c>
      <c r="BM316" s="232" t="s">
        <v>689</v>
      </c>
    </row>
    <row r="317" s="2" customFormat="1">
      <c r="A317" s="39"/>
      <c r="B317" s="40"/>
      <c r="C317" s="41"/>
      <c r="D317" s="234" t="s">
        <v>144</v>
      </c>
      <c r="E317" s="41"/>
      <c r="F317" s="235" t="s">
        <v>690</v>
      </c>
      <c r="G317" s="41"/>
      <c r="H317" s="41"/>
      <c r="I317" s="236"/>
      <c r="J317" s="41"/>
      <c r="K317" s="41"/>
      <c r="L317" s="45"/>
      <c r="M317" s="237"/>
      <c r="N317" s="238"/>
      <c r="O317" s="92"/>
      <c r="P317" s="92"/>
      <c r="Q317" s="92"/>
      <c r="R317" s="92"/>
      <c r="S317" s="92"/>
      <c r="T317" s="93"/>
      <c r="U317" s="39"/>
      <c r="V317" s="39"/>
      <c r="W317" s="39"/>
      <c r="X317" s="39"/>
      <c r="Y317" s="39"/>
      <c r="Z317" s="39"/>
      <c r="AA317" s="39"/>
      <c r="AB317" s="39"/>
      <c r="AC317" s="39"/>
      <c r="AD317" s="39"/>
      <c r="AE317" s="39"/>
      <c r="AT317" s="17" t="s">
        <v>144</v>
      </c>
      <c r="AU317" s="17" t="s">
        <v>92</v>
      </c>
    </row>
    <row r="318" s="12" customFormat="1" ht="22.8" customHeight="1">
      <c r="A318" s="12"/>
      <c r="B318" s="204"/>
      <c r="C318" s="205"/>
      <c r="D318" s="206" t="s">
        <v>81</v>
      </c>
      <c r="E318" s="218" t="s">
        <v>691</v>
      </c>
      <c r="F318" s="218" t="s">
        <v>692</v>
      </c>
      <c r="G318" s="205"/>
      <c r="H318" s="205"/>
      <c r="I318" s="208"/>
      <c r="J318" s="219">
        <f>BK318</f>
        <v>0</v>
      </c>
      <c r="K318" s="205"/>
      <c r="L318" s="210"/>
      <c r="M318" s="211"/>
      <c r="N318" s="212"/>
      <c r="O318" s="212"/>
      <c r="P318" s="213">
        <f>SUM(P319:P345)</f>
        <v>0</v>
      </c>
      <c r="Q318" s="212"/>
      <c r="R318" s="213">
        <f>SUM(R319:R345)</f>
        <v>32.807494999999996</v>
      </c>
      <c r="S318" s="212"/>
      <c r="T318" s="214">
        <f>SUM(T319:T345)</f>
        <v>0</v>
      </c>
      <c r="U318" s="12"/>
      <c r="V318" s="12"/>
      <c r="W318" s="12"/>
      <c r="X318" s="12"/>
      <c r="Y318" s="12"/>
      <c r="Z318" s="12"/>
      <c r="AA318" s="12"/>
      <c r="AB318" s="12"/>
      <c r="AC318" s="12"/>
      <c r="AD318" s="12"/>
      <c r="AE318" s="12"/>
      <c r="AR318" s="215" t="s">
        <v>90</v>
      </c>
      <c r="AT318" s="216" t="s">
        <v>81</v>
      </c>
      <c r="AU318" s="216" t="s">
        <v>90</v>
      </c>
      <c r="AY318" s="215" t="s">
        <v>136</v>
      </c>
      <c r="BK318" s="217">
        <f>SUM(BK319:BK345)</f>
        <v>0</v>
      </c>
    </row>
    <row r="319" s="2" customFormat="1" ht="24.15" customHeight="1">
      <c r="A319" s="39"/>
      <c r="B319" s="40"/>
      <c r="C319" s="220" t="s">
        <v>693</v>
      </c>
      <c r="D319" s="220" t="s">
        <v>138</v>
      </c>
      <c r="E319" s="221" t="s">
        <v>572</v>
      </c>
      <c r="F319" s="222" t="s">
        <v>573</v>
      </c>
      <c r="G319" s="223" t="s">
        <v>141</v>
      </c>
      <c r="H319" s="224">
        <v>115</v>
      </c>
      <c r="I319" s="225"/>
      <c r="J319" s="226">
        <f>ROUND(I319*H319,2)</f>
        <v>0</v>
      </c>
      <c r="K319" s="227"/>
      <c r="L319" s="45"/>
      <c r="M319" s="228" t="s">
        <v>1</v>
      </c>
      <c r="N319" s="229" t="s">
        <v>47</v>
      </c>
      <c r="O319" s="92"/>
      <c r="P319" s="230">
        <f>O319*H319</f>
        <v>0</v>
      </c>
      <c r="Q319" s="230">
        <v>0.00010000000000000001</v>
      </c>
      <c r="R319" s="230">
        <f>Q319*H319</f>
        <v>0.0115</v>
      </c>
      <c r="S319" s="230">
        <v>0</v>
      </c>
      <c r="T319" s="231">
        <f>S319*H319</f>
        <v>0</v>
      </c>
      <c r="U319" s="39"/>
      <c r="V319" s="39"/>
      <c r="W319" s="39"/>
      <c r="X319" s="39"/>
      <c r="Y319" s="39"/>
      <c r="Z319" s="39"/>
      <c r="AA319" s="39"/>
      <c r="AB319" s="39"/>
      <c r="AC319" s="39"/>
      <c r="AD319" s="39"/>
      <c r="AE319" s="39"/>
      <c r="AR319" s="232" t="s">
        <v>142</v>
      </c>
      <c r="AT319" s="232" t="s">
        <v>138</v>
      </c>
      <c r="AU319" s="232" t="s">
        <v>92</v>
      </c>
      <c r="AY319" s="17" t="s">
        <v>136</v>
      </c>
      <c r="BE319" s="233">
        <f>IF(N319="základní",J319,0)</f>
        <v>0</v>
      </c>
      <c r="BF319" s="233">
        <f>IF(N319="snížená",J319,0)</f>
        <v>0</v>
      </c>
      <c r="BG319" s="233">
        <f>IF(N319="zákl. přenesená",J319,0)</f>
        <v>0</v>
      </c>
      <c r="BH319" s="233">
        <f>IF(N319="sníž. přenesená",J319,0)</f>
        <v>0</v>
      </c>
      <c r="BI319" s="233">
        <f>IF(N319="nulová",J319,0)</f>
        <v>0</v>
      </c>
      <c r="BJ319" s="17" t="s">
        <v>90</v>
      </c>
      <c r="BK319" s="233">
        <f>ROUND(I319*H319,2)</f>
        <v>0</v>
      </c>
      <c r="BL319" s="17" t="s">
        <v>142</v>
      </c>
      <c r="BM319" s="232" t="s">
        <v>694</v>
      </c>
    </row>
    <row r="320" s="2" customFormat="1">
      <c r="A320" s="39"/>
      <c r="B320" s="40"/>
      <c r="C320" s="41"/>
      <c r="D320" s="234" t="s">
        <v>144</v>
      </c>
      <c r="E320" s="41"/>
      <c r="F320" s="235" t="s">
        <v>575</v>
      </c>
      <c r="G320" s="41"/>
      <c r="H320" s="41"/>
      <c r="I320" s="236"/>
      <c r="J320" s="41"/>
      <c r="K320" s="41"/>
      <c r="L320" s="45"/>
      <c r="M320" s="237"/>
      <c r="N320" s="238"/>
      <c r="O320" s="92"/>
      <c r="P320" s="92"/>
      <c r="Q320" s="92"/>
      <c r="R320" s="92"/>
      <c r="S320" s="92"/>
      <c r="T320" s="93"/>
      <c r="U320" s="39"/>
      <c r="V320" s="39"/>
      <c r="W320" s="39"/>
      <c r="X320" s="39"/>
      <c r="Y320" s="39"/>
      <c r="Z320" s="39"/>
      <c r="AA320" s="39"/>
      <c r="AB320" s="39"/>
      <c r="AC320" s="39"/>
      <c r="AD320" s="39"/>
      <c r="AE320" s="39"/>
      <c r="AT320" s="17" t="s">
        <v>144</v>
      </c>
      <c r="AU320" s="17" t="s">
        <v>92</v>
      </c>
    </row>
    <row r="321" s="13" customFormat="1">
      <c r="A321" s="13"/>
      <c r="B321" s="239"/>
      <c r="C321" s="240"/>
      <c r="D321" s="234" t="s">
        <v>150</v>
      </c>
      <c r="E321" s="241" t="s">
        <v>1</v>
      </c>
      <c r="F321" s="242" t="s">
        <v>695</v>
      </c>
      <c r="G321" s="240"/>
      <c r="H321" s="243">
        <v>115</v>
      </c>
      <c r="I321" s="244"/>
      <c r="J321" s="240"/>
      <c r="K321" s="240"/>
      <c r="L321" s="245"/>
      <c r="M321" s="246"/>
      <c r="N321" s="247"/>
      <c r="O321" s="247"/>
      <c r="P321" s="247"/>
      <c r="Q321" s="247"/>
      <c r="R321" s="247"/>
      <c r="S321" s="247"/>
      <c r="T321" s="248"/>
      <c r="U321" s="13"/>
      <c r="V321" s="13"/>
      <c r="W321" s="13"/>
      <c r="X321" s="13"/>
      <c r="Y321" s="13"/>
      <c r="Z321" s="13"/>
      <c r="AA321" s="13"/>
      <c r="AB321" s="13"/>
      <c r="AC321" s="13"/>
      <c r="AD321" s="13"/>
      <c r="AE321" s="13"/>
      <c r="AT321" s="249" t="s">
        <v>150</v>
      </c>
      <c r="AU321" s="249" t="s">
        <v>92</v>
      </c>
      <c r="AV321" s="13" t="s">
        <v>92</v>
      </c>
      <c r="AW321" s="13" t="s">
        <v>38</v>
      </c>
      <c r="AX321" s="13" t="s">
        <v>90</v>
      </c>
      <c r="AY321" s="249" t="s">
        <v>136</v>
      </c>
    </row>
    <row r="322" s="2" customFormat="1" ht="24.15" customHeight="1">
      <c r="A322" s="39"/>
      <c r="B322" s="40"/>
      <c r="C322" s="261" t="s">
        <v>696</v>
      </c>
      <c r="D322" s="261" t="s">
        <v>164</v>
      </c>
      <c r="E322" s="262" t="s">
        <v>577</v>
      </c>
      <c r="F322" s="263" t="s">
        <v>578</v>
      </c>
      <c r="G322" s="264" t="s">
        <v>141</v>
      </c>
      <c r="H322" s="265">
        <v>156.65000000000001</v>
      </c>
      <c r="I322" s="266"/>
      <c r="J322" s="267">
        <f>ROUND(I322*H322,2)</f>
        <v>0</v>
      </c>
      <c r="K322" s="268"/>
      <c r="L322" s="269"/>
      <c r="M322" s="270" t="s">
        <v>1</v>
      </c>
      <c r="N322" s="271" t="s">
        <v>47</v>
      </c>
      <c r="O322" s="92"/>
      <c r="P322" s="230">
        <f>O322*H322</f>
        <v>0</v>
      </c>
      <c r="Q322" s="230">
        <v>0.00029999999999999997</v>
      </c>
      <c r="R322" s="230">
        <f>Q322*H322</f>
        <v>0.046994999999999995</v>
      </c>
      <c r="S322" s="230">
        <v>0</v>
      </c>
      <c r="T322" s="231">
        <f>S322*H322</f>
        <v>0</v>
      </c>
      <c r="U322" s="39"/>
      <c r="V322" s="39"/>
      <c r="W322" s="39"/>
      <c r="X322" s="39"/>
      <c r="Y322" s="39"/>
      <c r="Z322" s="39"/>
      <c r="AA322" s="39"/>
      <c r="AB322" s="39"/>
      <c r="AC322" s="39"/>
      <c r="AD322" s="39"/>
      <c r="AE322" s="39"/>
      <c r="AR322" s="232" t="s">
        <v>168</v>
      </c>
      <c r="AT322" s="232" t="s">
        <v>164</v>
      </c>
      <c r="AU322" s="232" t="s">
        <v>92</v>
      </c>
      <c r="AY322" s="17" t="s">
        <v>136</v>
      </c>
      <c r="BE322" s="233">
        <f>IF(N322="základní",J322,0)</f>
        <v>0</v>
      </c>
      <c r="BF322" s="233">
        <f>IF(N322="snížená",J322,0)</f>
        <v>0</v>
      </c>
      <c r="BG322" s="233">
        <f>IF(N322="zákl. přenesená",J322,0)</f>
        <v>0</v>
      </c>
      <c r="BH322" s="233">
        <f>IF(N322="sníž. přenesená",J322,0)</f>
        <v>0</v>
      </c>
      <c r="BI322" s="233">
        <f>IF(N322="nulová",J322,0)</f>
        <v>0</v>
      </c>
      <c r="BJ322" s="17" t="s">
        <v>90</v>
      </c>
      <c r="BK322" s="233">
        <f>ROUND(I322*H322,2)</f>
        <v>0</v>
      </c>
      <c r="BL322" s="17" t="s">
        <v>142</v>
      </c>
      <c r="BM322" s="232" t="s">
        <v>697</v>
      </c>
    </row>
    <row r="323" s="13" customFormat="1">
      <c r="A323" s="13"/>
      <c r="B323" s="239"/>
      <c r="C323" s="240"/>
      <c r="D323" s="234" t="s">
        <v>150</v>
      </c>
      <c r="E323" s="241" t="s">
        <v>1</v>
      </c>
      <c r="F323" s="242" t="s">
        <v>698</v>
      </c>
      <c r="G323" s="240"/>
      <c r="H323" s="243">
        <v>132.25</v>
      </c>
      <c r="I323" s="244"/>
      <c r="J323" s="240"/>
      <c r="K323" s="240"/>
      <c r="L323" s="245"/>
      <c r="M323" s="246"/>
      <c r="N323" s="247"/>
      <c r="O323" s="247"/>
      <c r="P323" s="247"/>
      <c r="Q323" s="247"/>
      <c r="R323" s="247"/>
      <c r="S323" s="247"/>
      <c r="T323" s="248"/>
      <c r="U323" s="13"/>
      <c r="V323" s="13"/>
      <c r="W323" s="13"/>
      <c r="X323" s="13"/>
      <c r="Y323" s="13"/>
      <c r="Z323" s="13"/>
      <c r="AA323" s="13"/>
      <c r="AB323" s="13"/>
      <c r="AC323" s="13"/>
      <c r="AD323" s="13"/>
      <c r="AE323" s="13"/>
      <c r="AT323" s="249" t="s">
        <v>150</v>
      </c>
      <c r="AU323" s="249" t="s">
        <v>92</v>
      </c>
      <c r="AV323" s="13" t="s">
        <v>92</v>
      </c>
      <c r="AW323" s="13" t="s">
        <v>38</v>
      </c>
      <c r="AX323" s="13" t="s">
        <v>82</v>
      </c>
      <c r="AY323" s="249" t="s">
        <v>136</v>
      </c>
    </row>
    <row r="324" s="14" customFormat="1">
      <c r="A324" s="14"/>
      <c r="B324" s="250"/>
      <c r="C324" s="251"/>
      <c r="D324" s="234" t="s">
        <v>150</v>
      </c>
      <c r="E324" s="252" t="s">
        <v>1</v>
      </c>
      <c r="F324" s="253" t="s">
        <v>153</v>
      </c>
      <c r="G324" s="251"/>
      <c r="H324" s="254">
        <v>132.25</v>
      </c>
      <c r="I324" s="255"/>
      <c r="J324" s="251"/>
      <c r="K324" s="251"/>
      <c r="L324" s="256"/>
      <c r="M324" s="257"/>
      <c r="N324" s="258"/>
      <c r="O324" s="258"/>
      <c r="P324" s="258"/>
      <c r="Q324" s="258"/>
      <c r="R324" s="258"/>
      <c r="S324" s="258"/>
      <c r="T324" s="259"/>
      <c r="U324" s="14"/>
      <c r="V324" s="14"/>
      <c r="W324" s="14"/>
      <c r="X324" s="14"/>
      <c r="Y324" s="14"/>
      <c r="Z324" s="14"/>
      <c r="AA324" s="14"/>
      <c r="AB324" s="14"/>
      <c r="AC324" s="14"/>
      <c r="AD324" s="14"/>
      <c r="AE324" s="14"/>
      <c r="AT324" s="260" t="s">
        <v>150</v>
      </c>
      <c r="AU324" s="260" t="s">
        <v>92</v>
      </c>
      <c r="AV324" s="14" t="s">
        <v>142</v>
      </c>
      <c r="AW324" s="14" t="s">
        <v>38</v>
      </c>
      <c r="AX324" s="14" t="s">
        <v>90</v>
      </c>
      <c r="AY324" s="260" t="s">
        <v>136</v>
      </c>
    </row>
    <row r="325" s="13" customFormat="1">
      <c r="A325" s="13"/>
      <c r="B325" s="239"/>
      <c r="C325" s="240"/>
      <c r="D325" s="234" t="s">
        <v>150</v>
      </c>
      <c r="E325" s="240"/>
      <c r="F325" s="242" t="s">
        <v>699</v>
      </c>
      <c r="G325" s="240"/>
      <c r="H325" s="243">
        <v>156.65000000000001</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92</v>
      </c>
      <c r="AV325" s="13" t="s">
        <v>92</v>
      </c>
      <c r="AW325" s="13" t="s">
        <v>4</v>
      </c>
      <c r="AX325" s="13" t="s">
        <v>90</v>
      </c>
      <c r="AY325" s="249" t="s">
        <v>136</v>
      </c>
    </row>
    <row r="326" s="2" customFormat="1" ht="37.8" customHeight="1">
      <c r="A326" s="39"/>
      <c r="B326" s="40"/>
      <c r="C326" s="220" t="s">
        <v>700</v>
      </c>
      <c r="D326" s="220" t="s">
        <v>138</v>
      </c>
      <c r="E326" s="221" t="s">
        <v>701</v>
      </c>
      <c r="F326" s="222" t="s">
        <v>702</v>
      </c>
      <c r="G326" s="223" t="s">
        <v>141</v>
      </c>
      <c r="H326" s="224">
        <v>132.25</v>
      </c>
      <c r="I326" s="225"/>
      <c r="J326" s="226">
        <f>ROUND(I326*H326,2)</f>
        <v>0</v>
      </c>
      <c r="K326" s="227"/>
      <c r="L326" s="45"/>
      <c r="M326" s="228" t="s">
        <v>1</v>
      </c>
      <c r="N326" s="229" t="s">
        <v>47</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142</v>
      </c>
      <c r="AT326" s="232" t="s">
        <v>138</v>
      </c>
      <c r="AU326" s="232" t="s">
        <v>92</v>
      </c>
      <c r="AY326" s="17" t="s">
        <v>136</v>
      </c>
      <c r="BE326" s="233">
        <f>IF(N326="základní",J326,0)</f>
        <v>0</v>
      </c>
      <c r="BF326" s="233">
        <f>IF(N326="snížená",J326,0)</f>
        <v>0</v>
      </c>
      <c r="BG326" s="233">
        <f>IF(N326="zákl. přenesená",J326,0)</f>
        <v>0</v>
      </c>
      <c r="BH326" s="233">
        <f>IF(N326="sníž. přenesená",J326,0)</f>
        <v>0</v>
      </c>
      <c r="BI326" s="233">
        <f>IF(N326="nulová",J326,0)</f>
        <v>0</v>
      </c>
      <c r="BJ326" s="17" t="s">
        <v>90</v>
      </c>
      <c r="BK326" s="233">
        <f>ROUND(I326*H326,2)</f>
        <v>0</v>
      </c>
      <c r="BL326" s="17" t="s">
        <v>142</v>
      </c>
      <c r="BM326" s="232" t="s">
        <v>703</v>
      </c>
    </row>
    <row r="327" s="2" customFormat="1">
      <c r="A327" s="39"/>
      <c r="B327" s="40"/>
      <c r="C327" s="41"/>
      <c r="D327" s="234" t="s">
        <v>144</v>
      </c>
      <c r="E327" s="41"/>
      <c r="F327" s="235" t="s">
        <v>704</v>
      </c>
      <c r="G327" s="41"/>
      <c r="H327" s="41"/>
      <c r="I327" s="236"/>
      <c r="J327" s="41"/>
      <c r="K327" s="41"/>
      <c r="L327" s="45"/>
      <c r="M327" s="237"/>
      <c r="N327" s="238"/>
      <c r="O327" s="92"/>
      <c r="P327" s="92"/>
      <c r="Q327" s="92"/>
      <c r="R327" s="92"/>
      <c r="S327" s="92"/>
      <c r="T327" s="93"/>
      <c r="U327" s="39"/>
      <c r="V327" s="39"/>
      <c r="W327" s="39"/>
      <c r="X327" s="39"/>
      <c r="Y327" s="39"/>
      <c r="Z327" s="39"/>
      <c r="AA327" s="39"/>
      <c r="AB327" s="39"/>
      <c r="AC327" s="39"/>
      <c r="AD327" s="39"/>
      <c r="AE327" s="39"/>
      <c r="AT327" s="17" t="s">
        <v>144</v>
      </c>
      <c r="AU327" s="17" t="s">
        <v>92</v>
      </c>
    </row>
    <row r="328" s="13" customFormat="1">
      <c r="A328" s="13"/>
      <c r="B328" s="239"/>
      <c r="C328" s="240"/>
      <c r="D328" s="234" t="s">
        <v>150</v>
      </c>
      <c r="E328" s="241" t="s">
        <v>1</v>
      </c>
      <c r="F328" s="242" t="s">
        <v>698</v>
      </c>
      <c r="G328" s="240"/>
      <c r="H328" s="243">
        <v>132.25</v>
      </c>
      <c r="I328" s="244"/>
      <c r="J328" s="240"/>
      <c r="K328" s="240"/>
      <c r="L328" s="245"/>
      <c r="M328" s="246"/>
      <c r="N328" s="247"/>
      <c r="O328" s="247"/>
      <c r="P328" s="247"/>
      <c r="Q328" s="247"/>
      <c r="R328" s="247"/>
      <c r="S328" s="247"/>
      <c r="T328" s="248"/>
      <c r="U328" s="13"/>
      <c r="V328" s="13"/>
      <c r="W328" s="13"/>
      <c r="X328" s="13"/>
      <c r="Y328" s="13"/>
      <c r="Z328" s="13"/>
      <c r="AA328" s="13"/>
      <c r="AB328" s="13"/>
      <c r="AC328" s="13"/>
      <c r="AD328" s="13"/>
      <c r="AE328" s="13"/>
      <c r="AT328" s="249" t="s">
        <v>150</v>
      </c>
      <c r="AU328" s="249" t="s">
        <v>92</v>
      </c>
      <c r="AV328" s="13" t="s">
        <v>92</v>
      </c>
      <c r="AW328" s="13" t="s">
        <v>38</v>
      </c>
      <c r="AX328" s="13" t="s">
        <v>82</v>
      </c>
      <c r="AY328" s="249" t="s">
        <v>136</v>
      </c>
    </row>
    <row r="329" s="14" customFormat="1">
      <c r="A329" s="14"/>
      <c r="B329" s="250"/>
      <c r="C329" s="251"/>
      <c r="D329" s="234" t="s">
        <v>150</v>
      </c>
      <c r="E329" s="252" t="s">
        <v>1</v>
      </c>
      <c r="F329" s="253" t="s">
        <v>153</v>
      </c>
      <c r="G329" s="251"/>
      <c r="H329" s="254">
        <v>132.25</v>
      </c>
      <c r="I329" s="255"/>
      <c r="J329" s="251"/>
      <c r="K329" s="251"/>
      <c r="L329" s="256"/>
      <c r="M329" s="257"/>
      <c r="N329" s="258"/>
      <c r="O329" s="258"/>
      <c r="P329" s="258"/>
      <c r="Q329" s="258"/>
      <c r="R329" s="258"/>
      <c r="S329" s="258"/>
      <c r="T329" s="259"/>
      <c r="U329" s="14"/>
      <c r="V329" s="14"/>
      <c r="W329" s="14"/>
      <c r="X329" s="14"/>
      <c r="Y329" s="14"/>
      <c r="Z329" s="14"/>
      <c r="AA329" s="14"/>
      <c r="AB329" s="14"/>
      <c r="AC329" s="14"/>
      <c r="AD329" s="14"/>
      <c r="AE329" s="14"/>
      <c r="AT329" s="260" t="s">
        <v>150</v>
      </c>
      <c r="AU329" s="260" t="s">
        <v>92</v>
      </c>
      <c r="AV329" s="14" t="s">
        <v>142</v>
      </c>
      <c r="AW329" s="14" t="s">
        <v>38</v>
      </c>
      <c r="AX329" s="14" t="s">
        <v>90</v>
      </c>
      <c r="AY329" s="260" t="s">
        <v>136</v>
      </c>
    </row>
    <row r="330" s="2" customFormat="1" ht="14.4" customHeight="1">
      <c r="A330" s="39"/>
      <c r="B330" s="40"/>
      <c r="C330" s="261" t="s">
        <v>705</v>
      </c>
      <c r="D330" s="261" t="s">
        <v>164</v>
      </c>
      <c r="E330" s="262" t="s">
        <v>706</v>
      </c>
      <c r="F330" s="263" t="s">
        <v>707</v>
      </c>
      <c r="G330" s="264" t="s">
        <v>167</v>
      </c>
      <c r="H330" s="265">
        <v>4.4349999999999996</v>
      </c>
      <c r="I330" s="266"/>
      <c r="J330" s="267">
        <f>ROUND(I330*H330,2)</f>
        <v>0</v>
      </c>
      <c r="K330" s="268"/>
      <c r="L330" s="269"/>
      <c r="M330" s="270" t="s">
        <v>1</v>
      </c>
      <c r="N330" s="271" t="s">
        <v>47</v>
      </c>
      <c r="O330" s="92"/>
      <c r="P330" s="230">
        <f>O330*H330</f>
        <v>0</v>
      </c>
      <c r="Q330" s="230">
        <v>1</v>
      </c>
      <c r="R330" s="230">
        <f>Q330*H330</f>
        <v>4.4349999999999996</v>
      </c>
      <c r="S330" s="230">
        <v>0</v>
      </c>
      <c r="T330" s="231">
        <f>S330*H330</f>
        <v>0</v>
      </c>
      <c r="U330" s="39"/>
      <c r="V330" s="39"/>
      <c r="W330" s="39"/>
      <c r="X330" s="39"/>
      <c r="Y330" s="39"/>
      <c r="Z330" s="39"/>
      <c r="AA330" s="39"/>
      <c r="AB330" s="39"/>
      <c r="AC330" s="39"/>
      <c r="AD330" s="39"/>
      <c r="AE330" s="39"/>
      <c r="AR330" s="232" t="s">
        <v>168</v>
      </c>
      <c r="AT330" s="232" t="s">
        <v>164</v>
      </c>
      <c r="AU330" s="232" t="s">
        <v>92</v>
      </c>
      <c r="AY330" s="17" t="s">
        <v>136</v>
      </c>
      <c r="BE330" s="233">
        <f>IF(N330="základní",J330,0)</f>
        <v>0</v>
      </c>
      <c r="BF330" s="233">
        <f>IF(N330="snížená",J330,0)</f>
        <v>0</v>
      </c>
      <c r="BG330" s="233">
        <f>IF(N330="zákl. přenesená",J330,0)</f>
        <v>0</v>
      </c>
      <c r="BH330" s="233">
        <f>IF(N330="sníž. přenesená",J330,0)</f>
        <v>0</v>
      </c>
      <c r="BI330" s="233">
        <f>IF(N330="nulová",J330,0)</f>
        <v>0</v>
      </c>
      <c r="BJ330" s="17" t="s">
        <v>90</v>
      </c>
      <c r="BK330" s="233">
        <f>ROUND(I330*H330,2)</f>
        <v>0</v>
      </c>
      <c r="BL330" s="17" t="s">
        <v>142</v>
      </c>
      <c r="BM330" s="232" t="s">
        <v>708</v>
      </c>
    </row>
    <row r="331" s="13" customFormat="1">
      <c r="A331" s="13"/>
      <c r="B331" s="239"/>
      <c r="C331" s="240"/>
      <c r="D331" s="234" t="s">
        <v>150</v>
      </c>
      <c r="E331" s="241" t="s">
        <v>1</v>
      </c>
      <c r="F331" s="242" t="s">
        <v>709</v>
      </c>
      <c r="G331" s="240"/>
      <c r="H331" s="243">
        <v>4.4349999999999996</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150</v>
      </c>
      <c r="AU331" s="249" t="s">
        <v>92</v>
      </c>
      <c r="AV331" s="13" t="s">
        <v>92</v>
      </c>
      <c r="AW331" s="13" t="s">
        <v>38</v>
      </c>
      <c r="AX331" s="13" t="s">
        <v>82</v>
      </c>
      <c r="AY331" s="249" t="s">
        <v>136</v>
      </c>
    </row>
    <row r="332" s="14" customFormat="1">
      <c r="A332" s="14"/>
      <c r="B332" s="250"/>
      <c r="C332" s="251"/>
      <c r="D332" s="234" t="s">
        <v>150</v>
      </c>
      <c r="E332" s="252" t="s">
        <v>1</v>
      </c>
      <c r="F332" s="253" t="s">
        <v>153</v>
      </c>
      <c r="G332" s="251"/>
      <c r="H332" s="254">
        <v>4.4349999999999996</v>
      </c>
      <c r="I332" s="255"/>
      <c r="J332" s="251"/>
      <c r="K332" s="251"/>
      <c r="L332" s="256"/>
      <c r="M332" s="257"/>
      <c r="N332" s="258"/>
      <c r="O332" s="258"/>
      <c r="P332" s="258"/>
      <c r="Q332" s="258"/>
      <c r="R332" s="258"/>
      <c r="S332" s="258"/>
      <c r="T332" s="259"/>
      <c r="U332" s="14"/>
      <c r="V332" s="14"/>
      <c r="W332" s="14"/>
      <c r="X332" s="14"/>
      <c r="Y332" s="14"/>
      <c r="Z332" s="14"/>
      <c r="AA332" s="14"/>
      <c r="AB332" s="14"/>
      <c r="AC332" s="14"/>
      <c r="AD332" s="14"/>
      <c r="AE332" s="14"/>
      <c r="AT332" s="260" t="s">
        <v>150</v>
      </c>
      <c r="AU332" s="260" t="s">
        <v>92</v>
      </c>
      <c r="AV332" s="14" t="s">
        <v>142</v>
      </c>
      <c r="AW332" s="14" t="s">
        <v>38</v>
      </c>
      <c r="AX332" s="14" t="s">
        <v>90</v>
      </c>
      <c r="AY332" s="260" t="s">
        <v>136</v>
      </c>
    </row>
    <row r="333" s="2" customFormat="1" ht="14.4" customHeight="1">
      <c r="A333" s="39"/>
      <c r="B333" s="40"/>
      <c r="C333" s="220" t="s">
        <v>710</v>
      </c>
      <c r="D333" s="220" t="s">
        <v>138</v>
      </c>
      <c r="E333" s="221" t="s">
        <v>711</v>
      </c>
      <c r="F333" s="222" t="s">
        <v>712</v>
      </c>
      <c r="G333" s="223" t="s">
        <v>141</v>
      </c>
      <c r="H333" s="224">
        <v>115</v>
      </c>
      <c r="I333" s="225"/>
      <c r="J333" s="226">
        <f>ROUND(I333*H333,2)</f>
        <v>0</v>
      </c>
      <c r="K333" s="227"/>
      <c r="L333" s="45"/>
      <c r="M333" s="228" t="s">
        <v>1</v>
      </c>
      <c r="N333" s="229" t="s">
        <v>47</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142</v>
      </c>
      <c r="AT333" s="232" t="s">
        <v>138</v>
      </c>
      <c r="AU333" s="232" t="s">
        <v>92</v>
      </c>
      <c r="AY333" s="17" t="s">
        <v>136</v>
      </c>
      <c r="BE333" s="233">
        <f>IF(N333="základní",J333,0)</f>
        <v>0</v>
      </c>
      <c r="BF333" s="233">
        <f>IF(N333="snížená",J333,0)</f>
        <v>0</v>
      </c>
      <c r="BG333" s="233">
        <f>IF(N333="zákl. přenesená",J333,0)</f>
        <v>0</v>
      </c>
      <c r="BH333" s="233">
        <f>IF(N333="sníž. přenesená",J333,0)</f>
        <v>0</v>
      </c>
      <c r="BI333" s="233">
        <f>IF(N333="nulová",J333,0)</f>
        <v>0</v>
      </c>
      <c r="BJ333" s="17" t="s">
        <v>90</v>
      </c>
      <c r="BK333" s="233">
        <f>ROUND(I333*H333,2)</f>
        <v>0</v>
      </c>
      <c r="BL333" s="17" t="s">
        <v>142</v>
      </c>
      <c r="BM333" s="232" t="s">
        <v>713</v>
      </c>
    </row>
    <row r="334" s="13" customFormat="1">
      <c r="A334" s="13"/>
      <c r="B334" s="239"/>
      <c r="C334" s="240"/>
      <c r="D334" s="234" t="s">
        <v>150</v>
      </c>
      <c r="E334" s="241" t="s">
        <v>1</v>
      </c>
      <c r="F334" s="242" t="s">
        <v>714</v>
      </c>
      <c r="G334" s="240"/>
      <c r="H334" s="243">
        <v>115</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150</v>
      </c>
      <c r="AU334" s="249" t="s">
        <v>92</v>
      </c>
      <c r="AV334" s="13" t="s">
        <v>92</v>
      </c>
      <c r="AW334" s="13" t="s">
        <v>38</v>
      </c>
      <c r="AX334" s="13" t="s">
        <v>82</v>
      </c>
      <c r="AY334" s="249" t="s">
        <v>136</v>
      </c>
    </row>
    <row r="335" s="14" customFormat="1">
      <c r="A335" s="14"/>
      <c r="B335" s="250"/>
      <c r="C335" s="251"/>
      <c r="D335" s="234" t="s">
        <v>150</v>
      </c>
      <c r="E335" s="252" t="s">
        <v>1</v>
      </c>
      <c r="F335" s="253" t="s">
        <v>153</v>
      </c>
      <c r="G335" s="251"/>
      <c r="H335" s="254">
        <v>115</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150</v>
      </c>
      <c r="AU335" s="260" t="s">
        <v>92</v>
      </c>
      <c r="AV335" s="14" t="s">
        <v>142</v>
      </c>
      <c r="AW335" s="14" t="s">
        <v>38</v>
      </c>
      <c r="AX335" s="14" t="s">
        <v>90</v>
      </c>
      <c r="AY335" s="260" t="s">
        <v>136</v>
      </c>
    </row>
    <row r="336" s="2" customFormat="1" ht="24.15" customHeight="1">
      <c r="A336" s="39"/>
      <c r="B336" s="40"/>
      <c r="C336" s="220" t="s">
        <v>715</v>
      </c>
      <c r="D336" s="220" t="s">
        <v>138</v>
      </c>
      <c r="E336" s="221" t="s">
        <v>604</v>
      </c>
      <c r="F336" s="222" t="s">
        <v>605</v>
      </c>
      <c r="G336" s="223" t="s">
        <v>141</v>
      </c>
      <c r="H336" s="224">
        <v>110</v>
      </c>
      <c r="I336" s="225"/>
      <c r="J336" s="226">
        <f>ROUND(I336*H336,2)</f>
        <v>0</v>
      </c>
      <c r="K336" s="227"/>
      <c r="L336" s="45"/>
      <c r="M336" s="228" t="s">
        <v>1</v>
      </c>
      <c r="N336" s="229" t="s">
        <v>47</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142</v>
      </c>
      <c r="AT336" s="232" t="s">
        <v>138</v>
      </c>
      <c r="AU336" s="232" t="s">
        <v>92</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716</v>
      </c>
    </row>
    <row r="337" s="13" customFormat="1">
      <c r="A337" s="13"/>
      <c r="B337" s="239"/>
      <c r="C337" s="240"/>
      <c r="D337" s="234" t="s">
        <v>150</v>
      </c>
      <c r="E337" s="241" t="s">
        <v>1</v>
      </c>
      <c r="F337" s="242" t="s">
        <v>717</v>
      </c>
      <c r="G337" s="240"/>
      <c r="H337" s="243">
        <v>110</v>
      </c>
      <c r="I337" s="244"/>
      <c r="J337" s="240"/>
      <c r="K337" s="240"/>
      <c r="L337" s="245"/>
      <c r="M337" s="246"/>
      <c r="N337" s="247"/>
      <c r="O337" s="247"/>
      <c r="P337" s="247"/>
      <c r="Q337" s="247"/>
      <c r="R337" s="247"/>
      <c r="S337" s="247"/>
      <c r="T337" s="248"/>
      <c r="U337" s="13"/>
      <c r="V337" s="13"/>
      <c r="W337" s="13"/>
      <c r="X337" s="13"/>
      <c r="Y337" s="13"/>
      <c r="Z337" s="13"/>
      <c r="AA337" s="13"/>
      <c r="AB337" s="13"/>
      <c r="AC337" s="13"/>
      <c r="AD337" s="13"/>
      <c r="AE337" s="13"/>
      <c r="AT337" s="249" t="s">
        <v>150</v>
      </c>
      <c r="AU337" s="249" t="s">
        <v>92</v>
      </c>
      <c r="AV337" s="13" t="s">
        <v>92</v>
      </c>
      <c r="AW337" s="13" t="s">
        <v>38</v>
      </c>
      <c r="AX337" s="13" t="s">
        <v>82</v>
      </c>
      <c r="AY337" s="249" t="s">
        <v>136</v>
      </c>
    </row>
    <row r="338" s="14" customFormat="1">
      <c r="A338" s="14"/>
      <c r="B338" s="250"/>
      <c r="C338" s="251"/>
      <c r="D338" s="234" t="s">
        <v>150</v>
      </c>
      <c r="E338" s="252" t="s">
        <v>1</v>
      </c>
      <c r="F338" s="253" t="s">
        <v>153</v>
      </c>
      <c r="G338" s="251"/>
      <c r="H338" s="254">
        <v>110</v>
      </c>
      <c r="I338" s="255"/>
      <c r="J338" s="251"/>
      <c r="K338" s="251"/>
      <c r="L338" s="256"/>
      <c r="M338" s="257"/>
      <c r="N338" s="258"/>
      <c r="O338" s="258"/>
      <c r="P338" s="258"/>
      <c r="Q338" s="258"/>
      <c r="R338" s="258"/>
      <c r="S338" s="258"/>
      <c r="T338" s="259"/>
      <c r="U338" s="14"/>
      <c r="V338" s="14"/>
      <c r="W338" s="14"/>
      <c r="X338" s="14"/>
      <c r="Y338" s="14"/>
      <c r="Z338" s="14"/>
      <c r="AA338" s="14"/>
      <c r="AB338" s="14"/>
      <c r="AC338" s="14"/>
      <c r="AD338" s="14"/>
      <c r="AE338" s="14"/>
      <c r="AT338" s="260" t="s">
        <v>150</v>
      </c>
      <c r="AU338" s="260" t="s">
        <v>92</v>
      </c>
      <c r="AV338" s="14" t="s">
        <v>142</v>
      </c>
      <c r="AW338" s="14" t="s">
        <v>38</v>
      </c>
      <c r="AX338" s="14" t="s">
        <v>90</v>
      </c>
      <c r="AY338" s="260" t="s">
        <v>136</v>
      </c>
    </row>
    <row r="339" s="2" customFormat="1" ht="24.15" customHeight="1">
      <c r="A339" s="39"/>
      <c r="B339" s="40"/>
      <c r="C339" s="220" t="s">
        <v>718</v>
      </c>
      <c r="D339" s="220" t="s">
        <v>138</v>
      </c>
      <c r="E339" s="221" t="s">
        <v>719</v>
      </c>
      <c r="F339" s="222" t="s">
        <v>720</v>
      </c>
      <c r="G339" s="223" t="s">
        <v>141</v>
      </c>
      <c r="H339" s="224">
        <v>100</v>
      </c>
      <c r="I339" s="225"/>
      <c r="J339" s="226">
        <f>ROUND(I339*H339,2)</f>
        <v>0</v>
      </c>
      <c r="K339" s="227"/>
      <c r="L339" s="45"/>
      <c r="M339" s="228" t="s">
        <v>1</v>
      </c>
      <c r="N339" s="229" t="s">
        <v>47</v>
      </c>
      <c r="O339" s="92"/>
      <c r="P339" s="230">
        <f>O339*H339</f>
        <v>0</v>
      </c>
      <c r="Q339" s="230">
        <v>0.10362</v>
      </c>
      <c r="R339" s="230">
        <f>Q339*H339</f>
        <v>10.362</v>
      </c>
      <c r="S339" s="230">
        <v>0</v>
      </c>
      <c r="T339" s="231">
        <f>S339*H339</f>
        <v>0</v>
      </c>
      <c r="U339" s="39"/>
      <c r="V339" s="39"/>
      <c r="W339" s="39"/>
      <c r="X339" s="39"/>
      <c r="Y339" s="39"/>
      <c r="Z339" s="39"/>
      <c r="AA339" s="39"/>
      <c r="AB339" s="39"/>
      <c r="AC339" s="39"/>
      <c r="AD339" s="39"/>
      <c r="AE339" s="39"/>
      <c r="AR339" s="232" t="s">
        <v>142</v>
      </c>
      <c r="AT339" s="232" t="s">
        <v>138</v>
      </c>
      <c r="AU339" s="232" t="s">
        <v>92</v>
      </c>
      <c r="AY339" s="17" t="s">
        <v>136</v>
      </c>
      <c r="BE339" s="233">
        <f>IF(N339="základní",J339,0)</f>
        <v>0</v>
      </c>
      <c r="BF339" s="233">
        <f>IF(N339="snížená",J339,0)</f>
        <v>0</v>
      </c>
      <c r="BG339" s="233">
        <f>IF(N339="zákl. přenesená",J339,0)</f>
        <v>0</v>
      </c>
      <c r="BH339" s="233">
        <f>IF(N339="sníž. přenesená",J339,0)</f>
        <v>0</v>
      </c>
      <c r="BI339" s="233">
        <f>IF(N339="nulová",J339,0)</f>
        <v>0</v>
      </c>
      <c r="BJ339" s="17" t="s">
        <v>90</v>
      </c>
      <c r="BK339" s="233">
        <f>ROUND(I339*H339,2)</f>
        <v>0</v>
      </c>
      <c r="BL339" s="17" t="s">
        <v>142</v>
      </c>
      <c r="BM339" s="232" t="s">
        <v>721</v>
      </c>
    </row>
    <row r="340" s="13" customFormat="1">
      <c r="A340" s="13"/>
      <c r="B340" s="239"/>
      <c r="C340" s="240"/>
      <c r="D340" s="234" t="s">
        <v>150</v>
      </c>
      <c r="E340" s="241" t="s">
        <v>1</v>
      </c>
      <c r="F340" s="242" t="s">
        <v>475</v>
      </c>
      <c r="G340" s="240"/>
      <c r="H340" s="243">
        <v>100</v>
      </c>
      <c r="I340" s="244"/>
      <c r="J340" s="240"/>
      <c r="K340" s="240"/>
      <c r="L340" s="245"/>
      <c r="M340" s="246"/>
      <c r="N340" s="247"/>
      <c r="O340" s="247"/>
      <c r="P340" s="247"/>
      <c r="Q340" s="247"/>
      <c r="R340" s="247"/>
      <c r="S340" s="247"/>
      <c r="T340" s="248"/>
      <c r="U340" s="13"/>
      <c r="V340" s="13"/>
      <c r="W340" s="13"/>
      <c r="X340" s="13"/>
      <c r="Y340" s="13"/>
      <c r="Z340" s="13"/>
      <c r="AA340" s="13"/>
      <c r="AB340" s="13"/>
      <c r="AC340" s="13"/>
      <c r="AD340" s="13"/>
      <c r="AE340" s="13"/>
      <c r="AT340" s="249" t="s">
        <v>150</v>
      </c>
      <c r="AU340" s="249" t="s">
        <v>92</v>
      </c>
      <c r="AV340" s="13" t="s">
        <v>92</v>
      </c>
      <c r="AW340" s="13" t="s">
        <v>38</v>
      </c>
      <c r="AX340" s="13" t="s">
        <v>90</v>
      </c>
      <c r="AY340" s="249" t="s">
        <v>136</v>
      </c>
    </row>
    <row r="341" s="2" customFormat="1" ht="24.15" customHeight="1">
      <c r="A341" s="39"/>
      <c r="B341" s="40"/>
      <c r="C341" s="220" t="s">
        <v>722</v>
      </c>
      <c r="D341" s="220" t="s">
        <v>138</v>
      </c>
      <c r="E341" s="221" t="s">
        <v>723</v>
      </c>
      <c r="F341" s="222" t="s">
        <v>724</v>
      </c>
      <c r="G341" s="223" t="s">
        <v>141</v>
      </c>
      <c r="H341" s="224">
        <v>100</v>
      </c>
      <c r="I341" s="225"/>
      <c r="J341" s="226">
        <f>ROUND(I341*H341,2)</f>
        <v>0</v>
      </c>
      <c r="K341" s="227"/>
      <c r="L341" s="45"/>
      <c r="M341" s="228" t="s">
        <v>1</v>
      </c>
      <c r="N341" s="229" t="s">
        <v>47</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142</v>
      </c>
      <c r="AT341" s="232" t="s">
        <v>138</v>
      </c>
      <c r="AU341" s="232" t="s">
        <v>92</v>
      </c>
      <c r="AY341" s="17" t="s">
        <v>136</v>
      </c>
      <c r="BE341" s="233">
        <f>IF(N341="základní",J341,0)</f>
        <v>0</v>
      </c>
      <c r="BF341" s="233">
        <f>IF(N341="snížená",J341,0)</f>
        <v>0</v>
      </c>
      <c r="BG341" s="233">
        <f>IF(N341="zákl. přenesená",J341,0)</f>
        <v>0</v>
      </c>
      <c r="BH341" s="233">
        <f>IF(N341="sníž. přenesená",J341,0)</f>
        <v>0</v>
      </c>
      <c r="BI341" s="233">
        <f>IF(N341="nulová",J341,0)</f>
        <v>0</v>
      </c>
      <c r="BJ341" s="17" t="s">
        <v>90</v>
      </c>
      <c r="BK341" s="233">
        <f>ROUND(I341*H341,2)</f>
        <v>0</v>
      </c>
      <c r="BL341" s="17" t="s">
        <v>142</v>
      </c>
      <c r="BM341" s="232" t="s">
        <v>725</v>
      </c>
    </row>
    <row r="342" s="13" customFormat="1">
      <c r="A342" s="13"/>
      <c r="B342" s="239"/>
      <c r="C342" s="240"/>
      <c r="D342" s="234" t="s">
        <v>150</v>
      </c>
      <c r="E342" s="241" t="s">
        <v>1</v>
      </c>
      <c r="F342" s="242" t="s">
        <v>475</v>
      </c>
      <c r="G342" s="240"/>
      <c r="H342" s="243">
        <v>100</v>
      </c>
      <c r="I342" s="244"/>
      <c r="J342" s="240"/>
      <c r="K342" s="240"/>
      <c r="L342" s="245"/>
      <c r="M342" s="246"/>
      <c r="N342" s="247"/>
      <c r="O342" s="247"/>
      <c r="P342" s="247"/>
      <c r="Q342" s="247"/>
      <c r="R342" s="247"/>
      <c r="S342" s="247"/>
      <c r="T342" s="248"/>
      <c r="U342" s="13"/>
      <c r="V342" s="13"/>
      <c r="W342" s="13"/>
      <c r="X342" s="13"/>
      <c r="Y342" s="13"/>
      <c r="Z342" s="13"/>
      <c r="AA342" s="13"/>
      <c r="AB342" s="13"/>
      <c r="AC342" s="13"/>
      <c r="AD342" s="13"/>
      <c r="AE342" s="13"/>
      <c r="AT342" s="249" t="s">
        <v>150</v>
      </c>
      <c r="AU342" s="249" t="s">
        <v>92</v>
      </c>
      <c r="AV342" s="13" t="s">
        <v>92</v>
      </c>
      <c r="AW342" s="13" t="s">
        <v>38</v>
      </c>
      <c r="AX342" s="13" t="s">
        <v>90</v>
      </c>
      <c r="AY342" s="249" t="s">
        <v>136</v>
      </c>
    </row>
    <row r="343" s="2" customFormat="1" ht="14.4" customHeight="1">
      <c r="A343" s="39"/>
      <c r="B343" s="40"/>
      <c r="C343" s="261" t="s">
        <v>726</v>
      </c>
      <c r="D343" s="261" t="s">
        <v>164</v>
      </c>
      <c r="E343" s="262" t="s">
        <v>727</v>
      </c>
      <c r="F343" s="263" t="s">
        <v>728</v>
      </c>
      <c r="G343" s="264" t="s">
        <v>141</v>
      </c>
      <c r="H343" s="265">
        <v>102</v>
      </c>
      <c r="I343" s="266"/>
      <c r="J343" s="267">
        <f>ROUND(I343*H343,2)</f>
        <v>0</v>
      </c>
      <c r="K343" s="268"/>
      <c r="L343" s="269"/>
      <c r="M343" s="270" t="s">
        <v>1</v>
      </c>
      <c r="N343" s="271" t="s">
        <v>47</v>
      </c>
      <c r="O343" s="92"/>
      <c r="P343" s="230">
        <f>O343*H343</f>
        <v>0</v>
      </c>
      <c r="Q343" s="230">
        <v>0.17599999999999999</v>
      </c>
      <c r="R343" s="230">
        <f>Q343*H343</f>
        <v>17.951999999999998</v>
      </c>
      <c r="S343" s="230">
        <v>0</v>
      </c>
      <c r="T343" s="231">
        <f>S343*H343</f>
        <v>0</v>
      </c>
      <c r="U343" s="39"/>
      <c r="V343" s="39"/>
      <c r="W343" s="39"/>
      <c r="X343" s="39"/>
      <c r="Y343" s="39"/>
      <c r="Z343" s="39"/>
      <c r="AA343" s="39"/>
      <c r="AB343" s="39"/>
      <c r="AC343" s="39"/>
      <c r="AD343" s="39"/>
      <c r="AE343" s="39"/>
      <c r="AR343" s="232" t="s">
        <v>168</v>
      </c>
      <c r="AT343" s="232" t="s">
        <v>164</v>
      </c>
      <c r="AU343" s="232" t="s">
        <v>92</v>
      </c>
      <c r="AY343" s="17" t="s">
        <v>136</v>
      </c>
      <c r="BE343" s="233">
        <f>IF(N343="základní",J343,0)</f>
        <v>0</v>
      </c>
      <c r="BF343" s="233">
        <f>IF(N343="snížená",J343,0)</f>
        <v>0</v>
      </c>
      <c r="BG343" s="233">
        <f>IF(N343="zákl. přenesená",J343,0)</f>
        <v>0</v>
      </c>
      <c r="BH343" s="233">
        <f>IF(N343="sníž. přenesená",J343,0)</f>
        <v>0</v>
      </c>
      <c r="BI343" s="233">
        <f>IF(N343="nulová",J343,0)</f>
        <v>0</v>
      </c>
      <c r="BJ343" s="17" t="s">
        <v>90</v>
      </c>
      <c r="BK343" s="233">
        <f>ROUND(I343*H343,2)</f>
        <v>0</v>
      </c>
      <c r="BL343" s="17" t="s">
        <v>142</v>
      </c>
      <c r="BM343" s="232" t="s">
        <v>729</v>
      </c>
    </row>
    <row r="344" s="2" customFormat="1">
      <c r="A344" s="39"/>
      <c r="B344" s="40"/>
      <c r="C344" s="41"/>
      <c r="D344" s="234" t="s">
        <v>144</v>
      </c>
      <c r="E344" s="41"/>
      <c r="F344" s="235" t="s">
        <v>730</v>
      </c>
      <c r="G344" s="41"/>
      <c r="H344" s="41"/>
      <c r="I344" s="236"/>
      <c r="J344" s="41"/>
      <c r="K344" s="41"/>
      <c r="L344" s="45"/>
      <c r="M344" s="237"/>
      <c r="N344" s="238"/>
      <c r="O344" s="92"/>
      <c r="P344" s="92"/>
      <c r="Q344" s="92"/>
      <c r="R344" s="92"/>
      <c r="S344" s="92"/>
      <c r="T344" s="93"/>
      <c r="U344" s="39"/>
      <c r="V344" s="39"/>
      <c r="W344" s="39"/>
      <c r="X344" s="39"/>
      <c r="Y344" s="39"/>
      <c r="Z344" s="39"/>
      <c r="AA344" s="39"/>
      <c r="AB344" s="39"/>
      <c r="AC344" s="39"/>
      <c r="AD344" s="39"/>
      <c r="AE344" s="39"/>
      <c r="AT344" s="17" t="s">
        <v>144</v>
      </c>
      <c r="AU344" s="17" t="s">
        <v>92</v>
      </c>
    </row>
    <row r="345" s="13" customFormat="1">
      <c r="A345" s="13"/>
      <c r="B345" s="239"/>
      <c r="C345" s="240"/>
      <c r="D345" s="234" t="s">
        <v>150</v>
      </c>
      <c r="E345" s="240"/>
      <c r="F345" s="242" t="s">
        <v>731</v>
      </c>
      <c r="G345" s="240"/>
      <c r="H345" s="243">
        <v>102</v>
      </c>
      <c r="I345" s="244"/>
      <c r="J345" s="240"/>
      <c r="K345" s="240"/>
      <c r="L345" s="245"/>
      <c r="M345" s="246"/>
      <c r="N345" s="247"/>
      <c r="O345" s="247"/>
      <c r="P345" s="247"/>
      <c r="Q345" s="247"/>
      <c r="R345" s="247"/>
      <c r="S345" s="247"/>
      <c r="T345" s="248"/>
      <c r="U345" s="13"/>
      <c r="V345" s="13"/>
      <c r="W345" s="13"/>
      <c r="X345" s="13"/>
      <c r="Y345" s="13"/>
      <c r="Z345" s="13"/>
      <c r="AA345" s="13"/>
      <c r="AB345" s="13"/>
      <c r="AC345" s="13"/>
      <c r="AD345" s="13"/>
      <c r="AE345" s="13"/>
      <c r="AT345" s="249" t="s">
        <v>150</v>
      </c>
      <c r="AU345" s="249" t="s">
        <v>92</v>
      </c>
      <c r="AV345" s="13" t="s">
        <v>92</v>
      </c>
      <c r="AW345" s="13" t="s">
        <v>4</v>
      </c>
      <c r="AX345" s="13" t="s">
        <v>90</v>
      </c>
      <c r="AY345" s="249" t="s">
        <v>136</v>
      </c>
    </row>
    <row r="346" s="12" customFormat="1" ht="22.8" customHeight="1">
      <c r="A346" s="12"/>
      <c r="B346" s="204"/>
      <c r="C346" s="205"/>
      <c r="D346" s="206" t="s">
        <v>81</v>
      </c>
      <c r="E346" s="218" t="s">
        <v>732</v>
      </c>
      <c r="F346" s="218" t="s">
        <v>733</v>
      </c>
      <c r="G346" s="205"/>
      <c r="H346" s="205"/>
      <c r="I346" s="208"/>
      <c r="J346" s="219">
        <f>BK346</f>
        <v>0</v>
      </c>
      <c r="K346" s="205"/>
      <c r="L346" s="210"/>
      <c r="M346" s="211"/>
      <c r="N346" s="212"/>
      <c r="O346" s="212"/>
      <c r="P346" s="213">
        <f>SUM(P347:P374)</f>
        <v>0</v>
      </c>
      <c r="Q346" s="212"/>
      <c r="R346" s="213">
        <f>SUM(R347:R374)</f>
        <v>9.6598634000000008</v>
      </c>
      <c r="S346" s="212"/>
      <c r="T346" s="214">
        <f>SUM(T347:T374)</f>
        <v>0</v>
      </c>
      <c r="U346" s="12"/>
      <c r="V346" s="12"/>
      <c r="W346" s="12"/>
      <c r="X346" s="12"/>
      <c r="Y346" s="12"/>
      <c r="Z346" s="12"/>
      <c r="AA346" s="12"/>
      <c r="AB346" s="12"/>
      <c r="AC346" s="12"/>
      <c r="AD346" s="12"/>
      <c r="AE346" s="12"/>
      <c r="AR346" s="215" t="s">
        <v>92</v>
      </c>
      <c r="AT346" s="216" t="s">
        <v>81</v>
      </c>
      <c r="AU346" s="216" t="s">
        <v>90</v>
      </c>
      <c r="AY346" s="215" t="s">
        <v>136</v>
      </c>
      <c r="BK346" s="217">
        <f>SUM(BK347:BK374)</f>
        <v>0</v>
      </c>
    </row>
    <row r="347" s="2" customFormat="1" ht="24.15" customHeight="1">
      <c r="A347" s="39"/>
      <c r="B347" s="40"/>
      <c r="C347" s="220" t="s">
        <v>734</v>
      </c>
      <c r="D347" s="220" t="s">
        <v>138</v>
      </c>
      <c r="E347" s="221" t="s">
        <v>572</v>
      </c>
      <c r="F347" s="222" t="s">
        <v>573</v>
      </c>
      <c r="G347" s="223" t="s">
        <v>141</v>
      </c>
      <c r="H347" s="224">
        <v>44</v>
      </c>
      <c r="I347" s="225"/>
      <c r="J347" s="226">
        <f>ROUND(I347*H347,2)</f>
        <v>0</v>
      </c>
      <c r="K347" s="227"/>
      <c r="L347" s="45"/>
      <c r="M347" s="228" t="s">
        <v>1</v>
      </c>
      <c r="N347" s="229" t="s">
        <v>47</v>
      </c>
      <c r="O347" s="92"/>
      <c r="P347" s="230">
        <f>O347*H347</f>
        <v>0</v>
      </c>
      <c r="Q347" s="230">
        <v>0.00010000000000000001</v>
      </c>
      <c r="R347" s="230">
        <f>Q347*H347</f>
        <v>0.0044000000000000003</v>
      </c>
      <c r="S347" s="230">
        <v>0</v>
      </c>
      <c r="T347" s="231">
        <f>S347*H347</f>
        <v>0</v>
      </c>
      <c r="U347" s="39"/>
      <c r="V347" s="39"/>
      <c r="W347" s="39"/>
      <c r="X347" s="39"/>
      <c r="Y347" s="39"/>
      <c r="Z347" s="39"/>
      <c r="AA347" s="39"/>
      <c r="AB347" s="39"/>
      <c r="AC347" s="39"/>
      <c r="AD347" s="39"/>
      <c r="AE347" s="39"/>
      <c r="AR347" s="232" t="s">
        <v>142</v>
      </c>
      <c r="AT347" s="232" t="s">
        <v>138</v>
      </c>
      <c r="AU347" s="232" t="s">
        <v>92</v>
      </c>
      <c r="AY347" s="17" t="s">
        <v>136</v>
      </c>
      <c r="BE347" s="233">
        <f>IF(N347="základní",J347,0)</f>
        <v>0</v>
      </c>
      <c r="BF347" s="233">
        <f>IF(N347="snížená",J347,0)</f>
        <v>0</v>
      </c>
      <c r="BG347" s="233">
        <f>IF(N347="zákl. přenesená",J347,0)</f>
        <v>0</v>
      </c>
      <c r="BH347" s="233">
        <f>IF(N347="sníž. přenesená",J347,0)</f>
        <v>0</v>
      </c>
      <c r="BI347" s="233">
        <f>IF(N347="nulová",J347,0)</f>
        <v>0</v>
      </c>
      <c r="BJ347" s="17" t="s">
        <v>90</v>
      </c>
      <c r="BK347" s="233">
        <f>ROUND(I347*H347,2)</f>
        <v>0</v>
      </c>
      <c r="BL347" s="17" t="s">
        <v>142</v>
      </c>
      <c r="BM347" s="232" t="s">
        <v>735</v>
      </c>
    </row>
    <row r="348" s="2" customFormat="1">
      <c r="A348" s="39"/>
      <c r="B348" s="40"/>
      <c r="C348" s="41"/>
      <c r="D348" s="234" t="s">
        <v>144</v>
      </c>
      <c r="E348" s="41"/>
      <c r="F348" s="235" t="s">
        <v>575</v>
      </c>
      <c r="G348" s="41"/>
      <c r="H348" s="41"/>
      <c r="I348" s="236"/>
      <c r="J348" s="41"/>
      <c r="K348" s="41"/>
      <c r="L348" s="45"/>
      <c r="M348" s="237"/>
      <c r="N348" s="238"/>
      <c r="O348" s="92"/>
      <c r="P348" s="92"/>
      <c r="Q348" s="92"/>
      <c r="R348" s="92"/>
      <c r="S348" s="92"/>
      <c r="T348" s="93"/>
      <c r="U348" s="39"/>
      <c r="V348" s="39"/>
      <c r="W348" s="39"/>
      <c r="X348" s="39"/>
      <c r="Y348" s="39"/>
      <c r="Z348" s="39"/>
      <c r="AA348" s="39"/>
      <c r="AB348" s="39"/>
      <c r="AC348" s="39"/>
      <c r="AD348" s="39"/>
      <c r="AE348" s="39"/>
      <c r="AT348" s="17" t="s">
        <v>144</v>
      </c>
      <c r="AU348" s="17" t="s">
        <v>92</v>
      </c>
    </row>
    <row r="349" s="13" customFormat="1">
      <c r="A349" s="13"/>
      <c r="B349" s="239"/>
      <c r="C349" s="240"/>
      <c r="D349" s="234" t="s">
        <v>150</v>
      </c>
      <c r="E349" s="241" t="s">
        <v>1</v>
      </c>
      <c r="F349" s="242" t="s">
        <v>370</v>
      </c>
      <c r="G349" s="240"/>
      <c r="H349" s="243">
        <v>44</v>
      </c>
      <c r="I349" s="244"/>
      <c r="J349" s="240"/>
      <c r="K349" s="240"/>
      <c r="L349" s="245"/>
      <c r="M349" s="246"/>
      <c r="N349" s="247"/>
      <c r="O349" s="247"/>
      <c r="P349" s="247"/>
      <c r="Q349" s="247"/>
      <c r="R349" s="247"/>
      <c r="S349" s="247"/>
      <c r="T349" s="248"/>
      <c r="U349" s="13"/>
      <c r="V349" s="13"/>
      <c r="W349" s="13"/>
      <c r="X349" s="13"/>
      <c r="Y349" s="13"/>
      <c r="Z349" s="13"/>
      <c r="AA349" s="13"/>
      <c r="AB349" s="13"/>
      <c r="AC349" s="13"/>
      <c r="AD349" s="13"/>
      <c r="AE349" s="13"/>
      <c r="AT349" s="249" t="s">
        <v>150</v>
      </c>
      <c r="AU349" s="249" t="s">
        <v>92</v>
      </c>
      <c r="AV349" s="13" t="s">
        <v>92</v>
      </c>
      <c r="AW349" s="13" t="s">
        <v>38</v>
      </c>
      <c r="AX349" s="13" t="s">
        <v>90</v>
      </c>
      <c r="AY349" s="249" t="s">
        <v>136</v>
      </c>
    </row>
    <row r="350" s="2" customFormat="1" ht="24.15" customHeight="1">
      <c r="A350" s="39"/>
      <c r="B350" s="40"/>
      <c r="C350" s="261" t="s">
        <v>736</v>
      </c>
      <c r="D350" s="261" t="s">
        <v>164</v>
      </c>
      <c r="E350" s="262" t="s">
        <v>577</v>
      </c>
      <c r="F350" s="263" t="s">
        <v>578</v>
      </c>
      <c r="G350" s="264" t="s">
        <v>141</v>
      </c>
      <c r="H350" s="265">
        <v>52.118000000000002</v>
      </c>
      <c r="I350" s="266"/>
      <c r="J350" s="267">
        <f>ROUND(I350*H350,2)</f>
        <v>0</v>
      </c>
      <c r="K350" s="268"/>
      <c r="L350" s="269"/>
      <c r="M350" s="270" t="s">
        <v>1</v>
      </c>
      <c r="N350" s="271" t="s">
        <v>47</v>
      </c>
      <c r="O350" s="92"/>
      <c r="P350" s="230">
        <f>O350*H350</f>
        <v>0</v>
      </c>
      <c r="Q350" s="230">
        <v>0.00029999999999999997</v>
      </c>
      <c r="R350" s="230">
        <f>Q350*H350</f>
        <v>0.015635400000000001</v>
      </c>
      <c r="S350" s="230">
        <v>0</v>
      </c>
      <c r="T350" s="231">
        <f>S350*H350</f>
        <v>0</v>
      </c>
      <c r="U350" s="39"/>
      <c r="V350" s="39"/>
      <c r="W350" s="39"/>
      <c r="X350" s="39"/>
      <c r="Y350" s="39"/>
      <c r="Z350" s="39"/>
      <c r="AA350" s="39"/>
      <c r="AB350" s="39"/>
      <c r="AC350" s="39"/>
      <c r="AD350" s="39"/>
      <c r="AE350" s="39"/>
      <c r="AR350" s="232" t="s">
        <v>168</v>
      </c>
      <c r="AT350" s="232" t="s">
        <v>164</v>
      </c>
      <c r="AU350" s="232" t="s">
        <v>92</v>
      </c>
      <c r="AY350" s="17" t="s">
        <v>136</v>
      </c>
      <c r="BE350" s="233">
        <f>IF(N350="základní",J350,0)</f>
        <v>0</v>
      </c>
      <c r="BF350" s="233">
        <f>IF(N350="snížená",J350,0)</f>
        <v>0</v>
      </c>
      <c r="BG350" s="233">
        <f>IF(N350="zákl. přenesená",J350,0)</f>
        <v>0</v>
      </c>
      <c r="BH350" s="233">
        <f>IF(N350="sníž. přenesená",J350,0)</f>
        <v>0</v>
      </c>
      <c r="BI350" s="233">
        <f>IF(N350="nulová",J350,0)</f>
        <v>0</v>
      </c>
      <c r="BJ350" s="17" t="s">
        <v>90</v>
      </c>
      <c r="BK350" s="233">
        <f>ROUND(I350*H350,2)</f>
        <v>0</v>
      </c>
      <c r="BL350" s="17" t="s">
        <v>142</v>
      </c>
      <c r="BM350" s="232" t="s">
        <v>737</v>
      </c>
    </row>
    <row r="351" s="13" customFormat="1">
      <c r="A351" s="13"/>
      <c r="B351" s="239"/>
      <c r="C351" s="240"/>
      <c r="D351" s="234" t="s">
        <v>150</v>
      </c>
      <c r="E351" s="240"/>
      <c r="F351" s="242" t="s">
        <v>738</v>
      </c>
      <c r="G351" s="240"/>
      <c r="H351" s="243">
        <v>52.118000000000002</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92</v>
      </c>
      <c r="AV351" s="13" t="s">
        <v>92</v>
      </c>
      <c r="AW351" s="13" t="s">
        <v>4</v>
      </c>
      <c r="AX351" s="13" t="s">
        <v>90</v>
      </c>
      <c r="AY351" s="249" t="s">
        <v>136</v>
      </c>
    </row>
    <row r="352" s="2" customFormat="1" ht="24.15" customHeight="1">
      <c r="A352" s="39"/>
      <c r="B352" s="40"/>
      <c r="C352" s="220" t="s">
        <v>739</v>
      </c>
      <c r="D352" s="220" t="s">
        <v>138</v>
      </c>
      <c r="E352" s="221" t="s">
        <v>740</v>
      </c>
      <c r="F352" s="222" t="s">
        <v>741</v>
      </c>
      <c r="G352" s="223" t="s">
        <v>141</v>
      </c>
      <c r="H352" s="224">
        <v>44</v>
      </c>
      <c r="I352" s="225"/>
      <c r="J352" s="226">
        <f>ROUND(I352*H352,2)</f>
        <v>0</v>
      </c>
      <c r="K352" s="227"/>
      <c r="L352" s="45"/>
      <c r="M352" s="228" t="s">
        <v>1</v>
      </c>
      <c r="N352" s="229" t="s">
        <v>47</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142</v>
      </c>
      <c r="AT352" s="232" t="s">
        <v>138</v>
      </c>
      <c r="AU352" s="232" t="s">
        <v>92</v>
      </c>
      <c r="AY352" s="17" t="s">
        <v>136</v>
      </c>
      <c r="BE352" s="233">
        <f>IF(N352="základní",J352,0)</f>
        <v>0</v>
      </c>
      <c r="BF352" s="233">
        <f>IF(N352="snížená",J352,0)</f>
        <v>0</v>
      </c>
      <c r="BG352" s="233">
        <f>IF(N352="zákl. přenesená",J352,0)</f>
        <v>0</v>
      </c>
      <c r="BH352" s="233">
        <f>IF(N352="sníž. přenesená",J352,0)</f>
        <v>0</v>
      </c>
      <c r="BI352" s="233">
        <f>IF(N352="nulová",J352,0)</f>
        <v>0</v>
      </c>
      <c r="BJ352" s="17" t="s">
        <v>90</v>
      </c>
      <c r="BK352" s="233">
        <f>ROUND(I352*H352,2)</f>
        <v>0</v>
      </c>
      <c r="BL352" s="17" t="s">
        <v>142</v>
      </c>
      <c r="BM352" s="232" t="s">
        <v>742</v>
      </c>
    </row>
    <row r="353" s="13" customFormat="1">
      <c r="A353" s="13"/>
      <c r="B353" s="239"/>
      <c r="C353" s="240"/>
      <c r="D353" s="234" t="s">
        <v>150</v>
      </c>
      <c r="E353" s="241" t="s">
        <v>1</v>
      </c>
      <c r="F353" s="242" t="s">
        <v>370</v>
      </c>
      <c r="G353" s="240"/>
      <c r="H353" s="243">
        <v>44</v>
      </c>
      <c r="I353" s="244"/>
      <c r="J353" s="240"/>
      <c r="K353" s="240"/>
      <c r="L353" s="245"/>
      <c r="M353" s="246"/>
      <c r="N353" s="247"/>
      <c r="O353" s="247"/>
      <c r="P353" s="247"/>
      <c r="Q353" s="247"/>
      <c r="R353" s="247"/>
      <c r="S353" s="247"/>
      <c r="T353" s="248"/>
      <c r="U353" s="13"/>
      <c r="V353" s="13"/>
      <c r="W353" s="13"/>
      <c r="X353" s="13"/>
      <c r="Y353" s="13"/>
      <c r="Z353" s="13"/>
      <c r="AA353" s="13"/>
      <c r="AB353" s="13"/>
      <c r="AC353" s="13"/>
      <c r="AD353" s="13"/>
      <c r="AE353" s="13"/>
      <c r="AT353" s="249" t="s">
        <v>150</v>
      </c>
      <c r="AU353" s="249" t="s">
        <v>92</v>
      </c>
      <c r="AV353" s="13" t="s">
        <v>92</v>
      </c>
      <c r="AW353" s="13" t="s">
        <v>38</v>
      </c>
      <c r="AX353" s="13" t="s">
        <v>90</v>
      </c>
      <c r="AY353" s="249" t="s">
        <v>136</v>
      </c>
    </row>
    <row r="354" s="2" customFormat="1" ht="24.15" customHeight="1">
      <c r="A354" s="39"/>
      <c r="B354" s="40"/>
      <c r="C354" s="220" t="s">
        <v>743</v>
      </c>
      <c r="D354" s="220" t="s">
        <v>138</v>
      </c>
      <c r="E354" s="221" t="s">
        <v>744</v>
      </c>
      <c r="F354" s="222" t="s">
        <v>745</v>
      </c>
      <c r="G354" s="223" t="s">
        <v>141</v>
      </c>
      <c r="H354" s="224">
        <v>44</v>
      </c>
      <c r="I354" s="225"/>
      <c r="J354" s="226">
        <f>ROUND(I354*H354,2)</f>
        <v>0</v>
      </c>
      <c r="K354" s="227"/>
      <c r="L354" s="45"/>
      <c r="M354" s="228" t="s">
        <v>1</v>
      </c>
      <c r="N354" s="229" t="s">
        <v>47</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142</v>
      </c>
      <c r="AT354" s="232" t="s">
        <v>138</v>
      </c>
      <c r="AU354" s="232" t="s">
        <v>92</v>
      </c>
      <c r="AY354" s="17" t="s">
        <v>136</v>
      </c>
      <c r="BE354" s="233">
        <f>IF(N354="základní",J354,0)</f>
        <v>0</v>
      </c>
      <c r="BF354" s="233">
        <f>IF(N354="snížená",J354,0)</f>
        <v>0</v>
      </c>
      <c r="BG354" s="233">
        <f>IF(N354="zákl. přenesená",J354,0)</f>
        <v>0</v>
      </c>
      <c r="BH354" s="233">
        <f>IF(N354="sníž. přenesená",J354,0)</f>
        <v>0</v>
      </c>
      <c r="BI354" s="233">
        <f>IF(N354="nulová",J354,0)</f>
        <v>0</v>
      </c>
      <c r="BJ354" s="17" t="s">
        <v>90</v>
      </c>
      <c r="BK354" s="233">
        <f>ROUND(I354*H354,2)</f>
        <v>0</v>
      </c>
      <c r="BL354" s="17" t="s">
        <v>142</v>
      </c>
      <c r="BM354" s="232" t="s">
        <v>746</v>
      </c>
    </row>
    <row r="355" s="13" customFormat="1">
      <c r="A355" s="13"/>
      <c r="B355" s="239"/>
      <c r="C355" s="240"/>
      <c r="D355" s="234" t="s">
        <v>150</v>
      </c>
      <c r="E355" s="241" t="s">
        <v>1</v>
      </c>
      <c r="F355" s="242" t="s">
        <v>370</v>
      </c>
      <c r="G355" s="240"/>
      <c r="H355" s="243">
        <v>44</v>
      </c>
      <c r="I355" s="244"/>
      <c r="J355" s="240"/>
      <c r="K355" s="240"/>
      <c r="L355" s="245"/>
      <c r="M355" s="246"/>
      <c r="N355" s="247"/>
      <c r="O355" s="247"/>
      <c r="P355" s="247"/>
      <c r="Q355" s="247"/>
      <c r="R355" s="247"/>
      <c r="S355" s="247"/>
      <c r="T355" s="248"/>
      <c r="U355" s="13"/>
      <c r="V355" s="13"/>
      <c r="W355" s="13"/>
      <c r="X355" s="13"/>
      <c r="Y355" s="13"/>
      <c r="Z355" s="13"/>
      <c r="AA355" s="13"/>
      <c r="AB355" s="13"/>
      <c r="AC355" s="13"/>
      <c r="AD355" s="13"/>
      <c r="AE355" s="13"/>
      <c r="AT355" s="249" t="s">
        <v>150</v>
      </c>
      <c r="AU355" s="249" t="s">
        <v>92</v>
      </c>
      <c r="AV355" s="13" t="s">
        <v>92</v>
      </c>
      <c r="AW355" s="13" t="s">
        <v>38</v>
      </c>
      <c r="AX355" s="13" t="s">
        <v>90</v>
      </c>
      <c r="AY355" s="249" t="s">
        <v>136</v>
      </c>
    </row>
    <row r="356" s="2" customFormat="1" ht="14.4" customHeight="1">
      <c r="A356" s="39"/>
      <c r="B356" s="40"/>
      <c r="C356" s="220" t="s">
        <v>747</v>
      </c>
      <c r="D356" s="220" t="s">
        <v>138</v>
      </c>
      <c r="E356" s="221" t="s">
        <v>748</v>
      </c>
      <c r="F356" s="222" t="s">
        <v>652</v>
      </c>
      <c r="G356" s="223" t="s">
        <v>141</v>
      </c>
      <c r="H356" s="224">
        <v>43.700000000000003</v>
      </c>
      <c r="I356" s="225"/>
      <c r="J356" s="226">
        <f>ROUND(I356*H356,2)</f>
        <v>0</v>
      </c>
      <c r="K356" s="227"/>
      <c r="L356" s="45"/>
      <c r="M356" s="228" t="s">
        <v>1</v>
      </c>
      <c r="N356" s="229" t="s">
        <v>47</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142</v>
      </c>
      <c r="AT356" s="232" t="s">
        <v>138</v>
      </c>
      <c r="AU356" s="232" t="s">
        <v>92</v>
      </c>
      <c r="AY356" s="17" t="s">
        <v>136</v>
      </c>
      <c r="BE356" s="233">
        <f>IF(N356="základní",J356,0)</f>
        <v>0</v>
      </c>
      <c r="BF356" s="233">
        <f>IF(N356="snížená",J356,0)</f>
        <v>0</v>
      </c>
      <c r="BG356" s="233">
        <f>IF(N356="zákl. přenesená",J356,0)</f>
        <v>0</v>
      </c>
      <c r="BH356" s="233">
        <f>IF(N356="sníž. přenesená",J356,0)</f>
        <v>0</v>
      </c>
      <c r="BI356" s="233">
        <f>IF(N356="nulová",J356,0)</f>
        <v>0</v>
      </c>
      <c r="BJ356" s="17" t="s">
        <v>90</v>
      </c>
      <c r="BK356" s="233">
        <f>ROUND(I356*H356,2)</f>
        <v>0</v>
      </c>
      <c r="BL356" s="17" t="s">
        <v>142</v>
      </c>
      <c r="BM356" s="232" t="s">
        <v>749</v>
      </c>
    </row>
    <row r="357" s="2" customFormat="1">
      <c r="A357" s="39"/>
      <c r="B357" s="40"/>
      <c r="C357" s="41"/>
      <c r="D357" s="234" t="s">
        <v>144</v>
      </c>
      <c r="E357" s="41"/>
      <c r="F357" s="235" t="s">
        <v>654</v>
      </c>
      <c r="G357" s="41"/>
      <c r="H357" s="41"/>
      <c r="I357" s="236"/>
      <c r="J357" s="41"/>
      <c r="K357" s="41"/>
      <c r="L357" s="45"/>
      <c r="M357" s="237"/>
      <c r="N357" s="238"/>
      <c r="O357" s="92"/>
      <c r="P357" s="92"/>
      <c r="Q357" s="92"/>
      <c r="R357" s="92"/>
      <c r="S357" s="92"/>
      <c r="T357" s="93"/>
      <c r="U357" s="39"/>
      <c r="V357" s="39"/>
      <c r="W357" s="39"/>
      <c r="X357" s="39"/>
      <c r="Y357" s="39"/>
      <c r="Z357" s="39"/>
      <c r="AA357" s="39"/>
      <c r="AB357" s="39"/>
      <c r="AC357" s="39"/>
      <c r="AD357" s="39"/>
      <c r="AE357" s="39"/>
      <c r="AT357" s="17" t="s">
        <v>144</v>
      </c>
      <c r="AU357" s="17" t="s">
        <v>92</v>
      </c>
    </row>
    <row r="358" s="13" customFormat="1">
      <c r="A358" s="13"/>
      <c r="B358" s="239"/>
      <c r="C358" s="240"/>
      <c r="D358" s="234" t="s">
        <v>150</v>
      </c>
      <c r="E358" s="241" t="s">
        <v>1</v>
      </c>
      <c r="F358" s="242" t="s">
        <v>750</v>
      </c>
      <c r="G358" s="240"/>
      <c r="H358" s="243">
        <v>43.700000000000003</v>
      </c>
      <c r="I358" s="244"/>
      <c r="J358" s="240"/>
      <c r="K358" s="240"/>
      <c r="L358" s="245"/>
      <c r="M358" s="246"/>
      <c r="N358" s="247"/>
      <c r="O358" s="247"/>
      <c r="P358" s="247"/>
      <c r="Q358" s="247"/>
      <c r="R358" s="247"/>
      <c r="S358" s="247"/>
      <c r="T358" s="248"/>
      <c r="U358" s="13"/>
      <c r="V358" s="13"/>
      <c r="W358" s="13"/>
      <c r="X358" s="13"/>
      <c r="Y358" s="13"/>
      <c r="Z358" s="13"/>
      <c r="AA358" s="13"/>
      <c r="AB358" s="13"/>
      <c r="AC358" s="13"/>
      <c r="AD358" s="13"/>
      <c r="AE358" s="13"/>
      <c r="AT358" s="249" t="s">
        <v>150</v>
      </c>
      <c r="AU358" s="249" t="s">
        <v>92</v>
      </c>
      <c r="AV358" s="13" t="s">
        <v>92</v>
      </c>
      <c r="AW358" s="13" t="s">
        <v>38</v>
      </c>
      <c r="AX358" s="13" t="s">
        <v>82</v>
      </c>
      <c r="AY358" s="249" t="s">
        <v>136</v>
      </c>
    </row>
    <row r="359" s="14" customFormat="1">
      <c r="A359" s="14"/>
      <c r="B359" s="250"/>
      <c r="C359" s="251"/>
      <c r="D359" s="234" t="s">
        <v>150</v>
      </c>
      <c r="E359" s="252" t="s">
        <v>1</v>
      </c>
      <c r="F359" s="253" t="s">
        <v>153</v>
      </c>
      <c r="G359" s="251"/>
      <c r="H359" s="254">
        <v>43.700000000000003</v>
      </c>
      <c r="I359" s="255"/>
      <c r="J359" s="251"/>
      <c r="K359" s="251"/>
      <c r="L359" s="256"/>
      <c r="M359" s="257"/>
      <c r="N359" s="258"/>
      <c r="O359" s="258"/>
      <c r="P359" s="258"/>
      <c r="Q359" s="258"/>
      <c r="R359" s="258"/>
      <c r="S359" s="258"/>
      <c r="T359" s="259"/>
      <c r="U359" s="14"/>
      <c r="V359" s="14"/>
      <c r="W359" s="14"/>
      <c r="X359" s="14"/>
      <c r="Y359" s="14"/>
      <c r="Z359" s="14"/>
      <c r="AA359" s="14"/>
      <c r="AB359" s="14"/>
      <c r="AC359" s="14"/>
      <c r="AD359" s="14"/>
      <c r="AE359" s="14"/>
      <c r="AT359" s="260" t="s">
        <v>150</v>
      </c>
      <c r="AU359" s="260" t="s">
        <v>92</v>
      </c>
      <c r="AV359" s="14" t="s">
        <v>142</v>
      </c>
      <c r="AW359" s="14" t="s">
        <v>38</v>
      </c>
      <c r="AX359" s="14" t="s">
        <v>90</v>
      </c>
      <c r="AY359" s="260" t="s">
        <v>136</v>
      </c>
    </row>
    <row r="360" s="2" customFormat="1" ht="14.4" customHeight="1">
      <c r="A360" s="39"/>
      <c r="B360" s="40"/>
      <c r="C360" s="220" t="s">
        <v>751</v>
      </c>
      <c r="D360" s="220" t="s">
        <v>138</v>
      </c>
      <c r="E360" s="221" t="s">
        <v>711</v>
      </c>
      <c r="F360" s="222" t="s">
        <v>712</v>
      </c>
      <c r="G360" s="223" t="s">
        <v>141</v>
      </c>
      <c r="H360" s="224">
        <v>37.950000000000003</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92</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752</v>
      </c>
    </row>
    <row r="361" s="13" customFormat="1">
      <c r="A361" s="13"/>
      <c r="B361" s="239"/>
      <c r="C361" s="240"/>
      <c r="D361" s="234" t="s">
        <v>150</v>
      </c>
      <c r="E361" s="241" t="s">
        <v>1</v>
      </c>
      <c r="F361" s="242" t="s">
        <v>753</v>
      </c>
      <c r="G361" s="240"/>
      <c r="H361" s="243">
        <v>37.950000000000003</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150</v>
      </c>
      <c r="AU361" s="249" t="s">
        <v>92</v>
      </c>
      <c r="AV361" s="13" t="s">
        <v>92</v>
      </c>
      <c r="AW361" s="13" t="s">
        <v>38</v>
      </c>
      <c r="AX361" s="13" t="s">
        <v>82</v>
      </c>
      <c r="AY361" s="249" t="s">
        <v>136</v>
      </c>
    </row>
    <row r="362" s="14" customFormat="1">
      <c r="A362" s="14"/>
      <c r="B362" s="250"/>
      <c r="C362" s="251"/>
      <c r="D362" s="234" t="s">
        <v>150</v>
      </c>
      <c r="E362" s="252" t="s">
        <v>1</v>
      </c>
      <c r="F362" s="253" t="s">
        <v>153</v>
      </c>
      <c r="G362" s="251"/>
      <c r="H362" s="254">
        <v>37.950000000000003</v>
      </c>
      <c r="I362" s="255"/>
      <c r="J362" s="251"/>
      <c r="K362" s="251"/>
      <c r="L362" s="256"/>
      <c r="M362" s="257"/>
      <c r="N362" s="258"/>
      <c r="O362" s="258"/>
      <c r="P362" s="258"/>
      <c r="Q362" s="258"/>
      <c r="R362" s="258"/>
      <c r="S362" s="258"/>
      <c r="T362" s="259"/>
      <c r="U362" s="14"/>
      <c r="V362" s="14"/>
      <c r="W362" s="14"/>
      <c r="X362" s="14"/>
      <c r="Y362" s="14"/>
      <c r="Z362" s="14"/>
      <c r="AA362" s="14"/>
      <c r="AB362" s="14"/>
      <c r="AC362" s="14"/>
      <c r="AD362" s="14"/>
      <c r="AE362" s="14"/>
      <c r="AT362" s="260" t="s">
        <v>150</v>
      </c>
      <c r="AU362" s="260" t="s">
        <v>92</v>
      </c>
      <c r="AV362" s="14" t="s">
        <v>142</v>
      </c>
      <c r="AW362" s="14" t="s">
        <v>38</v>
      </c>
      <c r="AX362" s="14" t="s">
        <v>90</v>
      </c>
      <c r="AY362" s="260" t="s">
        <v>136</v>
      </c>
    </row>
    <row r="363" s="2" customFormat="1" ht="24.15" customHeight="1">
      <c r="A363" s="39"/>
      <c r="B363" s="40"/>
      <c r="C363" s="220" t="s">
        <v>754</v>
      </c>
      <c r="D363" s="220" t="s">
        <v>138</v>
      </c>
      <c r="E363" s="221" t="s">
        <v>604</v>
      </c>
      <c r="F363" s="222" t="s">
        <v>605</v>
      </c>
      <c r="G363" s="223" t="s">
        <v>141</v>
      </c>
      <c r="H363" s="224">
        <v>36.299999999999997</v>
      </c>
      <c r="I363" s="225"/>
      <c r="J363" s="226">
        <f>ROUND(I363*H363,2)</f>
        <v>0</v>
      </c>
      <c r="K363" s="227"/>
      <c r="L363" s="45"/>
      <c r="M363" s="228" t="s">
        <v>1</v>
      </c>
      <c r="N363" s="229" t="s">
        <v>47</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142</v>
      </c>
      <c r="AT363" s="232" t="s">
        <v>138</v>
      </c>
      <c r="AU363" s="232" t="s">
        <v>92</v>
      </c>
      <c r="AY363" s="17" t="s">
        <v>136</v>
      </c>
      <c r="BE363" s="233">
        <f>IF(N363="základní",J363,0)</f>
        <v>0</v>
      </c>
      <c r="BF363" s="233">
        <f>IF(N363="snížená",J363,0)</f>
        <v>0</v>
      </c>
      <c r="BG363" s="233">
        <f>IF(N363="zákl. přenesená",J363,0)</f>
        <v>0</v>
      </c>
      <c r="BH363" s="233">
        <f>IF(N363="sníž. přenesená",J363,0)</f>
        <v>0</v>
      </c>
      <c r="BI363" s="233">
        <f>IF(N363="nulová",J363,0)</f>
        <v>0</v>
      </c>
      <c r="BJ363" s="17" t="s">
        <v>90</v>
      </c>
      <c r="BK363" s="233">
        <f>ROUND(I363*H363,2)</f>
        <v>0</v>
      </c>
      <c r="BL363" s="17" t="s">
        <v>142</v>
      </c>
      <c r="BM363" s="232" t="s">
        <v>755</v>
      </c>
    </row>
    <row r="364" s="13" customFormat="1">
      <c r="A364" s="13"/>
      <c r="B364" s="239"/>
      <c r="C364" s="240"/>
      <c r="D364" s="234" t="s">
        <v>150</v>
      </c>
      <c r="E364" s="241" t="s">
        <v>1</v>
      </c>
      <c r="F364" s="242" t="s">
        <v>756</v>
      </c>
      <c r="G364" s="240"/>
      <c r="H364" s="243">
        <v>36.299999999999997</v>
      </c>
      <c r="I364" s="244"/>
      <c r="J364" s="240"/>
      <c r="K364" s="240"/>
      <c r="L364" s="245"/>
      <c r="M364" s="246"/>
      <c r="N364" s="247"/>
      <c r="O364" s="247"/>
      <c r="P364" s="247"/>
      <c r="Q364" s="247"/>
      <c r="R364" s="247"/>
      <c r="S364" s="247"/>
      <c r="T364" s="248"/>
      <c r="U364" s="13"/>
      <c r="V364" s="13"/>
      <c r="W364" s="13"/>
      <c r="X364" s="13"/>
      <c r="Y364" s="13"/>
      <c r="Z364" s="13"/>
      <c r="AA364" s="13"/>
      <c r="AB364" s="13"/>
      <c r="AC364" s="13"/>
      <c r="AD364" s="13"/>
      <c r="AE364" s="13"/>
      <c r="AT364" s="249" t="s">
        <v>150</v>
      </c>
      <c r="AU364" s="249" t="s">
        <v>92</v>
      </c>
      <c r="AV364" s="13" t="s">
        <v>92</v>
      </c>
      <c r="AW364" s="13" t="s">
        <v>38</v>
      </c>
      <c r="AX364" s="13" t="s">
        <v>82</v>
      </c>
      <c r="AY364" s="249" t="s">
        <v>136</v>
      </c>
    </row>
    <row r="365" s="14" customFormat="1">
      <c r="A365" s="14"/>
      <c r="B365" s="250"/>
      <c r="C365" s="251"/>
      <c r="D365" s="234" t="s">
        <v>150</v>
      </c>
      <c r="E365" s="252" t="s">
        <v>1</v>
      </c>
      <c r="F365" s="253" t="s">
        <v>153</v>
      </c>
      <c r="G365" s="251"/>
      <c r="H365" s="254">
        <v>36.299999999999997</v>
      </c>
      <c r="I365" s="255"/>
      <c r="J365" s="251"/>
      <c r="K365" s="251"/>
      <c r="L365" s="256"/>
      <c r="M365" s="257"/>
      <c r="N365" s="258"/>
      <c r="O365" s="258"/>
      <c r="P365" s="258"/>
      <c r="Q365" s="258"/>
      <c r="R365" s="258"/>
      <c r="S365" s="258"/>
      <c r="T365" s="259"/>
      <c r="U365" s="14"/>
      <c r="V365" s="14"/>
      <c r="W365" s="14"/>
      <c r="X365" s="14"/>
      <c r="Y365" s="14"/>
      <c r="Z365" s="14"/>
      <c r="AA365" s="14"/>
      <c r="AB365" s="14"/>
      <c r="AC365" s="14"/>
      <c r="AD365" s="14"/>
      <c r="AE365" s="14"/>
      <c r="AT365" s="260" t="s">
        <v>150</v>
      </c>
      <c r="AU365" s="260" t="s">
        <v>92</v>
      </c>
      <c r="AV365" s="14" t="s">
        <v>142</v>
      </c>
      <c r="AW365" s="14" t="s">
        <v>38</v>
      </c>
      <c r="AX365" s="14" t="s">
        <v>90</v>
      </c>
      <c r="AY365" s="260" t="s">
        <v>136</v>
      </c>
    </row>
    <row r="366" s="2" customFormat="1" ht="24.15" customHeight="1">
      <c r="A366" s="39"/>
      <c r="B366" s="40"/>
      <c r="C366" s="220" t="s">
        <v>757</v>
      </c>
      <c r="D366" s="220" t="s">
        <v>138</v>
      </c>
      <c r="E366" s="221" t="s">
        <v>719</v>
      </c>
      <c r="F366" s="222" t="s">
        <v>720</v>
      </c>
      <c r="G366" s="223" t="s">
        <v>141</v>
      </c>
      <c r="H366" s="224">
        <v>33</v>
      </c>
      <c r="I366" s="225"/>
      <c r="J366" s="226">
        <f>ROUND(I366*H366,2)</f>
        <v>0</v>
      </c>
      <c r="K366" s="227"/>
      <c r="L366" s="45"/>
      <c r="M366" s="228" t="s">
        <v>1</v>
      </c>
      <c r="N366" s="229" t="s">
        <v>47</v>
      </c>
      <c r="O366" s="92"/>
      <c r="P366" s="230">
        <f>O366*H366</f>
        <v>0</v>
      </c>
      <c r="Q366" s="230">
        <v>0.10362</v>
      </c>
      <c r="R366" s="230">
        <f>Q366*H366</f>
        <v>3.4194599999999999</v>
      </c>
      <c r="S366" s="230">
        <v>0</v>
      </c>
      <c r="T366" s="231">
        <f>S366*H366</f>
        <v>0</v>
      </c>
      <c r="U366" s="39"/>
      <c r="V366" s="39"/>
      <c r="W366" s="39"/>
      <c r="X366" s="39"/>
      <c r="Y366" s="39"/>
      <c r="Z366" s="39"/>
      <c r="AA366" s="39"/>
      <c r="AB366" s="39"/>
      <c r="AC366" s="39"/>
      <c r="AD366" s="39"/>
      <c r="AE366" s="39"/>
      <c r="AR366" s="232" t="s">
        <v>142</v>
      </c>
      <c r="AT366" s="232" t="s">
        <v>138</v>
      </c>
      <c r="AU366" s="232" t="s">
        <v>92</v>
      </c>
      <c r="AY366" s="17" t="s">
        <v>136</v>
      </c>
      <c r="BE366" s="233">
        <f>IF(N366="základní",J366,0)</f>
        <v>0</v>
      </c>
      <c r="BF366" s="233">
        <f>IF(N366="snížená",J366,0)</f>
        <v>0</v>
      </c>
      <c r="BG366" s="233">
        <f>IF(N366="zákl. přenesená",J366,0)</f>
        <v>0</v>
      </c>
      <c r="BH366" s="233">
        <f>IF(N366="sníž. přenesená",J366,0)</f>
        <v>0</v>
      </c>
      <c r="BI366" s="233">
        <f>IF(N366="nulová",J366,0)</f>
        <v>0</v>
      </c>
      <c r="BJ366" s="17" t="s">
        <v>90</v>
      </c>
      <c r="BK366" s="233">
        <f>ROUND(I366*H366,2)</f>
        <v>0</v>
      </c>
      <c r="BL366" s="17" t="s">
        <v>142</v>
      </c>
      <c r="BM366" s="232" t="s">
        <v>758</v>
      </c>
    </row>
    <row r="367" s="13" customFormat="1">
      <c r="A367" s="13"/>
      <c r="B367" s="239"/>
      <c r="C367" s="240"/>
      <c r="D367" s="234" t="s">
        <v>150</v>
      </c>
      <c r="E367" s="241" t="s">
        <v>1</v>
      </c>
      <c r="F367" s="242" t="s">
        <v>314</v>
      </c>
      <c r="G367" s="240"/>
      <c r="H367" s="243">
        <v>33</v>
      </c>
      <c r="I367" s="244"/>
      <c r="J367" s="240"/>
      <c r="K367" s="240"/>
      <c r="L367" s="245"/>
      <c r="M367" s="246"/>
      <c r="N367" s="247"/>
      <c r="O367" s="247"/>
      <c r="P367" s="247"/>
      <c r="Q367" s="247"/>
      <c r="R367" s="247"/>
      <c r="S367" s="247"/>
      <c r="T367" s="248"/>
      <c r="U367" s="13"/>
      <c r="V367" s="13"/>
      <c r="W367" s="13"/>
      <c r="X367" s="13"/>
      <c r="Y367" s="13"/>
      <c r="Z367" s="13"/>
      <c r="AA367" s="13"/>
      <c r="AB367" s="13"/>
      <c r="AC367" s="13"/>
      <c r="AD367" s="13"/>
      <c r="AE367" s="13"/>
      <c r="AT367" s="249" t="s">
        <v>150</v>
      </c>
      <c r="AU367" s="249" t="s">
        <v>92</v>
      </c>
      <c r="AV367" s="13" t="s">
        <v>92</v>
      </c>
      <c r="AW367" s="13" t="s">
        <v>38</v>
      </c>
      <c r="AX367" s="13" t="s">
        <v>90</v>
      </c>
      <c r="AY367" s="249" t="s">
        <v>136</v>
      </c>
    </row>
    <row r="368" s="2" customFormat="1" ht="24.15" customHeight="1">
      <c r="A368" s="39"/>
      <c r="B368" s="40"/>
      <c r="C368" s="220" t="s">
        <v>759</v>
      </c>
      <c r="D368" s="220" t="s">
        <v>138</v>
      </c>
      <c r="E368" s="221" t="s">
        <v>723</v>
      </c>
      <c r="F368" s="222" t="s">
        <v>724</v>
      </c>
      <c r="G368" s="223" t="s">
        <v>141</v>
      </c>
      <c r="H368" s="224">
        <v>33</v>
      </c>
      <c r="I368" s="225"/>
      <c r="J368" s="226">
        <f>ROUND(I368*H368,2)</f>
        <v>0</v>
      </c>
      <c r="K368" s="227"/>
      <c r="L368" s="45"/>
      <c r="M368" s="228" t="s">
        <v>1</v>
      </c>
      <c r="N368" s="229"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142</v>
      </c>
      <c r="AT368" s="232" t="s">
        <v>138</v>
      </c>
      <c r="AU368" s="232" t="s">
        <v>92</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760</v>
      </c>
    </row>
    <row r="369" s="13" customFormat="1">
      <c r="A369" s="13"/>
      <c r="B369" s="239"/>
      <c r="C369" s="240"/>
      <c r="D369" s="234" t="s">
        <v>150</v>
      </c>
      <c r="E369" s="241" t="s">
        <v>1</v>
      </c>
      <c r="F369" s="242" t="s">
        <v>314</v>
      </c>
      <c r="G369" s="240"/>
      <c r="H369" s="243">
        <v>33</v>
      </c>
      <c r="I369" s="244"/>
      <c r="J369" s="240"/>
      <c r="K369" s="240"/>
      <c r="L369" s="245"/>
      <c r="M369" s="246"/>
      <c r="N369" s="247"/>
      <c r="O369" s="247"/>
      <c r="P369" s="247"/>
      <c r="Q369" s="247"/>
      <c r="R369" s="247"/>
      <c r="S369" s="247"/>
      <c r="T369" s="248"/>
      <c r="U369" s="13"/>
      <c r="V369" s="13"/>
      <c r="W369" s="13"/>
      <c r="X369" s="13"/>
      <c r="Y369" s="13"/>
      <c r="Z369" s="13"/>
      <c r="AA369" s="13"/>
      <c r="AB369" s="13"/>
      <c r="AC369" s="13"/>
      <c r="AD369" s="13"/>
      <c r="AE369" s="13"/>
      <c r="AT369" s="249" t="s">
        <v>150</v>
      </c>
      <c r="AU369" s="249" t="s">
        <v>92</v>
      </c>
      <c r="AV369" s="13" t="s">
        <v>92</v>
      </c>
      <c r="AW369" s="13" t="s">
        <v>38</v>
      </c>
      <c r="AX369" s="13" t="s">
        <v>90</v>
      </c>
      <c r="AY369" s="249" t="s">
        <v>136</v>
      </c>
    </row>
    <row r="370" s="2" customFormat="1" ht="14.4" customHeight="1">
      <c r="A370" s="39"/>
      <c r="B370" s="40"/>
      <c r="C370" s="261" t="s">
        <v>761</v>
      </c>
      <c r="D370" s="261" t="s">
        <v>164</v>
      </c>
      <c r="E370" s="262" t="s">
        <v>727</v>
      </c>
      <c r="F370" s="263" t="s">
        <v>728</v>
      </c>
      <c r="G370" s="264" t="s">
        <v>141</v>
      </c>
      <c r="H370" s="265">
        <v>35.343000000000004</v>
      </c>
      <c r="I370" s="266"/>
      <c r="J370" s="267">
        <f>ROUND(I370*H370,2)</f>
        <v>0</v>
      </c>
      <c r="K370" s="268"/>
      <c r="L370" s="269"/>
      <c r="M370" s="270" t="s">
        <v>1</v>
      </c>
      <c r="N370" s="271" t="s">
        <v>47</v>
      </c>
      <c r="O370" s="92"/>
      <c r="P370" s="230">
        <f>O370*H370</f>
        <v>0</v>
      </c>
      <c r="Q370" s="230">
        <v>0.17599999999999999</v>
      </c>
      <c r="R370" s="230">
        <f>Q370*H370</f>
        <v>6.2203680000000006</v>
      </c>
      <c r="S370" s="230">
        <v>0</v>
      </c>
      <c r="T370" s="231">
        <f>S370*H370</f>
        <v>0</v>
      </c>
      <c r="U370" s="39"/>
      <c r="V370" s="39"/>
      <c r="W370" s="39"/>
      <c r="X370" s="39"/>
      <c r="Y370" s="39"/>
      <c r="Z370" s="39"/>
      <c r="AA370" s="39"/>
      <c r="AB370" s="39"/>
      <c r="AC370" s="39"/>
      <c r="AD370" s="39"/>
      <c r="AE370" s="39"/>
      <c r="AR370" s="232" t="s">
        <v>168</v>
      </c>
      <c r="AT370" s="232" t="s">
        <v>164</v>
      </c>
      <c r="AU370" s="232" t="s">
        <v>92</v>
      </c>
      <c r="AY370" s="17" t="s">
        <v>136</v>
      </c>
      <c r="BE370" s="233">
        <f>IF(N370="základní",J370,0)</f>
        <v>0</v>
      </c>
      <c r="BF370" s="233">
        <f>IF(N370="snížená",J370,0)</f>
        <v>0</v>
      </c>
      <c r="BG370" s="233">
        <f>IF(N370="zákl. přenesená",J370,0)</f>
        <v>0</v>
      </c>
      <c r="BH370" s="233">
        <f>IF(N370="sníž. přenesená",J370,0)</f>
        <v>0</v>
      </c>
      <c r="BI370" s="233">
        <f>IF(N370="nulová",J370,0)</f>
        <v>0</v>
      </c>
      <c r="BJ370" s="17" t="s">
        <v>90</v>
      </c>
      <c r="BK370" s="233">
        <f>ROUND(I370*H370,2)</f>
        <v>0</v>
      </c>
      <c r="BL370" s="17" t="s">
        <v>142</v>
      </c>
      <c r="BM370" s="232" t="s">
        <v>762</v>
      </c>
    </row>
    <row r="371" s="2" customFormat="1">
      <c r="A371" s="39"/>
      <c r="B371" s="40"/>
      <c r="C371" s="41"/>
      <c r="D371" s="234" t="s">
        <v>144</v>
      </c>
      <c r="E371" s="41"/>
      <c r="F371" s="235" t="s">
        <v>763</v>
      </c>
      <c r="G371" s="41"/>
      <c r="H371" s="41"/>
      <c r="I371" s="236"/>
      <c r="J371" s="41"/>
      <c r="K371" s="41"/>
      <c r="L371" s="45"/>
      <c r="M371" s="237"/>
      <c r="N371" s="238"/>
      <c r="O371" s="92"/>
      <c r="P371" s="92"/>
      <c r="Q371" s="92"/>
      <c r="R371" s="92"/>
      <c r="S371" s="92"/>
      <c r="T371" s="93"/>
      <c r="U371" s="39"/>
      <c r="V371" s="39"/>
      <c r="W371" s="39"/>
      <c r="X371" s="39"/>
      <c r="Y371" s="39"/>
      <c r="Z371" s="39"/>
      <c r="AA371" s="39"/>
      <c r="AB371" s="39"/>
      <c r="AC371" s="39"/>
      <c r="AD371" s="39"/>
      <c r="AE371" s="39"/>
      <c r="AT371" s="17" t="s">
        <v>144</v>
      </c>
      <c r="AU371" s="17" t="s">
        <v>92</v>
      </c>
    </row>
    <row r="372" s="13" customFormat="1">
      <c r="A372" s="13"/>
      <c r="B372" s="239"/>
      <c r="C372" s="240"/>
      <c r="D372" s="234" t="s">
        <v>150</v>
      </c>
      <c r="E372" s="241" t="s">
        <v>1</v>
      </c>
      <c r="F372" s="242" t="s">
        <v>764</v>
      </c>
      <c r="G372" s="240"/>
      <c r="H372" s="243">
        <v>34.649999999999999</v>
      </c>
      <c r="I372" s="244"/>
      <c r="J372" s="240"/>
      <c r="K372" s="240"/>
      <c r="L372" s="245"/>
      <c r="M372" s="246"/>
      <c r="N372" s="247"/>
      <c r="O372" s="247"/>
      <c r="P372" s="247"/>
      <c r="Q372" s="247"/>
      <c r="R372" s="247"/>
      <c r="S372" s="247"/>
      <c r="T372" s="248"/>
      <c r="U372" s="13"/>
      <c r="V372" s="13"/>
      <c r="W372" s="13"/>
      <c r="X372" s="13"/>
      <c r="Y372" s="13"/>
      <c r="Z372" s="13"/>
      <c r="AA372" s="13"/>
      <c r="AB372" s="13"/>
      <c r="AC372" s="13"/>
      <c r="AD372" s="13"/>
      <c r="AE372" s="13"/>
      <c r="AT372" s="249" t="s">
        <v>150</v>
      </c>
      <c r="AU372" s="249" t="s">
        <v>92</v>
      </c>
      <c r="AV372" s="13" t="s">
        <v>92</v>
      </c>
      <c r="AW372" s="13" t="s">
        <v>38</v>
      </c>
      <c r="AX372" s="13" t="s">
        <v>82</v>
      </c>
      <c r="AY372" s="249" t="s">
        <v>136</v>
      </c>
    </row>
    <row r="373" s="14" customFormat="1">
      <c r="A373" s="14"/>
      <c r="B373" s="250"/>
      <c r="C373" s="251"/>
      <c r="D373" s="234" t="s">
        <v>150</v>
      </c>
      <c r="E373" s="252" t="s">
        <v>1</v>
      </c>
      <c r="F373" s="253" t="s">
        <v>153</v>
      </c>
      <c r="G373" s="251"/>
      <c r="H373" s="254">
        <v>34.649999999999999</v>
      </c>
      <c r="I373" s="255"/>
      <c r="J373" s="251"/>
      <c r="K373" s="251"/>
      <c r="L373" s="256"/>
      <c r="M373" s="257"/>
      <c r="N373" s="258"/>
      <c r="O373" s="258"/>
      <c r="P373" s="258"/>
      <c r="Q373" s="258"/>
      <c r="R373" s="258"/>
      <c r="S373" s="258"/>
      <c r="T373" s="259"/>
      <c r="U373" s="14"/>
      <c r="V373" s="14"/>
      <c r="W373" s="14"/>
      <c r="X373" s="14"/>
      <c r="Y373" s="14"/>
      <c r="Z373" s="14"/>
      <c r="AA373" s="14"/>
      <c r="AB373" s="14"/>
      <c r="AC373" s="14"/>
      <c r="AD373" s="14"/>
      <c r="AE373" s="14"/>
      <c r="AT373" s="260" t="s">
        <v>150</v>
      </c>
      <c r="AU373" s="260" t="s">
        <v>92</v>
      </c>
      <c r="AV373" s="14" t="s">
        <v>142</v>
      </c>
      <c r="AW373" s="14" t="s">
        <v>38</v>
      </c>
      <c r="AX373" s="14" t="s">
        <v>90</v>
      </c>
      <c r="AY373" s="260" t="s">
        <v>136</v>
      </c>
    </row>
    <row r="374" s="13" customFormat="1">
      <c r="A374" s="13"/>
      <c r="B374" s="239"/>
      <c r="C374" s="240"/>
      <c r="D374" s="234" t="s">
        <v>150</v>
      </c>
      <c r="E374" s="240"/>
      <c r="F374" s="242" t="s">
        <v>765</v>
      </c>
      <c r="G374" s="240"/>
      <c r="H374" s="243">
        <v>35.343000000000004</v>
      </c>
      <c r="I374" s="244"/>
      <c r="J374" s="240"/>
      <c r="K374" s="240"/>
      <c r="L374" s="245"/>
      <c r="M374" s="246"/>
      <c r="N374" s="247"/>
      <c r="O374" s="247"/>
      <c r="P374" s="247"/>
      <c r="Q374" s="247"/>
      <c r="R374" s="247"/>
      <c r="S374" s="247"/>
      <c r="T374" s="248"/>
      <c r="U374" s="13"/>
      <c r="V374" s="13"/>
      <c r="W374" s="13"/>
      <c r="X374" s="13"/>
      <c r="Y374" s="13"/>
      <c r="Z374" s="13"/>
      <c r="AA374" s="13"/>
      <c r="AB374" s="13"/>
      <c r="AC374" s="13"/>
      <c r="AD374" s="13"/>
      <c r="AE374" s="13"/>
      <c r="AT374" s="249" t="s">
        <v>150</v>
      </c>
      <c r="AU374" s="249" t="s">
        <v>92</v>
      </c>
      <c r="AV374" s="13" t="s">
        <v>92</v>
      </c>
      <c r="AW374" s="13" t="s">
        <v>4</v>
      </c>
      <c r="AX374" s="13" t="s">
        <v>90</v>
      </c>
      <c r="AY374" s="249" t="s">
        <v>136</v>
      </c>
    </row>
    <row r="375" s="12" customFormat="1" ht="22.8" customHeight="1">
      <c r="A375" s="12"/>
      <c r="B375" s="204"/>
      <c r="C375" s="205"/>
      <c r="D375" s="206" t="s">
        <v>81</v>
      </c>
      <c r="E375" s="218" t="s">
        <v>766</v>
      </c>
      <c r="F375" s="218" t="s">
        <v>767</v>
      </c>
      <c r="G375" s="205"/>
      <c r="H375" s="205"/>
      <c r="I375" s="208"/>
      <c r="J375" s="219">
        <f>BK375</f>
        <v>0</v>
      </c>
      <c r="K375" s="205"/>
      <c r="L375" s="210"/>
      <c r="M375" s="211"/>
      <c r="N375" s="212"/>
      <c r="O375" s="212"/>
      <c r="P375" s="213">
        <f>SUM(P376:P400)</f>
        <v>0</v>
      </c>
      <c r="Q375" s="212"/>
      <c r="R375" s="213">
        <f>SUM(R376:R400)</f>
        <v>86.147283999999999</v>
      </c>
      <c r="S375" s="212"/>
      <c r="T375" s="214">
        <f>SUM(T376:T400)</f>
        <v>0</v>
      </c>
      <c r="U375" s="12"/>
      <c r="V375" s="12"/>
      <c r="W375" s="12"/>
      <c r="X375" s="12"/>
      <c r="Y375" s="12"/>
      <c r="Z375" s="12"/>
      <c r="AA375" s="12"/>
      <c r="AB375" s="12"/>
      <c r="AC375" s="12"/>
      <c r="AD375" s="12"/>
      <c r="AE375" s="12"/>
      <c r="AR375" s="215" t="s">
        <v>90</v>
      </c>
      <c r="AT375" s="216" t="s">
        <v>81</v>
      </c>
      <c r="AU375" s="216" t="s">
        <v>90</v>
      </c>
      <c r="AY375" s="215" t="s">
        <v>136</v>
      </c>
      <c r="BK375" s="217">
        <f>SUM(BK376:BK400)</f>
        <v>0</v>
      </c>
    </row>
    <row r="376" s="2" customFormat="1" ht="24.15" customHeight="1">
      <c r="A376" s="39"/>
      <c r="B376" s="40"/>
      <c r="C376" s="220" t="s">
        <v>768</v>
      </c>
      <c r="D376" s="220" t="s">
        <v>138</v>
      </c>
      <c r="E376" s="221" t="s">
        <v>769</v>
      </c>
      <c r="F376" s="222" t="s">
        <v>770</v>
      </c>
      <c r="G376" s="223" t="s">
        <v>256</v>
      </c>
      <c r="H376" s="224">
        <v>65.400000000000006</v>
      </c>
      <c r="I376" s="225"/>
      <c r="J376" s="226">
        <f>ROUND(I376*H376,2)</f>
        <v>0</v>
      </c>
      <c r="K376" s="227"/>
      <c r="L376" s="45"/>
      <c r="M376" s="228" t="s">
        <v>1</v>
      </c>
      <c r="N376" s="229" t="s">
        <v>47</v>
      </c>
      <c r="O376" s="92"/>
      <c r="P376" s="230">
        <f>O376*H376</f>
        <v>0</v>
      </c>
      <c r="Q376" s="230">
        <v>1.0000000000000001E-05</v>
      </c>
      <c r="R376" s="230">
        <f>Q376*H376</f>
        <v>0.00065400000000000007</v>
      </c>
      <c r="S376" s="230">
        <v>0</v>
      </c>
      <c r="T376" s="231">
        <f>S376*H376</f>
        <v>0</v>
      </c>
      <c r="U376" s="39"/>
      <c r="V376" s="39"/>
      <c r="W376" s="39"/>
      <c r="X376" s="39"/>
      <c r="Y376" s="39"/>
      <c r="Z376" s="39"/>
      <c r="AA376" s="39"/>
      <c r="AB376" s="39"/>
      <c r="AC376" s="39"/>
      <c r="AD376" s="39"/>
      <c r="AE376" s="39"/>
      <c r="AR376" s="232" t="s">
        <v>142</v>
      </c>
      <c r="AT376" s="232" t="s">
        <v>138</v>
      </c>
      <c r="AU376" s="232" t="s">
        <v>92</v>
      </c>
      <c r="AY376" s="17" t="s">
        <v>136</v>
      </c>
      <c r="BE376" s="233">
        <f>IF(N376="základní",J376,0)</f>
        <v>0</v>
      </c>
      <c r="BF376" s="233">
        <f>IF(N376="snížená",J376,0)</f>
        <v>0</v>
      </c>
      <c r="BG376" s="233">
        <f>IF(N376="zákl. přenesená",J376,0)</f>
        <v>0</v>
      </c>
      <c r="BH376" s="233">
        <f>IF(N376="sníž. přenesená",J376,0)</f>
        <v>0</v>
      </c>
      <c r="BI376" s="233">
        <f>IF(N376="nulová",J376,0)</f>
        <v>0</v>
      </c>
      <c r="BJ376" s="17" t="s">
        <v>90</v>
      </c>
      <c r="BK376" s="233">
        <f>ROUND(I376*H376,2)</f>
        <v>0</v>
      </c>
      <c r="BL376" s="17" t="s">
        <v>142</v>
      </c>
      <c r="BM376" s="232" t="s">
        <v>771</v>
      </c>
    </row>
    <row r="377" s="2" customFormat="1" ht="24.15" customHeight="1">
      <c r="A377" s="39"/>
      <c r="B377" s="40"/>
      <c r="C377" s="220" t="s">
        <v>772</v>
      </c>
      <c r="D377" s="220" t="s">
        <v>138</v>
      </c>
      <c r="E377" s="221" t="s">
        <v>773</v>
      </c>
      <c r="F377" s="222" t="s">
        <v>774</v>
      </c>
      <c r="G377" s="223" t="s">
        <v>141</v>
      </c>
      <c r="H377" s="224">
        <v>428</v>
      </c>
      <c r="I377" s="225"/>
      <c r="J377" s="226">
        <f>ROUND(I377*H377,2)</f>
        <v>0</v>
      </c>
      <c r="K377" s="227"/>
      <c r="L377" s="45"/>
      <c r="M377" s="228" t="s">
        <v>1</v>
      </c>
      <c r="N377" s="229" t="s">
        <v>47</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142</v>
      </c>
      <c r="AT377" s="232" t="s">
        <v>138</v>
      </c>
      <c r="AU377" s="232" t="s">
        <v>92</v>
      </c>
      <c r="AY377" s="17" t="s">
        <v>136</v>
      </c>
      <c r="BE377" s="233">
        <f>IF(N377="základní",J377,0)</f>
        <v>0</v>
      </c>
      <c r="BF377" s="233">
        <f>IF(N377="snížená",J377,0)</f>
        <v>0</v>
      </c>
      <c r="BG377" s="233">
        <f>IF(N377="zákl. přenesená",J377,0)</f>
        <v>0</v>
      </c>
      <c r="BH377" s="233">
        <f>IF(N377="sníž. přenesená",J377,0)</f>
        <v>0</v>
      </c>
      <c r="BI377" s="233">
        <f>IF(N377="nulová",J377,0)</f>
        <v>0</v>
      </c>
      <c r="BJ377" s="17" t="s">
        <v>90</v>
      </c>
      <c r="BK377" s="233">
        <f>ROUND(I377*H377,2)</f>
        <v>0</v>
      </c>
      <c r="BL377" s="17" t="s">
        <v>142</v>
      </c>
      <c r="BM377" s="232" t="s">
        <v>775</v>
      </c>
    </row>
    <row r="378" s="2" customFormat="1">
      <c r="A378" s="39"/>
      <c r="B378" s="40"/>
      <c r="C378" s="41"/>
      <c r="D378" s="234" t="s">
        <v>144</v>
      </c>
      <c r="E378" s="41"/>
      <c r="F378" s="235" t="s">
        <v>776</v>
      </c>
      <c r="G378" s="41"/>
      <c r="H378" s="41"/>
      <c r="I378" s="236"/>
      <c r="J378" s="41"/>
      <c r="K378" s="41"/>
      <c r="L378" s="45"/>
      <c r="M378" s="237"/>
      <c r="N378" s="238"/>
      <c r="O378" s="92"/>
      <c r="P378" s="92"/>
      <c r="Q378" s="92"/>
      <c r="R378" s="92"/>
      <c r="S378" s="92"/>
      <c r="T378" s="93"/>
      <c r="U378" s="39"/>
      <c r="V378" s="39"/>
      <c r="W378" s="39"/>
      <c r="X378" s="39"/>
      <c r="Y378" s="39"/>
      <c r="Z378" s="39"/>
      <c r="AA378" s="39"/>
      <c r="AB378" s="39"/>
      <c r="AC378" s="39"/>
      <c r="AD378" s="39"/>
      <c r="AE378" s="39"/>
      <c r="AT378" s="17" t="s">
        <v>144</v>
      </c>
      <c r="AU378" s="17" t="s">
        <v>92</v>
      </c>
    </row>
    <row r="379" s="13" customFormat="1">
      <c r="A379" s="13"/>
      <c r="B379" s="239"/>
      <c r="C379" s="240"/>
      <c r="D379" s="234" t="s">
        <v>150</v>
      </c>
      <c r="E379" s="241" t="s">
        <v>1</v>
      </c>
      <c r="F379" s="242" t="s">
        <v>777</v>
      </c>
      <c r="G379" s="240"/>
      <c r="H379" s="243">
        <v>428</v>
      </c>
      <c r="I379" s="244"/>
      <c r="J379" s="240"/>
      <c r="K379" s="240"/>
      <c r="L379" s="245"/>
      <c r="M379" s="246"/>
      <c r="N379" s="247"/>
      <c r="O379" s="247"/>
      <c r="P379" s="247"/>
      <c r="Q379" s="247"/>
      <c r="R379" s="247"/>
      <c r="S379" s="247"/>
      <c r="T379" s="248"/>
      <c r="U379" s="13"/>
      <c r="V379" s="13"/>
      <c r="W379" s="13"/>
      <c r="X379" s="13"/>
      <c r="Y379" s="13"/>
      <c r="Z379" s="13"/>
      <c r="AA379" s="13"/>
      <c r="AB379" s="13"/>
      <c r="AC379" s="13"/>
      <c r="AD379" s="13"/>
      <c r="AE379" s="13"/>
      <c r="AT379" s="249" t="s">
        <v>150</v>
      </c>
      <c r="AU379" s="249" t="s">
        <v>92</v>
      </c>
      <c r="AV379" s="13" t="s">
        <v>92</v>
      </c>
      <c r="AW379" s="13" t="s">
        <v>38</v>
      </c>
      <c r="AX379" s="13" t="s">
        <v>82</v>
      </c>
      <c r="AY379" s="249" t="s">
        <v>136</v>
      </c>
    </row>
    <row r="380" s="14" customFormat="1">
      <c r="A380" s="14"/>
      <c r="B380" s="250"/>
      <c r="C380" s="251"/>
      <c r="D380" s="234" t="s">
        <v>150</v>
      </c>
      <c r="E380" s="252" t="s">
        <v>1</v>
      </c>
      <c r="F380" s="253" t="s">
        <v>153</v>
      </c>
      <c r="G380" s="251"/>
      <c r="H380" s="254">
        <v>428</v>
      </c>
      <c r="I380" s="255"/>
      <c r="J380" s="251"/>
      <c r="K380" s="251"/>
      <c r="L380" s="256"/>
      <c r="M380" s="257"/>
      <c r="N380" s="258"/>
      <c r="O380" s="258"/>
      <c r="P380" s="258"/>
      <c r="Q380" s="258"/>
      <c r="R380" s="258"/>
      <c r="S380" s="258"/>
      <c r="T380" s="259"/>
      <c r="U380" s="14"/>
      <c r="V380" s="14"/>
      <c r="W380" s="14"/>
      <c r="X380" s="14"/>
      <c r="Y380" s="14"/>
      <c r="Z380" s="14"/>
      <c r="AA380" s="14"/>
      <c r="AB380" s="14"/>
      <c r="AC380" s="14"/>
      <c r="AD380" s="14"/>
      <c r="AE380" s="14"/>
      <c r="AT380" s="260" t="s">
        <v>150</v>
      </c>
      <c r="AU380" s="260" t="s">
        <v>92</v>
      </c>
      <c r="AV380" s="14" t="s">
        <v>142</v>
      </c>
      <c r="AW380" s="14" t="s">
        <v>38</v>
      </c>
      <c r="AX380" s="14" t="s">
        <v>90</v>
      </c>
      <c r="AY380" s="260" t="s">
        <v>136</v>
      </c>
    </row>
    <row r="381" s="2" customFormat="1" ht="24.15" customHeight="1">
      <c r="A381" s="39"/>
      <c r="B381" s="40"/>
      <c r="C381" s="220" t="s">
        <v>778</v>
      </c>
      <c r="D381" s="220" t="s">
        <v>138</v>
      </c>
      <c r="E381" s="221" t="s">
        <v>779</v>
      </c>
      <c r="F381" s="222" t="s">
        <v>780</v>
      </c>
      <c r="G381" s="223" t="s">
        <v>141</v>
      </c>
      <c r="H381" s="224">
        <v>427.89999999999998</v>
      </c>
      <c r="I381" s="225"/>
      <c r="J381" s="226">
        <f>ROUND(I381*H381,2)</f>
        <v>0</v>
      </c>
      <c r="K381" s="227"/>
      <c r="L381" s="45"/>
      <c r="M381" s="228" t="s">
        <v>1</v>
      </c>
      <c r="N381" s="229" t="s">
        <v>47</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142</v>
      </c>
      <c r="AT381" s="232" t="s">
        <v>138</v>
      </c>
      <c r="AU381" s="232" t="s">
        <v>92</v>
      </c>
      <c r="AY381" s="17" t="s">
        <v>136</v>
      </c>
      <c r="BE381" s="233">
        <f>IF(N381="základní",J381,0)</f>
        <v>0</v>
      </c>
      <c r="BF381" s="233">
        <f>IF(N381="snížená",J381,0)</f>
        <v>0</v>
      </c>
      <c r="BG381" s="233">
        <f>IF(N381="zákl. přenesená",J381,0)</f>
        <v>0</v>
      </c>
      <c r="BH381" s="233">
        <f>IF(N381="sníž. přenesená",J381,0)</f>
        <v>0</v>
      </c>
      <c r="BI381" s="233">
        <f>IF(N381="nulová",J381,0)</f>
        <v>0</v>
      </c>
      <c r="BJ381" s="17" t="s">
        <v>90</v>
      </c>
      <c r="BK381" s="233">
        <f>ROUND(I381*H381,2)</f>
        <v>0</v>
      </c>
      <c r="BL381" s="17" t="s">
        <v>142</v>
      </c>
      <c r="BM381" s="232" t="s">
        <v>781</v>
      </c>
    </row>
    <row r="382" s="13" customFormat="1">
      <c r="A382" s="13"/>
      <c r="B382" s="239"/>
      <c r="C382" s="240"/>
      <c r="D382" s="234" t="s">
        <v>150</v>
      </c>
      <c r="E382" s="241" t="s">
        <v>1</v>
      </c>
      <c r="F382" s="242" t="s">
        <v>782</v>
      </c>
      <c r="G382" s="240"/>
      <c r="H382" s="243">
        <v>427.89999999999998</v>
      </c>
      <c r="I382" s="244"/>
      <c r="J382" s="240"/>
      <c r="K382" s="240"/>
      <c r="L382" s="245"/>
      <c r="M382" s="246"/>
      <c r="N382" s="247"/>
      <c r="O382" s="247"/>
      <c r="P382" s="247"/>
      <c r="Q382" s="247"/>
      <c r="R382" s="247"/>
      <c r="S382" s="247"/>
      <c r="T382" s="248"/>
      <c r="U382" s="13"/>
      <c r="V382" s="13"/>
      <c r="W382" s="13"/>
      <c r="X382" s="13"/>
      <c r="Y382" s="13"/>
      <c r="Z382" s="13"/>
      <c r="AA382" s="13"/>
      <c r="AB382" s="13"/>
      <c r="AC382" s="13"/>
      <c r="AD382" s="13"/>
      <c r="AE382" s="13"/>
      <c r="AT382" s="249" t="s">
        <v>150</v>
      </c>
      <c r="AU382" s="249" t="s">
        <v>92</v>
      </c>
      <c r="AV382" s="13" t="s">
        <v>92</v>
      </c>
      <c r="AW382" s="13" t="s">
        <v>38</v>
      </c>
      <c r="AX382" s="13" t="s">
        <v>82</v>
      </c>
      <c r="AY382" s="249" t="s">
        <v>136</v>
      </c>
    </row>
    <row r="383" s="14" customFormat="1">
      <c r="A383" s="14"/>
      <c r="B383" s="250"/>
      <c r="C383" s="251"/>
      <c r="D383" s="234" t="s">
        <v>150</v>
      </c>
      <c r="E383" s="252" t="s">
        <v>1</v>
      </c>
      <c r="F383" s="253" t="s">
        <v>153</v>
      </c>
      <c r="G383" s="251"/>
      <c r="H383" s="254">
        <v>427.89999999999998</v>
      </c>
      <c r="I383" s="255"/>
      <c r="J383" s="251"/>
      <c r="K383" s="251"/>
      <c r="L383" s="256"/>
      <c r="M383" s="257"/>
      <c r="N383" s="258"/>
      <c r="O383" s="258"/>
      <c r="P383" s="258"/>
      <c r="Q383" s="258"/>
      <c r="R383" s="258"/>
      <c r="S383" s="258"/>
      <c r="T383" s="259"/>
      <c r="U383" s="14"/>
      <c r="V383" s="14"/>
      <c r="W383" s="14"/>
      <c r="X383" s="14"/>
      <c r="Y383" s="14"/>
      <c r="Z383" s="14"/>
      <c r="AA383" s="14"/>
      <c r="AB383" s="14"/>
      <c r="AC383" s="14"/>
      <c r="AD383" s="14"/>
      <c r="AE383" s="14"/>
      <c r="AT383" s="260" t="s">
        <v>150</v>
      </c>
      <c r="AU383" s="260" t="s">
        <v>92</v>
      </c>
      <c r="AV383" s="14" t="s">
        <v>142</v>
      </c>
      <c r="AW383" s="14" t="s">
        <v>38</v>
      </c>
      <c r="AX383" s="14" t="s">
        <v>90</v>
      </c>
      <c r="AY383" s="260" t="s">
        <v>136</v>
      </c>
    </row>
    <row r="384" s="2" customFormat="1" ht="14.4" customHeight="1">
      <c r="A384" s="39"/>
      <c r="B384" s="40"/>
      <c r="C384" s="220" t="s">
        <v>783</v>
      </c>
      <c r="D384" s="220" t="s">
        <v>138</v>
      </c>
      <c r="E384" s="221" t="s">
        <v>711</v>
      </c>
      <c r="F384" s="222" t="s">
        <v>712</v>
      </c>
      <c r="G384" s="223" t="s">
        <v>141</v>
      </c>
      <c r="H384" s="224">
        <v>492.44999999999999</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92</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784</v>
      </c>
    </row>
    <row r="385" s="13" customFormat="1">
      <c r="A385" s="13"/>
      <c r="B385" s="239"/>
      <c r="C385" s="240"/>
      <c r="D385" s="234" t="s">
        <v>150</v>
      </c>
      <c r="E385" s="241" t="s">
        <v>1</v>
      </c>
      <c r="F385" s="242" t="s">
        <v>785</v>
      </c>
      <c r="G385" s="240"/>
      <c r="H385" s="243">
        <v>492.44999999999999</v>
      </c>
      <c r="I385" s="244"/>
      <c r="J385" s="240"/>
      <c r="K385" s="240"/>
      <c r="L385" s="245"/>
      <c r="M385" s="246"/>
      <c r="N385" s="247"/>
      <c r="O385" s="247"/>
      <c r="P385" s="247"/>
      <c r="Q385" s="247"/>
      <c r="R385" s="247"/>
      <c r="S385" s="247"/>
      <c r="T385" s="248"/>
      <c r="U385" s="13"/>
      <c r="V385" s="13"/>
      <c r="W385" s="13"/>
      <c r="X385" s="13"/>
      <c r="Y385" s="13"/>
      <c r="Z385" s="13"/>
      <c r="AA385" s="13"/>
      <c r="AB385" s="13"/>
      <c r="AC385" s="13"/>
      <c r="AD385" s="13"/>
      <c r="AE385" s="13"/>
      <c r="AT385" s="249" t="s">
        <v>150</v>
      </c>
      <c r="AU385" s="249" t="s">
        <v>92</v>
      </c>
      <c r="AV385" s="13" t="s">
        <v>92</v>
      </c>
      <c r="AW385" s="13" t="s">
        <v>38</v>
      </c>
      <c r="AX385" s="13" t="s">
        <v>82</v>
      </c>
      <c r="AY385" s="249" t="s">
        <v>136</v>
      </c>
    </row>
    <row r="386" s="14" customFormat="1">
      <c r="A386" s="14"/>
      <c r="B386" s="250"/>
      <c r="C386" s="251"/>
      <c r="D386" s="234" t="s">
        <v>150</v>
      </c>
      <c r="E386" s="252" t="s">
        <v>1</v>
      </c>
      <c r="F386" s="253" t="s">
        <v>153</v>
      </c>
      <c r="G386" s="251"/>
      <c r="H386" s="254">
        <v>492.44999999999999</v>
      </c>
      <c r="I386" s="255"/>
      <c r="J386" s="251"/>
      <c r="K386" s="251"/>
      <c r="L386" s="256"/>
      <c r="M386" s="257"/>
      <c r="N386" s="258"/>
      <c r="O386" s="258"/>
      <c r="P386" s="258"/>
      <c r="Q386" s="258"/>
      <c r="R386" s="258"/>
      <c r="S386" s="258"/>
      <c r="T386" s="259"/>
      <c r="U386" s="14"/>
      <c r="V386" s="14"/>
      <c r="W386" s="14"/>
      <c r="X386" s="14"/>
      <c r="Y386" s="14"/>
      <c r="Z386" s="14"/>
      <c r="AA386" s="14"/>
      <c r="AB386" s="14"/>
      <c r="AC386" s="14"/>
      <c r="AD386" s="14"/>
      <c r="AE386" s="14"/>
      <c r="AT386" s="260" t="s">
        <v>150</v>
      </c>
      <c r="AU386" s="260" t="s">
        <v>92</v>
      </c>
      <c r="AV386" s="14" t="s">
        <v>142</v>
      </c>
      <c r="AW386" s="14" t="s">
        <v>38</v>
      </c>
      <c r="AX386" s="14" t="s">
        <v>90</v>
      </c>
      <c r="AY386" s="260" t="s">
        <v>136</v>
      </c>
    </row>
    <row r="387" s="2" customFormat="1" ht="24.15" customHeight="1">
      <c r="A387" s="39"/>
      <c r="B387" s="40"/>
      <c r="C387" s="220" t="s">
        <v>786</v>
      </c>
      <c r="D387" s="220" t="s">
        <v>138</v>
      </c>
      <c r="E387" s="221" t="s">
        <v>787</v>
      </c>
      <c r="F387" s="222" t="s">
        <v>788</v>
      </c>
      <c r="G387" s="223" t="s">
        <v>141</v>
      </c>
      <c r="H387" s="224">
        <v>469</v>
      </c>
      <c r="I387" s="225"/>
      <c r="J387" s="226">
        <f>ROUND(I387*H387,2)</f>
        <v>0</v>
      </c>
      <c r="K387" s="227"/>
      <c r="L387" s="45"/>
      <c r="M387" s="228" t="s">
        <v>1</v>
      </c>
      <c r="N387" s="229" t="s">
        <v>47</v>
      </c>
      <c r="O387" s="92"/>
      <c r="P387" s="230">
        <f>O387*H387</f>
        <v>0</v>
      </c>
      <c r="Q387" s="230">
        <v>0.084250000000000005</v>
      </c>
      <c r="R387" s="230">
        <f>Q387*H387</f>
        <v>39.513249999999999</v>
      </c>
      <c r="S387" s="230">
        <v>0</v>
      </c>
      <c r="T387" s="231">
        <f>S387*H387</f>
        <v>0</v>
      </c>
      <c r="U387" s="39"/>
      <c r="V387" s="39"/>
      <c r="W387" s="39"/>
      <c r="X387" s="39"/>
      <c r="Y387" s="39"/>
      <c r="Z387" s="39"/>
      <c r="AA387" s="39"/>
      <c r="AB387" s="39"/>
      <c r="AC387" s="39"/>
      <c r="AD387" s="39"/>
      <c r="AE387" s="39"/>
      <c r="AR387" s="232" t="s">
        <v>142</v>
      </c>
      <c r="AT387" s="232" t="s">
        <v>138</v>
      </c>
      <c r="AU387" s="232" t="s">
        <v>92</v>
      </c>
      <c r="AY387" s="17" t="s">
        <v>136</v>
      </c>
      <c r="BE387" s="233">
        <f>IF(N387="základní",J387,0)</f>
        <v>0</v>
      </c>
      <c r="BF387" s="233">
        <f>IF(N387="snížená",J387,0)</f>
        <v>0</v>
      </c>
      <c r="BG387" s="233">
        <f>IF(N387="zákl. přenesená",J387,0)</f>
        <v>0</v>
      </c>
      <c r="BH387" s="233">
        <f>IF(N387="sníž. přenesená",J387,0)</f>
        <v>0</v>
      </c>
      <c r="BI387" s="233">
        <f>IF(N387="nulová",J387,0)</f>
        <v>0</v>
      </c>
      <c r="BJ387" s="17" t="s">
        <v>90</v>
      </c>
      <c r="BK387" s="233">
        <f>ROUND(I387*H387,2)</f>
        <v>0</v>
      </c>
      <c r="BL387" s="17" t="s">
        <v>142</v>
      </c>
      <c r="BM387" s="232" t="s">
        <v>789</v>
      </c>
    </row>
    <row r="388" s="2" customFormat="1">
      <c r="A388" s="39"/>
      <c r="B388" s="40"/>
      <c r="C388" s="41"/>
      <c r="D388" s="234" t="s">
        <v>144</v>
      </c>
      <c r="E388" s="41"/>
      <c r="F388" s="235" t="s">
        <v>790</v>
      </c>
      <c r="G388" s="41"/>
      <c r="H388" s="41"/>
      <c r="I388" s="236"/>
      <c r="J388" s="41"/>
      <c r="K388" s="41"/>
      <c r="L388" s="45"/>
      <c r="M388" s="237"/>
      <c r="N388" s="238"/>
      <c r="O388" s="92"/>
      <c r="P388" s="92"/>
      <c r="Q388" s="92"/>
      <c r="R388" s="92"/>
      <c r="S388" s="92"/>
      <c r="T388" s="93"/>
      <c r="U388" s="39"/>
      <c r="V388" s="39"/>
      <c r="W388" s="39"/>
      <c r="X388" s="39"/>
      <c r="Y388" s="39"/>
      <c r="Z388" s="39"/>
      <c r="AA388" s="39"/>
      <c r="AB388" s="39"/>
      <c r="AC388" s="39"/>
      <c r="AD388" s="39"/>
      <c r="AE388" s="39"/>
      <c r="AT388" s="17" t="s">
        <v>144</v>
      </c>
      <c r="AU388" s="17" t="s">
        <v>92</v>
      </c>
    </row>
    <row r="389" s="13" customFormat="1">
      <c r="A389" s="13"/>
      <c r="B389" s="239"/>
      <c r="C389" s="240"/>
      <c r="D389" s="234" t="s">
        <v>150</v>
      </c>
      <c r="E389" s="241" t="s">
        <v>1</v>
      </c>
      <c r="F389" s="242" t="s">
        <v>791</v>
      </c>
      <c r="G389" s="240"/>
      <c r="H389" s="243">
        <v>291</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92</v>
      </c>
      <c r="AV389" s="13" t="s">
        <v>92</v>
      </c>
      <c r="AW389" s="13" t="s">
        <v>38</v>
      </c>
      <c r="AX389" s="13" t="s">
        <v>82</v>
      </c>
      <c r="AY389" s="249" t="s">
        <v>136</v>
      </c>
    </row>
    <row r="390" s="13" customFormat="1">
      <c r="A390" s="13"/>
      <c r="B390" s="239"/>
      <c r="C390" s="240"/>
      <c r="D390" s="234" t="s">
        <v>150</v>
      </c>
      <c r="E390" s="241" t="s">
        <v>1</v>
      </c>
      <c r="F390" s="242" t="s">
        <v>792</v>
      </c>
      <c r="G390" s="240"/>
      <c r="H390" s="243">
        <v>36</v>
      </c>
      <c r="I390" s="244"/>
      <c r="J390" s="240"/>
      <c r="K390" s="240"/>
      <c r="L390" s="245"/>
      <c r="M390" s="246"/>
      <c r="N390" s="247"/>
      <c r="O390" s="247"/>
      <c r="P390" s="247"/>
      <c r="Q390" s="247"/>
      <c r="R390" s="247"/>
      <c r="S390" s="247"/>
      <c r="T390" s="248"/>
      <c r="U390" s="13"/>
      <c r="V390" s="13"/>
      <c r="W390" s="13"/>
      <c r="X390" s="13"/>
      <c r="Y390" s="13"/>
      <c r="Z390" s="13"/>
      <c r="AA390" s="13"/>
      <c r="AB390" s="13"/>
      <c r="AC390" s="13"/>
      <c r="AD390" s="13"/>
      <c r="AE390" s="13"/>
      <c r="AT390" s="249" t="s">
        <v>150</v>
      </c>
      <c r="AU390" s="249" t="s">
        <v>92</v>
      </c>
      <c r="AV390" s="13" t="s">
        <v>92</v>
      </c>
      <c r="AW390" s="13" t="s">
        <v>38</v>
      </c>
      <c r="AX390" s="13" t="s">
        <v>82</v>
      </c>
      <c r="AY390" s="249" t="s">
        <v>136</v>
      </c>
    </row>
    <row r="391" s="13" customFormat="1">
      <c r="A391" s="13"/>
      <c r="B391" s="239"/>
      <c r="C391" s="240"/>
      <c r="D391" s="234" t="s">
        <v>150</v>
      </c>
      <c r="E391" s="241" t="s">
        <v>1</v>
      </c>
      <c r="F391" s="242" t="s">
        <v>793</v>
      </c>
      <c r="G391" s="240"/>
      <c r="H391" s="243">
        <v>120</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92</v>
      </c>
      <c r="AV391" s="13" t="s">
        <v>92</v>
      </c>
      <c r="AW391" s="13" t="s">
        <v>38</v>
      </c>
      <c r="AX391" s="13" t="s">
        <v>82</v>
      </c>
      <c r="AY391" s="249" t="s">
        <v>136</v>
      </c>
    </row>
    <row r="392" s="13" customFormat="1">
      <c r="A392" s="13"/>
      <c r="B392" s="239"/>
      <c r="C392" s="240"/>
      <c r="D392" s="234" t="s">
        <v>150</v>
      </c>
      <c r="E392" s="241" t="s">
        <v>1</v>
      </c>
      <c r="F392" s="242" t="s">
        <v>794</v>
      </c>
      <c r="G392" s="240"/>
      <c r="H392" s="243">
        <v>22</v>
      </c>
      <c r="I392" s="244"/>
      <c r="J392" s="240"/>
      <c r="K392" s="240"/>
      <c r="L392" s="245"/>
      <c r="M392" s="246"/>
      <c r="N392" s="247"/>
      <c r="O392" s="247"/>
      <c r="P392" s="247"/>
      <c r="Q392" s="247"/>
      <c r="R392" s="247"/>
      <c r="S392" s="247"/>
      <c r="T392" s="248"/>
      <c r="U392" s="13"/>
      <c r="V392" s="13"/>
      <c r="W392" s="13"/>
      <c r="X392" s="13"/>
      <c r="Y392" s="13"/>
      <c r="Z392" s="13"/>
      <c r="AA392" s="13"/>
      <c r="AB392" s="13"/>
      <c r="AC392" s="13"/>
      <c r="AD392" s="13"/>
      <c r="AE392" s="13"/>
      <c r="AT392" s="249" t="s">
        <v>150</v>
      </c>
      <c r="AU392" s="249" t="s">
        <v>92</v>
      </c>
      <c r="AV392" s="13" t="s">
        <v>92</v>
      </c>
      <c r="AW392" s="13" t="s">
        <v>38</v>
      </c>
      <c r="AX392" s="13" t="s">
        <v>82</v>
      </c>
      <c r="AY392" s="249" t="s">
        <v>136</v>
      </c>
    </row>
    <row r="393" s="14" customFormat="1">
      <c r="A393" s="14"/>
      <c r="B393" s="250"/>
      <c r="C393" s="251"/>
      <c r="D393" s="234" t="s">
        <v>150</v>
      </c>
      <c r="E393" s="252" t="s">
        <v>1</v>
      </c>
      <c r="F393" s="253" t="s">
        <v>153</v>
      </c>
      <c r="G393" s="251"/>
      <c r="H393" s="254">
        <v>469</v>
      </c>
      <c r="I393" s="255"/>
      <c r="J393" s="251"/>
      <c r="K393" s="251"/>
      <c r="L393" s="256"/>
      <c r="M393" s="257"/>
      <c r="N393" s="258"/>
      <c r="O393" s="258"/>
      <c r="P393" s="258"/>
      <c r="Q393" s="258"/>
      <c r="R393" s="258"/>
      <c r="S393" s="258"/>
      <c r="T393" s="259"/>
      <c r="U393" s="14"/>
      <c r="V393" s="14"/>
      <c r="W393" s="14"/>
      <c r="X393" s="14"/>
      <c r="Y393" s="14"/>
      <c r="Z393" s="14"/>
      <c r="AA393" s="14"/>
      <c r="AB393" s="14"/>
      <c r="AC393" s="14"/>
      <c r="AD393" s="14"/>
      <c r="AE393" s="14"/>
      <c r="AT393" s="260" t="s">
        <v>150</v>
      </c>
      <c r="AU393" s="260" t="s">
        <v>92</v>
      </c>
      <c r="AV393" s="14" t="s">
        <v>142</v>
      </c>
      <c r="AW393" s="14" t="s">
        <v>38</v>
      </c>
      <c r="AX393" s="14" t="s">
        <v>90</v>
      </c>
      <c r="AY393" s="260" t="s">
        <v>136</v>
      </c>
    </row>
    <row r="394" s="2" customFormat="1" ht="14.4" customHeight="1">
      <c r="A394" s="39"/>
      <c r="B394" s="40"/>
      <c r="C394" s="261" t="s">
        <v>795</v>
      </c>
      <c r="D394" s="261" t="s">
        <v>164</v>
      </c>
      <c r="E394" s="262" t="s">
        <v>796</v>
      </c>
      <c r="F394" s="263" t="s">
        <v>797</v>
      </c>
      <c r="G394" s="264" t="s">
        <v>141</v>
      </c>
      <c r="H394" s="265">
        <v>333.54000000000002</v>
      </c>
      <c r="I394" s="266"/>
      <c r="J394" s="267">
        <f>ROUND(I394*H394,2)</f>
        <v>0</v>
      </c>
      <c r="K394" s="268"/>
      <c r="L394" s="269"/>
      <c r="M394" s="270" t="s">
        <v>1</v>
      </c>
      <c r="N394" s="271" t="s">
        <v>47</v>
      </c>
      <c r="O394" s="92"/>
      <c r="P394" s="230">
        <f>O394*H394</f>
        <v>0</v>
      </c>
      <c r="Q394" s="230">
        <v>0.13100000000000001</v>
      </c>
      <c r="R394" s="230">
        <f>Q394*H394</f>
        <v>43.693740000000005</v>
      </c>
      <c r="S394" s="230">
        <v>0</v>
      </c>
      <c r="T394" s="231">
        <f>S394*H394</f>
        <v>0</v>
      </c>
      <c r="U394" s="39"/>
      <c r="V394" s="39"/>
      <c r="W394" s="39"/>
      <c r="X394" s="39"/>
      <c r="Y394" s="39"/>
      <c r="Z394" s="39"/>
      <c r="AA394" s="39"/>
      <c r="AB394" s="39"/>
      <c r="AC394" s="39"/>
      <c r="AD394" s="39"/>
      <c r="AE394" s="39"/>
      <c r="AR394" s="232" t="s">
        <v>168</v>
      </c>
      <c r="AT394" s="232" t="s">
        <v>164</v>
      </c>
      <c r="AU394" s="232" t="s">
        <v>92</v>
      </c>
      <c r="AY394" s="17" t="s">
        <v>136</v>
      </c>
      <c r="BE394" s="233">
        <f>IF(N394="základní",J394,0)</f>
        <v>0</v>
      </c>
      <c r="BF394" s="233">
        <f>IF(N394="snížená",J394,0)</f>
        <v>0</v>
      </c>
      <c r="BG394" s="233">
        <f>IF(N394="zákl. přenesená",J394,0)</f>
        <v>0</v>
      </c>
      <c r="BH394" s="233">
        <f>IF(N394="sníž. přenesená",J394,0)</f>
        <v>0</v>
      </c>
      <c r="BI394" s="233">
        <f>IF(N394="nulová",J394,0)</f>
        <v>0</v>
      </c>
      <c r="BJ394" s="17" t="s">
        <v>90</v>
      </c>
      <c r="BK394" s="233">
        <f>ROUND(I394*H394,2)</f>
        <v>0</v>
      </c>
      <c r="BL394" s="17" t="s">
        <v>142</v>
      </c>
      <c r="BM394" s="232" t="s">
        <v>798</v>
      </c>
    </row>
    <row r="395" s="2" customFormat="1">
      <c r="A395" s="39"/>
      <c r="B395" s="40"/>
      <c r="C395" s="41"/>
      <c r="D395" s="234" t="s">
        <v>144</v>
      </c>
      <c r="E395" s="41"/>
      <c r="F395" s="235" t="s">
        <v>799</v>
      </c>
      <c r="G395" s="41"/>
      <c r="H395" s="41"/>
      <c r="I395" s="236"/>
      <c r="J395" s="41"/>
      <c r="K395" s="41"/>
      <c r="L395" s="45"/>
      <c r="M395" s="237"/>
      <c r="N395" s="238"/>
      <c r="O395" s="92"/>
      <c r="P395" s="92"/>
      <c r="Q395" s="92"/>
      <c r="R395" s="92"/>
      <c r="S395" s="92"/>
      <c r="T395" s="93"/>
      <c r="U395" s="39"/>
      <c r="V395" s="39"/>
      <c r="W395" s="39"/>
      <c r="X395" s="39"/>
      <c r="Y395" s="39"/>
      <c r="Z395" s="39"/>
      <c r="AA395" s="39"/>
      <c r="AB395" s="39"/>
      <c r="AC395" s="39"/>
      <c r="AD395" s="39"/>
      <c r="AE395" s="39"/>
      <c r="AT395" s="17" t="s">
        <v>144</v>
      </c>
      <c r="AU395" s="17" t="s">
        <v>92</v>
      </c>
    </row>
    <row r="396" s="13" customFormat="1">
      <c r="A396" s="13"/>
      <c r="B396" s="239"/>
      <c r="C396" s="240"/>
      <c r="D396" s="234" t="s">
        <v>150</v>
      </c>
      <c r="E396" s="241" t="s">
        <v>1</v>
      </c>
      <c r="F396" s="242" t="s">
        <v>800</v>
      </c>
      <c r="G396" s="240"/>
      <c r="H396" s="243">
        <v>327</v>
      </c>
      <c r="I396" s="244"/>
      <c r="J396" s="240"/>
      <c r="K396" s="240"/>
      <c r="L396" s="245"/>
      <c r="M396" s="246"/>
      <c r="N396" s="247"/>
      <c r="O396" s="247"/>
      <c r="P396" s="247"/>
      <c r="Q396" s="247"/>
      <c r="R396" s="247"/>
      <c r="S396" s="247"/>
      <c r="T396" s="248"/>
      <c r="U396" s="13"/>
      <c r="V396" s="13"/>
      <c r="W396" s="13"/>
      <c r="X396" s="13"/>
      <c r="Y396" s="13"/>
      <c r="Z396" s="13"/>
      <c r="AA396" s="13"/>
      <c r="AB396" s="13"/>
      <c r="AC396" s="13"/>
      <c r="AD396" s="13"/>
      <c r="AE396" s="13"/>
      <c r="AT396" s="249" t="s">
        <v>150</v>
      </c>
      <c r="AU396" s="249" t="s">
        <v>92</v>
      </c>
      <c r="AV396" s="13" t="s">
        <v>92</v>
      </c>
      <c r="AW396" s="13" t="s">
        <v>38</v>
      </c>
      <c r="AX396" s="13" t="s">
        <v>90</v>
      </c>
      <c r="AY396" s="249" t="s">
        <v>136</v>
      </c>
    </row>
    <row r="397" s="13" customFormat="1">
      <c r="A397" s="13"/>
      <c r="B397" s="239"/>
      <c r="C397" s="240"/>
      <c r="D397" s="234" t="s">
        <v>150</v>
      </c>
      <c r="E397" s="240"/>
      <c r="F397" s="242" t="s">
        <v>801</v>
      </c>
      <c r="G397" s="240"/>
      <c r="H397" s="243">
        <v>333.54000000000002</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150</v>
      </c>
      <c r="AU397" s="249" t="s">
        <v>92</v>
      </c>
      <c r="AV397" s="13" t="s">
        <v>92</v>
      </c>
      <c r="AW397" s="13" t="s">
        <v>4</v>
      </c>
      <c r="AX397" s="13" t="s">
        <v>90</v>
      </c>
      <c r="AY397" s="249" t="s">
        <v>136</v>
      </c>
    </row>
    <row r="398" s="2" customFormat="1" ht="24.15" customHeight="1">
      <c r="A398" s="39"/>
      <c r="B398" s="40"/>
      <c r="C398" s="261" t="s">
        <v>802</v>
      </c>
      <c r="D398" s="261" t="s">
        <v>164</v>
      </c>
      <c r="E398" s="262" t="s">
        <v>803</v>
      </c>
      <c r="F398" s="263" t="s">
        <v>804</v>
      </c>
      <c r="G398" s="264" t="s">
        <v>141</v>
      </c>
      <c r="H398" s="265">
        <v>22.440000000000001</v>
      </c>
      <c r="I398" s="266"/>
      <c r="J398" s="267">
        <f>ROUND(I398*H398,2)</f>
        <v>0</v>
      </c>
      <c r="K398" s="268"/>
      <c r="L398" s="269"/>
      <c r="M398" s="270" t="s">
        <v>1</v>
      </c>
      <c r="N398" s="271" t="s">
        <v>47</v>
      </c>
      <c r="O398" s="92"/>
      <c r="P398" s="230">
        <f>O398*H398</f>
        <v>0</v>
      </c>
      <c r="Q398" s="230">
        <v>0.13100000000000001</v>
      </c>
      <c r="R398" s="230">
        <f>Q398*H398</f>
        <v>2.9396400000000003</v>
      </c>
      <c r="S398" s="230">
        <v>0</v>
      </c>
      <c r="T398" s="231">
        <f>S398*H398</f>
        <v>0</v>
      </c>
      <c r="U398" s="39"/>
      <c r="V398" s="39"/>
      <c r="W398" s="39"/>
      <c r="X398" s="39"/>
      <c r="Y398" s="39"/>
      <c r="Z398" s="39"/>
      <c r="AA398" s="39"/>
      <c r="AB398" s="39"/>
      <c r="AC398" s="39"/>
      <c r="AD398" s="39"/>
      <c r="AE398" s="39"/>
      <c r="AR398" s="232" t="s">
        <v>168</v>
      </c>
      <c r="AT398" s="232" t="s">
        <v>164</v>
      </c>
      <c r="AU398" s="232" t="s">
        <v>92</v>
      </c>
      <c r="AY398" s="17" t="s">
        <v>136</v>
      </c>
      <c r="BE398" s="233">
        <f>IF(N398="základní",J398,0)</f>
        <v>0</v>
      </c>
      <c r="BF398" s="233">
        <f>IF(N398="snížená",J398,0)</f>
        <v>0</v>
      </c>
      <c r="BG398" s="233">
        <f>IF(N398="zákl. přenesená",J398,0)</f>
        <v>0</v>
      </c>
      <c r="BH398" s="233">
        <f>IF(N398="sníž. přenesená",J398,0)</f>
        <v>0</v>
      </c>
      <c r="BI398" s="233">
        <f>IF(N398="nulová",J398,0)</f>
        <v>0</v>
      </c>
      <c r="BJ398" s="17" t="s">
        <v>90</v>
      </c>
      <c r="BK398" s="233">
        <f>ROUND(I398*H398,2)</f>
        <v>0</v>
      </c>
      <c r="BL398" s="17" t="s">
        <v>142</v>
      </c>
      <c r="BM398" s="232" t="s">
        <v>805</v>
      </c>
    </row>
    <row r="399" s="2" customFormat="1">
      <c r="A399" s="39"/>
      <c r="B399" s="40"/>
      <c r="C399" s="41"/>
      <c r="D399" s="234" t="s">
        <v>144</v>
      </c>
      <c r="E399" s="41"/>
      <c r="F399" s="235" t="s">
        <v>799</v>
      </c>
      <c r="G399" s="41"/>
      <c r="H399" s="41"/>
      <c r="I399" s="236"/>
      <c r="J399" s="41"/>
      <c r="K399" s="41"/>
      <c r="L399" s="45"/>
      <c r="M399" s="237"/>
      <c r="N399" s="238"/>
      <c r="O399" s="92"/>
      <c r="P399" s="92"/>
      <c r="Q399" s="92"/>
      <c r="R399" s="92"/>
      <c r="S399" s="92"/>
      <c r="T399" s="93"/>
      <c r="U399" s="39"/>
      <c r="V399" s="39"/>
      <c r="W399" s="39"/>
      <c r="X399" s="39"/>
      <c r="Y399" s="39"/>
      <c r="Z399" s="39"/>
      <c r="AA399" s="39"/>
      <c r="AB399" s="39"/>
      <c r="AC399" s="39"/>
      <c r="AD399" s="39"/>
      <c r="AE399" s="39"/>
      <c r="AT399" s="17" t="s">
        <v>144</v>
      </c>
      <c r="AU399" s="17" t="s">
        <v>92</v>
      </c>
    </row>
    <row r="400" s="13" customFormat="1">
      <c r="A400" s="13"/>
      <c r="B400" s="239"/>
      <c r="C400" s="240"/>
      <c r="D400" s="234" t="s">
        <v>150</v>
      </c>
      <c r="E400" s="240"/>
      <c r="F400" s="242" t="s">
        <v>806</v>
      </c>
      <c r="G400" s="240"/>
      <c r="H400" s="243">
        <v>22.440000000000001</v>
      </c>
      <c r="I400" s="244"/>
      <c r="J400" s="240"/>
      <c r="K400" s="240"/>
      <c r="L400" s="245"/>
      <c r="M400" s="246"/>
      <c r="N400" s="247"/>
      <c r="O400" s="247"/>
      <c r="P400" s="247"/>
      <c r="Q400" s="247"/>
      <c r="R400" s="247"/>
      <c r="S400" s="247"/>
      <c r="T400" s="248"/>
      <c r="U400" s="13"/>
      <c r="V400" s="13"/>
      <c r="W400" s="13"/>
      <c r="X400" s="13"/>
      <c r="Y400" s="13"/>
      <c r="Z400" s="13"/>
      <c r="AA400" s="13"/>
      <c r="AB400" s="13"/>
      <c r="AC400" s="13"/>
      <c r="AD400" s="13"/>
      <c r="AE400" s="13"/>
      <c r="AT400" s="249" t="s">
        <v>150</v>
      </c>
      <c r="AU400" s="249" t="s">
        <v>92</v>
      </c>
      <c r="AV400" s="13" t="s">
        <v>92</v>
      </c>
      <c r="AW400" s="13" t="s">
        <v>4</v>
      </c>
      <c r="AX400" s="13" t="s">
        <v>90</v>
      </c>
      <c r="AY400" s="249" t="s">
        <v>136</v>
      </c>
    </row>
    <row r="401" s="12" customFormat="1" ht="22.8" customHeight="1">
      <c r="A401" s="12"/>
      <c r="B401" s="204"/>
      <c r="C401" s="205"/>
      <c r="D401" s="206" t="s">
        <v>81</v>
      </c>
      <c r="E401" s="218" t="s">
        <v>807</v>
      </c>
      <c r="F401" s="218" t="s">
        <v>808</v>
      </c>
      <c r="G401" s="205"/>
      <c r="H401" s="205"/>
      <c r="I401" s="208"/>
      <c r="J401" s="219">
        <f>BK401</f>
        <v>0</v>
      </c>
      <c r="K401" s="205"/>
      <c r="L401" s="210"/>
      <c r="M401" s="211"/>
      <c r="N401" s="212"/>
      <c r="O401" s="212"/>
      <c r="P401" s="213">
        <f>SUM(P402:P422)</f>
        <v>0</v>
      </c>
      <c r="Q401" s="212"/>
      <c r="R401" s="213">
        <f>SUM(R402:R422)</f>
        <v>14.268079999999999</v>
      </c>
      <c r="S401" s="212"/>
      <c r="T401" s="214">
        <f>SUM(T402:T422)</f>
        <v>0</v>
      </c>
      <c r="U401" s="12"/>
      <c r="V401" s="12"/>
      <c r="W401" s="12"/>
      <c r="X401" s="12"/>
      <c r="Y401" s="12"/>
      <c r="Z401" s="12"/>
      <c r="AA401" s="12"/>
      <c r="AB401" s="12"/>
      <c r="AC401" s="12"/>
      <c r="AD401" s="12"/>
      <c r="AE401" s="12"/>
      <c r="AR401" s="215" t="s">
        <v>90</v>
      </c>
      <c r="AT401" s="216" t="s">
        <v>81</v>
      </c>
      <c r="AU401" s="216" t="s">
        <v>90</v>
      </c>
      <c r="AY401" s="215" t="s">
        <v>136</v>
      </c>
      <c r="BK401" s="217">
        <f>SUM(BK402:BK422)</f>
        <v>0</v>
      </c>
    </row>
    <row r="402" s="2" customFormat="1" ht="24.15" customHeight="1">
      <c r="A402" s="39"/>
      <c r="B402" s="40"/>
      <c r="C402" s="220" t="s">
        <v>809</v>
      </c>
      <c r="D402" s="220" t="s">
        <v>138</v>
      </c>
      <c r="E402" s="221" t="s">
        <v>779</v>
      </c>
      <c r="F402" s="222" t="s">
        <v>780</v>
      </c>
      <c r="G402" s="223" t="s">
        <v>141</v>
      </c>
      <c r="H402" s="224">
        <v>55.200000000000003</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92</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810</v>
      </c>
    </row>
    <row r="403" s="13" customFormat="1">
      <c r="A403" s="13"/>
      <c r="B403" s="239"/>
      <c r="C403" s="240"/>
      <c r="D403" s="234" t="s">
        <v>150</v>
      </c>
      <c r="E403" s="241" t="s">
        <v>1</v>
      </c>
      <c r="F403" s="242" t="s">
        <v>811</v>
      </c>
      <c r="G403" s="240"/>
      <c r="H403" s="243">
        <v>55.200000000000003</v>
      </c>
      <c r="I403" s="244"/>
      <c r="J403" s="240"/>
      <c r="K403" s="240"/>
      <c r="L403" s="245"/>
      <c r="M403" s="246"/>
      <c r="N403" s="247"/>
      <c r="O403" s="247"/>
      <c r="P403" s="247"/>
      <c r="Q403" s="247"/>
      <c r="R403" s="247"/>
      <c r="S403" s="247"/>
      <c r="T403" s="248"/>
      <c r="U403" s="13"/>
      <c r="V403" s="13"/>
      <c r="W403" s="13"/>
      <c r="X403" s="13"/>
      <c r="Y403" s="13"/>
      <c r="Z403" s="13"/>
      <c r="AA403" s="13"/>
      <c r="AB403" s="13"/>
      <c r="AC403" s="13"/>
      <c r="AD403" s="13"/>
      <c r="AE403" s="13"/>
      <c r="AT403" s="249" t="s">
        <v>150</v>
      </c>
      <c r="AU403" s="249" t="s">
        <v>92</v>
      </c>
      <c r="AV403" s="13" t="s">
        <v>92</v>
      </c>
      <c r="AW403" s="13" t="s">
        <v>38</v>
      </c>
      <c r="AX403" s="13" t="s">
        <v>90</v>
      </c>
      <c r="AY403" s="249" t="s">
        <v>136</v>
      </c>
    </row>
    <row r="404" s="2" customFormat="1" ht="14.4" customHeight="1">
      <c r="A404" s="39"/>
      <c r="B404" s="40"/>
      <c r="C404" s="220" t="s">
        <v>812</v>
      </c>
      <c r="D404" s="220" t="s">
        <v>138</v>
      </c>
      <c r="E404" s="221" t="s">
        <v>309</v>
      </c>
      <c r="F404" s="222" t="s">
        <v>602</v>
      </c>
      <c r="G404" s="223" t="s">
        <v>141</v>
      </c>
      <c r="H404" s="224">
        <v>52.799999999999997</v>
      </c>
      <c r="I404" s="225"/>
      <c r="J404" s="226">
        <f>ROUND(I404*H404,2)</f>
        <v>0</v>
      </c>
      <c r="K404" s="227"/>
      <c r="L404" s="45"/>
      <c r="M404" s="228" t="s">
        <v>1</v>
      </c>
      <c r="N404" s="229" t="s">
        <v>47</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142</v>
      </c>
      <c r="AT404" s="232" t="s">
        <v>138</v>
      </c>
      <c r="AU404" s="232" t="s">
        <v>92</v>
      </c>
      <c r="AY404" s="17" t="s">
        <v>136</v>
      </c>
      <c r="BE404" s="233">
        <f>IF(N404="základní",J404,0)</f>
        <v>0</v>
      </c>
      <c r="BF404" s="233">
        <f>IF(N404="snížená",J404,0)</f>
        <v>0</v>
      </c>
      <c r="BG404" s="233">
        <f>IF(N404="zákl. přenesená",J404,0)</f>
        <v>0</v>
      </c>
      <c r="BH404" s="233">
        <f>IF(N404="sníž. přenesená",J404,0)</f>
        <v>0</v>
      </c>
      <c r="BI404" s="233">
        <f>IF(N404="nulová",J404,0)</f>
        <v>0</v>
      </c>
      <c r="BJ404" s="17" t="s">
        <v>90</v>
      </c>
      <c r="BK404" s="233">
        <f>ROUND(I404*H404,2)</f>
        <v>0</v>
      </c>
      <c r="BL404" s="17" t="s">
        <v>142</v>
      </c>
      <c r="BM404" s="232" t="s">
        <v>813</v>
      </c>
    </row>
    <row r="405" s="13" customFormat="1">
      <c r="A405" s="13"/>
      <c r="B405" s="239"/>
      <c r="C405" s="240"/>
      <c r="D405" s="234" t="s">
        <v>150</v>
      </c>
      <c r="E405" s="241" t="s">
        <v>1</v>
      </c>
      <c r="F405" s="242" t="s">
        <v>814</v>
      </c>
      <c r="G405" s="240"/>
      <c r="H405" s="243">
        <v>52.799999999999997</v>
      </c>
      <c r="I405" s="244"/>
      <c r="J405" s="240"/>
      <c r="K405" s="240"/>
      <c r="L405" s="245"/>
      <c r="M405" s="246"/>
      <c r="N405" s="247"/>
      <c r="O405" s="247"/>
      <c r="P405" s="247"/>
      <c r="Q405" s="247"/>
      <c r="R405" s="247"/>
      <c r="S405" s="247"/>
      <c r="T405" s="248"/>
      <c r="U405" s="13"/>
      <c r="V405" s="13"/>
      <c r="W405" s="13"/>
      <c r="X405" s="13"/>
      <c r="Y405" s="13"/>
      <c r="Z405" s="13"/>
      <c r="AA405" s="13"/>
      <c r="AB405" s="13"/>
      <c r="AC405" s="13"/>
      <c r="AD405" s="13"/>
      <c r="AE405" s="13"/>
      <c r="AT405" s="249" t="s">
        <v>150</v>
      </c>
      <c r="AU405" s="249" t="s">
        <v>92</v>
      </c>
      <c r="AV405" s="13" t="s">
        <v>92</v>
      </c>
      <c r="AW405" s="13" t="s">
        <v>38</v>
      </c>
      <c r="AX405" s="13" t="s">
        <v>90</v>
      </c>
      <c r="AY405" s="249" t="s">
        <v>136</v>
      </c>
    </row>
    <row r="406" s="2" customFormat="1" ht="14.4" customHeight="1">
      <c r="A406" s="39"/>
      <c r="B406" s="40"/>
      <c r="C406" s="220" t="s">
        <v>815</v>
      </c>
      <c r="D406" s="220" t="s">
        <v>138</v>
      </c>
      <c r="E406" s="221" t="s">
        <v>711</v>
      </c>
      <c r="F406" s="222" t="s">
        <v>712</v>
      </c>
      <c r="G406" s="223" t="s">
        <v>141</v>
      </c>
      <c r="H406" s="224">
        <v>50.399999999999999</v>
      </c>
      <c r="I406" s="225"/>
      <c r="J406" s="226">
        <f>ROUND(I406*H406,2)</f>
        <v>0</v>
      </c>
      <c r="K406" s="227"/>
      <c r="L406" s="45"/>
      <c r="M406" s="228" t="s">
        <v>1</v>
      </c>
      <c r="N406" s="229" t="s">
        <v>47</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142</v>
      </c>
      <c r="AT406" s="232" t="s">
        <v>138</v>
      </c>
      <c r="AU406" s="232" t="s">
        <v>92</v>
      </c>
      <c r="AY406" s="17" t="s">
        <v>136</v>
      </c>
      <c r="BE406" s="233">
        <f>IF(N406="základní",J406,0)</f>
        <v>0</v>
      </c>
      <c r="BF406" s="233">
        <f>IF(N406="snížená",J406,0)</f>
        <v>0</v>
      </c>
      <c r="BG406" s="233">
        <f>IF(N406="zákl. přenesená",J406,0)</f>
        <v>0</v>
      </c>
      <c r="BH406" s="233">
        <f>IF(N406="sníž. přenesená",J406,0)</f>
        <v>0</v>
      </c>
      <c r="BI406" s="233">
        <f>IF(N406="nulová",J406,0)</f>
        <v>0</v>
      </c>
      <c r="BJ406" s="17" t="s">
        <v>90</v>
      </c>
      <c r="BK406" s="233">
        <f>ROUND(I406*H406,2)</f>
        <v>0</v>
      </c>
      <c r="BL406" s="17" t="s">
        <v>142</v>
      </c>
      <c r="BM406" s="232" t="s">
        <v>816</v>
      </c>
    </row>
    <row r="407" s="13" customFormat="1">
      <c r="A407" s="13"/>
      <c r="B407" s="239"/>
      <c r="C407" s="240"/>
      <c r="D407" s="234" t="s">
        <v>150</v>
      </c>
      <c r="E407" s="241" t="s">
        <v>1</v>
      </c>
      <c r="F407" s="242" t="s">
        <v>817</v>
      </c>
      <c r="G407" s="240"/>
      <c r="H407" s="243">
        <v>50.399999999999999</v>
      </c>
      <c r="I407" s="244"/>
      <c r="J407" s="240"/>
      <c r="K407" s="240"/>
      <c r="L407" s="245"/>
      <c r="M407" s="246"/>
      <c r="N407" s="247"/>
      <c r="O407" s="247"/>
      <c r="P407" s="247"/>
      <c r="Q407" s="247"/>
      <c r="R407" s="247"/>
      <c r="S407" s="247"/>
      <c r="T407" s="248"/>
      <c r="U407" s="13"/>
      <c r="V407" s="13"/>
      <c r="W407" s="13"/>
      <c r="X407" s="13"/>
      <c r="Y407" s="13"/>
      <c r="Z407" s="13"/>
      <c r="AA407" s="13"/>
      <c r="AB407" s="13"/>
      <c r="AC407" s="13"/>
      <c r="AD407" s="13"/>
      <c r="AE407" s="13"/>
      <c r="AT407" s="249" t="s">
        <v>150</v>
      </c>
      <c r="AU407" s="249" t="s">
        <v>92</v>
      </c>
      <c r="AV407" s="13" t="s">
        <v>92</v>
      </c>
      <c r="AW407" s="13" t="s">
        <v>38</v>
      </c>
      <c r="AX407" s="13" t="s">
        <v>90</v>
      </c>
      <c r="AY407" s="249" t="s">
        <v>136</v>
      </c>
    </row>
    <row r="408" s="2" customFormat="1" ht="24.15" customHeight="1">
      <c r="A408" s="39"/>
      <c r="B408" s="40"/>
      <c r="C408" s="220" t="s">
        <v>818</v>
      </c>
      <c r="D408" s="220" t="s">
        <v>138</v>
      </c>
      <c r="E408" s="221" t="s">
        <v>819</v>
      </c>
      <c r="F408" s="222" t="s">
        <v>820</v>
      </c>
      <c r="G408" s="223" t="s">
        <v>141</v>
      </c>
      <c r="H408" s="224">
        <v>54</v>
      </c>
      <c r="I408" s="225"/>
      <c r="J408" s="226">
        <f>ROUND(I408*H408,2)</f>
        <v>0</v>
      </c>
      <c r="K408" s="227"/>
      <c r="L408" s="45"/>
      <c r="M408" s="228" t="s">
        <v>1</v>
      </c>
      <c r="N408" s="229" t="s">
        <v>47</v>
      </c>
      <c r="O408" s="92"/>
      <c r="P408" s="230">
        <f>O408*H408</f>
        <v>0</v>
      </c>
      <c r="Q408" s="230">
        <v>0.10362</v>
      </c>
      <c r="R408" s="230">
        <f>Q408*H408</f>
        <v>5.5954800000000002</v>
      </c>
      <c r="S408" s="230">
        <v>0</v>
      </c>
      <c r="T408" s="231">
        <f>S408*H408</f>
        <v>0</v>
      </c>
      <c r="U408" s="39"/>
      <c r="V408" s="39"/>
      <c r="W408" s="39"/>
      <c r="X408" s="39"/>
      <c r="Y408" s="39"/>
      <c r="Z408" s="39"/>
      <c r="AA408" s="39"/>
      <c r="AB408" s="39"/>
      <c r="AC408" s="39"/>
      <c r="AD408" s="39"/>
      <c r="AE408" s="39"/>
      <c r="AR408" s="232" t="s">
        <v>142</v>
      </c>
      <c r="AT408" s="232" t="s">
        <v>138</v>
      </c>
      <c r="AU408" s="232" t="s">
        <v>92</v>
      </c>
      <c r="AY408" s="17" t="s">
        <v>136</v>
      </c>
      <c r="BE408" s="233">
        <f>IF(N408="základní",J408,0)</f>
        <v>0</v>
      </c>
      <c r="BF408" s="233">
        <f>IF(N408="snížená",J408,0)</f>
        <v>0</v>
      </c>
      <c r="BG408" s="233">
        <f>IF(N408="zákl. přenesená",J408,0)</f>
        <v>0</v>
      </c>
      <c r="BH408" s="233">
        <f>IF(N408="sníž. přenesená",J408,0)</f>
        <v>0</v>
      </c>
      <c r="BI408" s="233">
        <f>IF(N408="nulová",J408,0)</f>
        <v>0</v>
      </c>
      <c r="BJ408" s="17" t="s">
        <v>90</v>
      </c>
      <c r="BK408" s="233">
        <f>ROUND(I408*H408,2)</f>
        <v>0</v>
      </c>
      <c r="BL408" s="17" t="s">
        <v>142</v>
      </c>
      <c r="BM408" s="232" t="s">
        <v>821</v>
      </c>
    </row>
    <row r="409" s="13" customFormat="1">
      <c r="A409" s="13"/>
      <c r="B409" s="239"/>
      <c r="C409" s="240"/>
      <c r="D409" s="234" t="s">
        <v>150</v>
      </c>
      <c r="E409" s="241" t="s">
        <v>1</v>
      </c>
      <c r="F409" s="242" t="s">
        <v>822</v>
      </c>
      <c r="G409" s="240"/>
      <c r="H409" s="243">
        <v>20</v>
      </c>
      <c r="I409" s="244"/>
      <c r="J409" s="240"/>
      <c r="K409" s="240"/>
      <c r="L409" s="245"/>
      <c r="M409" s="246"/>
      <c r="N409" s="247"/>
      <c r="O409" s="247"/>
      <c r="P409" s="247"/>
      <c r="Q409" s="247"/>
      <c r="R409" s="247"/>
      <c r="S409" s="247"/>
      <c r="T409" s="248"/>
      <c r="U409" s="13"/>
      <c r="V409" s="13"/>
      <c r="W409" s="13"/>
      <c r="X409" s="13"/>
      <c r="Y409" s="13"/>
      <c r="Z409" s="13"/>
      <c r="AA409" s="13"/>
      <c r="AB409" s="13"/>
      <c r="AC409" s="13"/>
      <c r="AD409" s="13"/>
      <c r="AE409" s="13"/>
      <c r="AT409" s="249" t="s">
        <v>150</v>
      </c>
      <c r="AU409" s="249" t="s">
        <v>92</v>
      </c>
      <c r="AV409" s="13" t="s">
        <v>92</v>
      </c>
      <c r="AW409" s="13" t="s">
        <v>38</v>
      </c>
      <c r="AX409" s="13" t="s">
        <v>82</v>
      </c>
      <c r="AY409" s="249" t="s">
        <v>136</v>
      </c>
    </row>
    <row r="410" s="13" customFormat="1">
      <c r="A410" s="13"/>
      <c r="B410" s="239"/>
      <c r="C410" s="240"/>
      <c r="D410" s="234" t="s">
        <v>150</v>
      </c>
      <c r="E410" s="241" t="s">
        <v>1</v>
      </c>
      <c r="F410" s="242" t="s">
        <v>823</v>
      </c>
      <c r="G410" s="240"/>
      <c r="H410" s="243">
        <v>15</v>
      </c>
      <c r="I410" s="244"/>
      <c r="J410" s="240"/>
      <c r="K410" s="240"/>
      <c r="L410" s="245"/>
      <c r="M410" s="246"/>
      <c r="N410" s="247"/>
      <c r="O410" s="247"/>
      <c r="P410" s="247"/>
      <c r="Q410" s="247"/>
      <c r="R410" s="247"/>
      <c r="S410" s="247"/>
      <c r="T410" s="248"/>
      <c r="U410" s="13"/>
      <c r="V410" s="13"/>
      <c r="W410" s="13"/>
      <c r="X410" s="13"/>
      <c r="Y410" s="13"/>
      <c r="Z410" s="13"/>
      <c r="AA410" s="13"/>
      <c r="AB410" s="13"/>
      <c r="AC410" s="13"/>
      <c r="AD410" s="13"/>
      <c r="AE410" s="13"/>
      <c r="AT410" s="249" t="s">
        <v>150</v>
      </c>
      <c r="AU410" s="249" t="s">
        <v>92</v>
      </c>
      <c r="AV410" s="13" t="s">
        <v>92</v>
      </c>
      <c r="AW410" s="13" t="s">
        <v>38</v>
      </c>
      <c r="AX410" s="13" t="s">
        <v>82</v>
      </c>
      <c r="AY410" s="249" t="s">
        <v>136</v>
      </c>
    </row>
    <row r="411" s="13" customFormat="1">
      <c r="A411" s="13"/>
      <c r="B411" s="239"/>
      <c r="C411" s="240"/>
      <c r="D411" s="234" t="s">
        <v>150</v>
      </c>
      <c r="E411" s="241" t="s">
        <v>1</v>
      </c>
      <c r="F411" s="242" t="s">
        <v>824</v>
      </c>
      <c r="G411" s="240"/>
      <c r="H411" s="243">
        <v>13</v>
      </c>
      <c r="I411" s="244"/>
      <c r="J411" s="240"/>
      <c r="K411" s="240"/>
      <c r="L411" s="245"/>
      <c r="M411" s="246"/>
      <c r="N411" s="247"/>
      <c r="O411" s="247"/>
      <c r="P411" s="247"/>
      <c r="Q411" s="247"/>
      <c r="R411" s="247"/>
      <c r="S411" s="247"/>
      <c r="T411" s="248"/>
      <c r="U411" s="13"/>
      <c r="V411" s="13"/>
      <c r="W411" s="13"/>
      <c r="X411" s="13"/>
      <c r="Y411" s="13"/>
      <c r="Z411" s="13"/>
      <c r="AA411" s="13"/>
      <c r="AB411" s="13"/>
      <c r="AC411" s="13"/>
      <c r="AD411" s="13"/>
      <c r="AE411" s="13"/>
      <c r="AT411" s="249" t="s">
        <v>150</v>
      </c>
      <c r="AU411" s="249" t="s">
        <v>92</v>
      </c>
      <c r="AV411" s="13" t="s">
        <v>92</v>
      </c>
      <c r="AW411" s="13" t="s">
        <v>38</v>
      </c>
      <c r="AX411" s="13" t="s">
        <v>82</v>
      </c>
      <c r="AY411" s="249" t="s">
        <v>136</v>
      </c>
    </row>
    <row r="412" s="13" customFormat="1">
      <c r="A412" s="13"/>
      <c r="B412" s="239"/>
      <c r="C412" s="240"/>
      <c r="D412" s="234" t="s">
        <v>150</v>
      </c>
      <c r="E412" s="241" t="s">
        <v>1</v>
      </c>
      <c r="F412" s="242" t="s">
        <v>825</v>
      </c>
      <c r="G412" s="240"/>
      <c r="H412" s="243">
        <v>6</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150</v>
      </c>
      <c r="AU412" s="249" t="s">
        <v>92</v>
      </c>
      <c r="AV412" s="13" t="s">
        <v>92</v>
      </c>
      <c r="AW412" s="13" t="s">
        <v>38</v>
      </c>
      <c r="AX412" s="13" t="s">
        <v>82</v>
      </c>
      <c r="AY412" s="249" t="s">
        <v>136</v>
      </c>
    </row>
    <row r="413" s="14" customFormat="1">
      <c r="A413" s="14"/>
      <c r="B413" s="250"/>
      <c r="C413" s="251"/>
      <c r="D413" s="234" t="s">
        <v>150</v>
      </c>
      <c r="E413" s="252" t="s">
        <v>1</v>
      </c>
      <c r="F413" s="253" t="s">
        <v>153</v>
      </c>
      <c r="G413" s="251"/>
      <c r="H413" s="254">
        <v>54</v>
      </c>
      <c r="I413" s="255"/>
      <c r="J413" s="251"/>
      <c r="K413" s="251"/>
      <c r="L413" s="256"/>
      <c r="M413" s="257"/>
      <c r="N413" s="258"/>
      <c r="O413" s="258"/>
      <c r="P413" s="258"/>
      <c r="Q413" s="258"/>
      <c r="R413" s="258"/>
      <c r="S413" s="258"/>
      <c r="T413" s="259"/>
      <c r="U413" s="14"/>
      <c r="V413" s="14"/>
      <c r="W413" s="14"/>
      <c r="X413" s="14"/>
      <c r="Y413" s="14"/>
      <c r="Z413" s="14"/>
      <c r="AA413" s="14"/>
      <c r="AB413" s="14"/>
      <c r="AC413" s="14"/>
      <c r="AD413" s="14"/>
      <c r="AE413" s="14"/>
      <c r="AT413" s="260" t="s">
        <v>150</v>
      </c>
      <c r="AU413" s="260" t="s">
        <v>92</v>
      </c>
      <c r="AV413" s="14" t="s">
        <v>142</v>
      </c>
      <c r="AW413" s="14" t="s">
        <v>38</v>
      </c>
      <c r="AX413" s="14" t="s">
        <v>90</v>
      </c>
      <c r="AY413" s="260" t="s">
        <v>136</v>
      </c>
    </row>
    <row r="414" s="2" customFormat="1" ht="14.4" customHeight="1">
      <c r="A414" s="39"/>
      <c r="B414" s="40"/>
      <c r="C414" s="261" t="s">
        <v>826</v>
      </c>
      <c r="D414" s="261" t="s">
        <v>164</v>
      </c>
      <c r="E414" s="262" t="s">
        <v>827</v>
      </c>
      <c r="F414" s="263" t="s">
        <v>828</v>
      </c>
      <c r="G414" s="264" t="s">
        <v>141</v>
      </c>
      <c r="H414" s="265">
        <v>20.600000000000001</v>
      </c>
      <c r="I414" s="266"/>
      <c r="J414" s="267">
        <f>ROUND(I414*H414,2)</f>
        <v>0</v>
      </c>
      <c r="K414" s="268"/>
      <c r="L414" s="269"/>
      <c r="M414" s="270" t="s">
        <v>1</v>
      </c>
      <c r="N414" s="271" t="s">
        <v>47</v>
      </c>
      <c r="O414" s="92"/>
      <c r="P414" s="230">
        <f>O414*H414</f>
        <v>0</v>
      </c>
      <c r="Q414" s="230">
        <v>0.17599999999999999</v>
      </c>
      <c r="R414" s="230">
        <f>Q414*H414</f>
        <v>3.6255999999999999</v>
      </c>
      <c r="S414" s="230">
        <v>0</v>
      </c>
      <c r="T414" s="231">
        <f>S414*H414</f>
        <v>0</v>
      </c>
      <c r="U414" s="39"/>
      <c r="V414" s="39"/>
      <c r="W414" s="39"/>
      <c r="X414" s="39"/>
      <c r="Y414" s="39"/>
      <c r="Z414" s="39"/>
      <c r="AA414" s="39"/>
      <c r="AB414" s="39"/>
      <c r="AC414" s="39"/>
      <c r="AD414" s="39"/>
      <c r="AE414" s="39"/>
      <c r="AR414" s="232" t="s">
        <v>168</v>
      </c>
      <c r="AT414" s="232" t="s">
        <v>164</v>
      </c>
      <c r="AU414" s="232" t="s">
        <v>92</v>
      </c>
      <c r="AY414" s="17" t="s">
        <v>136</v>
      </c>
      <c r="BE414" s="233">
        <f>IF(N414="základní",J414,0)</f>
        <v>0</v>
      </c>
      <c r="BF414" s="233">
        <f>IF(N414="snížená",J414,0)</f>
        <v>0</v>
      </c>
      <c r="BG414" s="233">
        <f>IF(N414="zákl. přenesená",J414,0)</f>
        <v>0</v>
      </c>
      <c r="BH414" s="233">
        <f>IF(N414="sníž. přenesená",J414,0)</f>
        <v>0</v>
      </c>
      <c r="BI414" s="233">
        <f>IF(N414="nulová",J414,0)</f>
        <v>0</v>
      </c>
      <c r="BJ414" s="17" t="s">
        <v>90</v>
      </c>
      <c r="BK414" s="233">
        <f>ROUND(I414*H414,2)</f>
        <v>0</v>
      </c>
      <c r="BL414" s="17" t="s">
        <v>142</v>
      </c>
      <c r="BM414" s="232" t="s">
        <v>829</v>
      </c>
    </row>
    <row r="415" s="2" customFormat="1">
      <c r="A415" s="39"/>
      <c r="B415" s="40"/>
      <c r="C415" s="41"/>
      <c r="D415" s="234" t="s">
        <v>144</v>
      </c>
      <c r="E415" s="41"/>
      <c r="F415" s="235" t="s">
        <v>830</v>
      </c>
      <c r="G415" s="41"/>
      <c r="H415" s="41"/>
      <c r="I415" s="236"/>
      <c r="J415" s="41"/>
      <c r="K415" s="41"/>
      <c r="L415" s="45"/>
      <c r="M415" s="237"/>
      <c r="N415" s="238"/>
      <c r="O415" s="92"/>
      <c r="P415" s="92"/>
      <c r="Q415" s="92"/>
      <c r="R415" s="92"/>
      <c r="S415" s="92"/>
      <c r="T415" s="93"/>
      <c r="U415" s="39"/>
      <c r="V415" s="39"/>
      <c r="W415" s="39"/>
      <c r="X415" s="39"/>
      <c r="Y415" s="39"/>
      <c r="Z415" s="39"/>
      <c r="AA415" s="39"/>
      <c r="AB415" s="39"/>
      <c r="AC415" s="39"/>
      <c r="AD415" s="39"/>
      <c r="AE415" s="39"/>
      <c r="AT415" s="17" t="s">
        <v>144</v>
      </c>
      <c r="AU415" s="17" t="s">
        <v>92</v>
      </c>
    </row>
    <row r="416" s="13" customFormat="1">
      <c r="A416" s="13"/>
      <c r="B416" s="239"/>
      <c r="C416" s="240"/>
      <c r="D416" s="234" t="s">
        <v>150</v>
      </c>
      <c r="E416" s="240"/>
      <c r="F416" s="242" t="s">
        <v>831</v>
      </c>
      <c r="G416" s="240"/>
      <c r="H416" s="243">
        <v>20.600000000000001</v>
      </c>
      <c r="I416" s="244"/>
      <c r="J416" s="240"/>
      <c r="K416" s="240"/>
      <c r="L416" s="245"/>
      <c r="M416" s="246"/>
      <c r="N416" s="247"/>
      <c r="O416" s="247"/>
      <c r="P416" s="247"/>
      <c r="Q416" s="247"/>
      <c r="R416" s="247"/>
      <c r="S416" s="247"/>
      <c r="T416" s="248"/>
      <c r="U416" s="13"/>
      <c r="V416" s="13"/>
      <c r="W416" s="13"/>
      <c r="X416" s="13"/>
      <c r="Y416" s="13"/>
      <c r="Z416" s="13"/>
      <c r="AA416" s="13"/>
      <c r="AB416" s="13"/>
      <c r="AC416" s="13"/>
      <c r="AD416" s="13"/>
      <c r="AE416" s="13"/>
      <c r="AT416" s="249" t="s">
        <v>150</v>
      </c>
      <c r="AU416" s="249" t="s">
        <v>92</v>
      </c>
      <c r="AV416" s="13" t="s">
        <v>92</v>
      </c>
      <c r="AW416" s="13" t="s">
        <v>4</v>
      </c>
      <c r="AX416" s="13" t="s">
        <v>90</v>
      </c>
      <c r="AY416" s="249" t="s">
        <v>136</v>
      </c>
    </row>
    <row r="417" s="2" customFormat="1" ht="24.15" customHeight="1">
      <c r="A417" s="39"/>
      <c r="B417" s="40"/>
      <c r="C417" s="261" t="s">
        <v>832</v>
      </c>
      <c r="D417" s="261" t="s">
        <v>164</v>
      </c>
      <c r="E417" s="262" t="s">
        <v>833</v>
      </c>
      <c r="F417" s="263" t="s">
        <v>834</v>
      </c>
      <c r="G417" s="264" t="s">
        <v>141</v>
      </c>
      <c r="H417" s="265">
        <v>15.449999999999999</v>
      </c>
      <c r="I417" s="266"/>
      <c r="J417" s="267">
        <f>ROUND(I417*H417,2)</f>
        <v>0</v>
      </c>
      <c r="K417" s="268"/>
      <c r="L417" s="269"/>
      <c r="M417" s="270" t="s">
        <v>1</v>
      </c>
      <c r="N417" s="271" t="s">
        <v>47</v>
      </c>
      <c r="O417" s="92"/>
      <c r="P417" s="230">
        <f>O417*H417</f>
        <v>0</v>
      </c>
      <c r="Q417" s="230">
        <v>0.17499999999999999</v>
      </c>
      <c r="R417" s="230">
        <f>Q417*H417</f>
        <v>2.7037499999999999</v>
      </c>
      <c r="S417" s="230">
        <v>0</v>
      </c>
      <c r="T417" s="231">
        <f>S417*H417</f>
        <v>0</v>
      </c>
      <c r="U417" s="39"/>
      <c r="V417" s="39"/>
      <c r="W417" s="39"/>
      <c r="X417" s="39"/>
      <c r="Y417" s="39"/>
      <c r="Z417" s="39"/>
      <c r="AA417" s="39"/>
      <c r="AB417" s="39"/>
      <c r="AC417" s="39"/>
      <c r="AD417" s="39"/>
      <c r="AE417" s="39"/>
      <c r="AR417" s="232" t="s">
        <v>168</v>
      </c>
      <c r="AT417" s="232" t="s">
        <v>164</v>
      </c>
      <c r="AU417" s="232" t="s">
        <v>92</v>
      </c>
      <c r="AY417" s="17" t="s">
        <v>136</v>
      </c>
      <c r="BE417" s="233">
        <f>IF(N417="základní",J417,0)</f>
        <v>0</v>
      </c>
      <c r="BF417" s="233">
        <f>IF(N417="snížená",J417,0)</f>
        <v>0</v>
      </c>
      <c r="BG417" s="233">
        <f>IF(N417="zákl. přenesená",J417,0)</f>
        <v>0</v>
      </c>
      <c r="BH417" s="233">
        <f>IF(N417="sníž. přenesená",J417,0)</f>
        <v>0</v>
      </c>
      <c r="BI417" s="233">
        <f>IF(N417="nulová",J417,0)</f>
        <v>0</v>
      </c>
      <c r="BJ417" s="17" t="s">
        <v>90</v>
      </c>
      <c r="BK417" s="233">
        <f>ROUND(I417*H417,2)</f>
        <v>0</v>
      </c>
      <c r="BL417" s="17" t="s">
        <v>142</v>
      </c>
      <c r="BM417" s="232" t="s">
        <v>835</v>
      </c>
    </row>
    <row r="418" s="2" customFormat="1">
      <c r="A418" s="39"/>
      <c r="B418" s="40"/>
      <c r="C418" s="41"/>
      <c r="D418" s="234" t="s">
        <v>144</v>
      </c>
      <c r="E418" s="41"/>
      <c r="F418" s="235" t="s">
        <v>836</v>
      </c>
      <c r="G418" s="41"/>
      <c r="H418" s="41"/>
      <c r="I418" s="236"/>
      <c r="J418" s="41"/>
      <c r="K418" s="41"/>
      <c r="L418" s="45"/>
      <c r="M418" s="237"/>
      <c r="N418" s="238"/>
      <c r="O418" s="92"/>
      <c r="P418" s="92"/>
      <c r="Q418" s="92"/>
      <c r="R418" s="92"/>
      <c r="S418" s="92"/>
      <c r="T418" s="93"/>
      <c r="U418" s="39"/>
      <c r="V418" s="39"/>
      <c r="W418" s="39"/>
      <c r="X418" s="39"/>
      <c r="Y418" s="39"/>
      <c r="Z418" s="39"/>
      <c r="AA418" s="39"/>
      <c r="AB418" s="39"/>
      <c r="AC418" s="39"/>
      <c r="AD418" s="39"/>
      <c r="AE418" s="39"/>
      <c r="AT418" s="17" t="s">
        <v>144</v>
      </c>
      <c r="AU418" s="17" t="s">
        <v>92</v>
      </c>
    </row>
    <row r="419" s="13" customFormat="1">
      <c r="A419" s="13"/>
      <c r="B419" s="239"/>
      <c r="C419" s="240"/>
      <c r="D419" s="234" t="s">
        <v>150</v>
      </c>
      <c r="E419" s="240"/>
      <c r="F419" s="242" t="s">
        <v>837</v>
      </c>
      <c r="G419" s="240"/>
      <c r="H419" s="243">
        <v>15.449999999999999</v>
      </c>
      <c r="I419" s="244"/>
      <c r="J419" s="240"/>
      <c r="K419" s="240"/>
      <c r="L419" s="245"/>
      <c r="M419" s="246"/>
      <c r="N419" s="247"/>
      <c r="O419" s="247"/>
      <c r="P419" s="247"/>
      <c r="Q419" s="247"/>
      <c r="R419" s="247"/>
      <c r="S419" s="247"/>
      <c r="T419" s="248"/>
      <c r="U419" s="13"/>
      <c r="V419" s="13"/>
      <c r="W419" s="13"/>
      <c r="X419" s="13"/>
      <c r="Y419" s="13"/>
      <c r="Z419" s="13"/>
      <c r="AA419" s="13"/>
      <c r="AB419" s="13"/>
      <c r="AC419" s="13"/>
      <c r="AD419" s="13"/>
      <c r="AE419" s="13"/>
      <c r="AT419" s="249" t="s">
        <v>150</v>
      </c>
      <c r="AU419" s="249" t="s">
        <v>92</v>
      </c>
      <c r="AV419" s="13" t="s">
        <v>92</v>
      </c>
      <c r="AW419" s="13" t="s">
        <v>4</v>
      </c>
      <c r="AX419" s="13" t="s">
        <v>90</v>
      </c>
      <c r="AY419" s="249" t="s">
        <v>136</v>
      </c>
    </row>
    <row r="420" s="2" customFormat="1" ht="24.15" customHeight="1">
      <c r="A420" s="39"/>
      <c r="B420" s="40"/>
      <c r="C420" s="261" t="s">
        <v>838</v>
      </c>
      <c r="D420" s="261" t="s">
        <v>164</v>
      </c>
      <c r="E420" s="262" t="s">
        <v>839</v>
      </c>
      <c r="F420" s="263" t="s">
        <v>840</v>
      </c>
      <c r="G420" s="264" t="s">
        <v>141</v>
      </c>
      <c r="H420" s="265">
        <v>13.390000000000001</v>
      </c>
      <c r="I420" s="266"/>
      <c r="J420" s="267">
        <f>ROUND(I420*H420,2)</f>
        <v>0</v>
      </c>
      <c r="K420" s="268"/>
      <c r="L420" s="269"/>
      <c r="M420" s="270" t="s">
        <v>1</v>
      </c>
      <c r="N420" s="271" t="s">
        <v>47</v>
      </c>
      <c r="O420" s="92"/>
      <c r="P420" s="230">
        <f>O420*H420</f>
        <v>0</v>
      </c>
      <c r="Q420" s="230">
        <v>0.17499999999999999</v>
      </c>
      <c r="R420" s="230">
        <f>Q420*H420</f>
        <v>2.3432499999999998</v>
      </c>
      <c r="S420" s="230">
        <v>0</v>
      </c>
      <c r="T420" s="231">
        <f>S420*H420</f>
        <v>0</v>
      </c>
      <c r="U420" s="39"/>
      <c r="V420" s="39"/>
      <c r="W420" s="39"/>
      <c r="X420" s="39"/>
      <c r="Y420" s="39"/>
      <c r="Z420" s="39"/>
      <c r="AA420" s="39"/>
      <c r="AB420" s="39"/>
      <c r="AC420" s="39"/>
      <c r="AD420" s="39"/>
      <c r="AE420" s="39"/>
      <c r="AR420" s="232" t="s">
        <v>168</v>
      </c>
      <c r="AT420" s="232" t="s">
        <v>164</v>
      </c>
      <c r="AU420" s="232" t="s">
        <v>92</v>
      </c>
      <c r="AY420" s="17" t="s">
        <v>136</v>
      </c>
      <c r="BE420" s="233">
        <f>IF(N420="základní",J420,0)</f>
        <v>0</v>
      </c>
      <c r="BF420" s="233">
        <f>IF(N420="snížená",J420,0)</f>
        <v>0</v>
      </c>
      <c r="BG420" s="233">
        <f>IF(N420="zákl. přenesená",J420,0)</f>
        <v>0</v>
      </c>
      <c r="BH420" s="233">
        <f>IF(N420="sníž. přenesená",J420,0)</f>
        <v>0</v>
      </c>
      <c r="BI420" s="233">
        <f>IF(N420="nulová",J420,0)</f>
        <v>0</v>
      </c>
      <c r="BJ420" s="17" t="s">
        <v>90</v>
      </c>
      <c r="BK420" s="233">
        <f>ROUND(I420*H420,2)</f>
        <v>0</v>
      </c>
      <c r="BL420" s="17" t="s">
        <v>142</v>
      </c>
      <c r="BM420" s="232" t="s">
        <v>841</v>
      </c>
    </row>
    <row r="421" s="2" customFormat="1">
      <c r="A421" s="39"/>
      <c r="B421" s="40"/>
      <c r="C421" s="41"/>
      <c r="D421" s="234" t="s">
        <v>144</v>
      </c>
      <c r="E421" s="41"/>
      <c r="F421" s="235" t="s">
        <v>842</v>
      </c>
      <c r="G421" s="41"/>
      <c r="H421" s="41"/>
      <c r="I421" s="236"/>
      <c r="J421" s="41"/>
      <c r="K421" s="41"/>
      <c r="L421" s="45"/>
      <c r="M421" s="237"/>
      <c r="N421" s="238"/>
      <c r="O421" s="92"/>
      <c r="P421" s="92"/>
      <c r="Q421" s="92"/>
      <c r="R421" s="92"/>
      <c r="S421" s="92"/>
      <c r="T421" s="93"/>
      <c r="U421" s="39"/>
      <c r="V421" s="39"/>
      <c r="W421" s="39"/>
      <c r="X421" s="39"/>
      <c r="Y421" s="39"/>
      <c r="Z421" s="39"/>
      <c r="AA421" s="39"/>
      <c r="AB421" s="39"/>
      <c r="AC421" s="39"/>
      <c r="AD421" s="39"/>
      <c r="AE421" s="39"/>
      <c r="AT421" s="17" t="s">
        <v>144</v>
      </c>
      <c r="AU421" s="17" t="s">
        <v>92</v>
      </c>
    </row>
    <row r="422" s="13" customFormat="1">
      <c r="A422" s="13"/>
      <c r="B422" s="239"/>
      <c r="C422" s="240"/>
      <c r="D422" s="234" t="s">
        <v>150</v>
      </c>
      <c r="E422" s="240"/>
      <c r="F422" s="242" t="s">
        <v>843</v>
      </c>
      <c r="G422" s="240"/>
      <c r="H422" s="243">
        <v>13.390000000000001</v>
      </c>
      <c r="I422" s="244"/>
      <c r="J422" s="240"/>
      <c r="K422" s="240"/>
      <c r="L422" s="245"/>
      <c r="M422" s="246"/>
      <c r="N422" s="247"/>
      <c r="O422" s="247"/>
      <c r="P422" s="247"/>
      <c r="Q422" s="247"/>
      <c r="R422" s="247"/>
      <c r="S422" s="247"/>
      <c r="T422" s="248"/>
      <c r="U422" s="13"/>
      <c r="V422" s="13"/>
      <c r="W422" s="13"/>
      <c r="X422" s="13"/>
      <c r="Y422" s="13"/>
      <c r="Z422" s="13"/>
      <c r="AA422" s="13"/>
      <c r="AB422" s="13"/>
      <c r="AC422" s="13"/>
      <c r="AD422" s="13"/>
      <c r="AE422" s="13"/>
      <c r="AT422" s="249" t="s">
        <v>150</v>
      </c>
      <c r="AU422" s="249" t="s">
        <v>92</v>
      </c>
      <c r="AV422" s="13" t="s">
        <v>92</v>
      </c>
      <c r="AW422" s="13" t="s">
        <v>4</v>
      </c>
      <c r="AX422" s="13" t="s">
        <v>90</v>
      </c>
      <c r="AY422" s="249" t="s">
        <v>136</v>
      </c>
    </row>
    <row r="423" s="12" customFormat="1" ht="22.8" customHeight="1">
      <c r="A423" s="12"/>
      <c r="B423" s="204"/>
      <c r="C423" s="205"/>
      <c r="D423" s="206" t="s">
        <v>81</v>
      </c>
      <c r="E423" s="218" t="s">
        <v>844</v>
      </c>
      <c r="F423" s="218" t="s">
        <v>845</v>
      </c>
      <c r="G423" s="205"/>
      <c r="H423" s="205"/>
      <c r="I423" s="208"/>
      <c r="J423" s="219">
        <f>BK423</f>
        <v>0</v>
      </c>
      <c r="K423" s="205"/>
      <c r="L423" s="210"/>
      <c r="M423" s="211"/>
      <c r="N423" s="212"/>
      <c r="O423" s="212"/>
      <c r="P423" s="213">
        <f>SUM(P424:P440)</f>
        <v>0</v>
      </c>
      <c r="Q423" s="212"/>
      <c r="R423" s="213">
        <f>SUM(R424:R440)</f>
        <v>8.3487150999999997</v>
      </c>
      <c r="S423" s="212"/>
      <c r="T423" s="214">
        <f>SUM(T424:T440)</f>
        <v>0</v>
      </c>
      <c r="U423" s="12"/>
      <c r="V423" s="12"/>
      <c r="W423" s="12"/>
      <c r="X423" s="12"/>
      <c r="Y423" s="12"/>
      <c r="Z423" s="12"/>
      <c r="AA423" s="12"/>
      <c r="AB423" s="12"/>
      <c r="AC423" s="12"/>
      <c r="AD423" s="12"/>
      <c r="AE423" s="12"/>
      <c r="AR423" s="215" t="s">
        <v>90</v>
      </c>
      <c r="AT423" s="216" t="s">
        <v>81</v>
      </c>
      <c r="AU423" s="216" t="s">
        <v>90</v>
      </c>
      <c r="AY423" s="215" t="s">
        <v>136</v>
      </c>
      <c r="BK423" s="217">
        <f>SUM(BK424:BK440)</f>
        <v>0</v>
      </c>
    </row>
    <row r="424" s="2" customFormat="1" ht="24.15" customHeight="1">
      <c r="A424" s="39"/>
      <c r="B424" s="40"/>
      <c r="C424" s="220" t="s">
        <v>846</v>
      </c>
      <c r="D424" s="220" t="s">
        <v>138</v>
      </c>
      <c r="E424" s="221" t="s">
        <v>847</v>
      </c>
      <c r="F424" s="222" t="s">
        <v>848</v>
      </c>
      <c r="G424" s="223" t="s">
        <v>256</v>
      </c>
      <c r="H424" s="224">
        <v>5.2000000000000002</v>
      </c>
      <c r="I424" s="225"/>
      <c r="J424" s="226">
        <f>ROUND(I424*H424,2)</f>
        <v>0</v>
      </c>
      <c r="K424" s="227"/>
      <c r="L424" s="45"/>
      <c r="M424" s="228" t="s">
        <v>1</v>
      </c>
      <c r="N424" s="229" t="s">
        <v>47</v>
      </c>
      <c r="O424" s="92"/>
      <c r="P424" s="230">
        <f>O424*H424</f>
        <v>0</v>
      </c>
      <c r="Q424" s="230">
        <v>1.0000000000000001E-05</v>
      </c>
      <c r="R424" s="230">
        <f>Q424*H424</f>
        <v>5.2000000000000004E-05</v>
      </c>
      <c r="S424" s="230">
        <v>0</v>
      </c>
      <c r="T424" s="231">
        <f>S424*H424</f>
        <v>0</v>
      </c>
      <c r="U424" s="39"/>
      <c r="V424" s="39"/>
      <c r="W424" s="39"/>
      <c r="X424" s="39"/>
      <c r="Y424" s="39"/>
      <c r="Z424" s="39"/>
      <c r="AA424" s="39"/>
      <c r="AB424" s="39"/>
      <c r="AC424" s="39"/>
      <c r="AD424" s="39"/>
      <c r="AE424" s="39"/>
      <c r="AR424" s="232" t="s">
        <v>142</v>
      </c>
      <c r="AT424" s="232" t="s">
        <v>138</v>
      </c>
      <c r="AU424" s="232" t="s">
        <v>92</v>
      </c>
      <c r="AY424" s="17" t="s">
        <v>136</v>
      </c>
      <c r="BE424" s="233">
        <f>IF(N424="základní",J424,0)</f>
        <v>0</v>
      </c>
      <c r="BF424" s="233">
        <f>IF(N424="snížená",J424,0)</f>
        <v>0</v>
      </c>
      <c r="BG424" s="233">
        <f>IF(N424="zákl. přenesená",J424,0)</f>
        <v>0</v>
      </c>
      <c r="BH424" s="233">
        <f>IF(N424="sníž. přenesená",J424,0)</f>
        <v>0</v>
      </c>
      <c r="BI424" s="233">
        <f>IF(N424="nulová",J424,0)</f>
        <v>0</v>
      </c>
      <c r="BJ424" s="17" t="s">
        <v>90</v>
      </c>
      <c r="BK424" s="233">
        <f>ROUND(I424*H424,2)</f>
        <v>0</v>
      </c>
      <c r="BL424" s="17" t="s">
        <v>142</v>
      </c>
      <c r="BM424" s="232" t="s">
        <v>849</v>
      </c>
    </row>
    <row r="425" s="2" customFormat="1" ht="24.15" customHeight="1">
      <c r="A425" s="39"/>
      <c r="B425" s="40"/>
      <c r="C425" s="220" t="s">
        <v>850</v>
      </c>
      <c r="D425" s="220" t="s">
        <v>138</v>
      </c>
      <c r="E425" s="221" t="s">
        <v>572</v>
      </c>
      <c r="F425" s="222" t="s">
        <v>573</v>
      </c>
      <c r="G425" s="223" t="s">
        <v>141</v>
      </c>
      <c r="H425" s="224">
        <v>28.600000000000001</v>
      </c>
      <c r="I425" s="225"/>
      <c r="J425" s="226">
        <f>ROUND(I425*H425,2)</f>
        <v>0</v>
      </c>
      <c r="K425" s="227"/>
      <c r="L425" s="45"/>
      <c r="M425" s="228" t="s">
        <v>1</v>
      </c>
      <c r="N425" s="229" t="s">
        <v>47</v>
      </c>
      <c r="O425" s="92"/>
      <c r="P425" s="230">
        <f>O425*H425</f>
        <v>0</v>
      </c>
      <c r="Q425" s="230">
        <v>0.00010000000000000001</v>
      </c>
      <c r="R425" s="230">
        <f>Q425*H425</f>
        <v>0.0028600000000000001</v>
      </c>
      <c r="S425" s="230">
        <v>0</v>
      </c>
      <c r="T425" s="231">
        <f>S425*H425</f>
        <v>0</v>
      </c>
      <c r="U425" s="39"/>
      <c r="V425" s="39"/>
      <c r="W425" s="39"/>
      <c r="X425" s="39"/>
      <c r="Y425" s="39"/>
      <c r="Z425" s="39"/>
      <c r="AA425" s="39"/>
      <c r="AB425" s="39"/>
      <c r="AC425" s="39"/>
      <c r="AD425" s="39"/>
      <c r="AE425" s="39"/>
      <c r="AR425" s="232" t="s">
        <v>142</v>
      </c>
      <c r="AT425" s="232" t="s">
        <v>138</v>
      </c>
      <c r="AU425" s="232" t="s">
        <v>92</v>
      </c>
      <c r="AY425" s="17" t="s">
        <v>136</v>
      </c>
      <c r="BE425" s="233">
        <f>IF(N425="základní",J425,0)</f>
        <v>0</v>
      </c>
      <c r="BF425" s="233">
        <f>IF(N425="snížená",J425,0)</f>
        <v>0</v>
      </c>
      <c r="BG425" s="233">
        <f>IF(N425="zákl. přenesená",J425,0)</f>
        <v>0</v>
      </c>
      <c r="BH425" s="233">
        <f>IF(N425="sníž. přenesená",J425,0)</f>
        <v>0</v>
      </c>
      <c r="BI425" s="233">
        <f>IF(N425="nulová",J425,0)</f>
        <v>0</v>
      </c>
      <c r="BJ425" s="17" t="s">
        <v>90</v>
      </c>
      <c r="BK425" s="233">
        <f>ROUND(I425*H425,2)</f>
        <v>0</v>
      </c>
      <c r="BL425" s="17" t="s">
        <v>142</v>
      </c>
      <c r="BM425" s="232" t="s">
        <v>851</v>
      </c>
    </row>
    <row r="426" s="2" customFormat="1" ht="24.15" customHeight="1">
      <c r="A426" s="39"/>
      <c r="B426" s="40"/>
      <c r="C426" s="261" t="s">
        <v>852</v>
      </c>
      <c r="D426" s="261" t="s">
        <v>164</v>
      </c>
      <c r="E426" s="262" t="s">
        <v>577</v>
      </c>
      <c r="F426" s="263" t="s">
        <v>578</v>
      </c>
      <c r="G426" s="264" t="s">
        <v>141</v>
      </c>
      <c r="H426" s="265">
        <v>33.877000000000002</v>
      </c>
      <c r="I426" s="266"/>
      <c r="J426" s="267">
        <f>ROUND(I426*H426,2)</f>
        <v>0</v>
      </c>
      <c r="K426" s="268"/>
      <c r="L426" s="269"/>
      <c r="M426" s="270" t="s">
        <v>1</v>
      </c>
      <c r="N426" s="271" t="s">
        <v>47</v>
      </c>
      <c r="O426" s="92"/>
      <c r="P426" s="230">
        <f>O426*H426</f>
        <v>0</v>
      </c>
      <c r="Q426" s="230">
        <v>0.00029999999999999997</v>
      </c>
      <c r="R426" s="230">
        <f>Q426*H426</f>
        <v>0.0101631</v>
      </c>
      <c r="S426" s="230">
        <v>0</v>
      </c>
      <c r="T426" s="231">
        <f>S426*H426</f>
        <v>0</v>
      </c>
      <c r="U426" s="39"/>
      <c r="V426" s="39"/>
      <c r="W426" s="39"/>
      <c r="X426" s="39"/>
      <c r="Y426" s="39"/>
      <c r="Z426" s="39"/>
      <c r="AA426" s="39"/>
      <c r="AB426" s="39"/>
      <c r="AC426" s="39"/>
      <c r="AD426" s="39"/>
      <c r="AE426" s="39"/>
      <c r="AR426" s="232" t="s">
        <v>168</v>
      </c>
      <c r="AT426" s="232" t="s">
        <v>164</v>
      </c>
      <c r="AU426" s="232" t="s">
        <v>92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853</v>
      </c>
    </row>
    <row r="427" s="13" customFormat="1">
      <c r="A427" s="13"/>
      <c r="B427" s="239"/>
      <c r="C427" s="240"/>
      <c r="D427" s="234" t="s">
        <v>150</v>
      </c>
      <c r="E427" s="240"/>
      <c r="F427" s="242" t="s">
        <v>854</v>
      </c>
      <c r="G427" s="240"/>
      <c r="H427" s="243">
        <v>33.877000000000002</v>
      </c>
      <c r="I427" s="244"/>
      <c r="J427" s="240"/>
      <c r="K427" s="240"/>
      <c r="L427" s="245"/>
      <c r="M427" s="246"/>
      <c r="N427" s="247"/>
      <c r="O427" s="247"/>
      <c r="P427" s="247"/>
      <c r="Q427" s="247"/>
      <c r="R427" s="247"/>
      <c r="S427" s="247"/>
      <c r="T427" s="248"/>
      <c r="U427" s="13"/>
      <c r="V427" s="13"/>
      <c r="W427" s="13"/>
      <c r="X427" s="13"/>
      <c r="Y427" s="13"/>
      <c r="Z427" s="13"/>
      <c r="AA427" s="13"/>
      <c r="AB427" s="13"/>
      <c r="AC427" s="13"/>
      <c r="AD427" s="13"/>
      <c r="AE427" s="13"/>
      <c r="AT427" s="249" t="s">
        <v>150</v>
      </c>
      <c r="AU427" s="249" t="s">
        <v>92</v>
      </c>
      <c r="AV427" s="13" t="s">
        <v>92</v>
      </c>
      <c r="AW427" s="13" t="s">
        <v>4</v>
      </c>
      <c r="AX427" s="13" t="s">
        <v>90</v>
      </c>
      <c r="AY427" s="249" t="s">
        <v>136</v>
      </c>
    </row>
    <row r="428" s="2" customFormat="1" ht="37.8" customHeight="1">
      <c r="A428" s="39"/>
      <c r="B428" s="40"/>
      <c r="C428" s="220" t="s">
        <v>855</v>
      </c>
      <c r="D428" s="220" t="s">
        <v>138</v>
      </c>
      <c r="E428" s="221" t="s">
        <v>701</v>
      </c>
      <c r="F428" s="222" t="s">
        <v>702</v>
      </c>
      <c r="G428" s="223" t="s">
        <v>141</v>
      </c>
      <c r="H428" s="224">
        <v>28.600000000000001</v>
      </c>
      <c r="I428" s="225"/>
      <c r="J428" s="226">
        <f>ROUND(I428*H428,2)</f>
        <v>0</v>
      </c>
      <c r="K428" s="227"/>
      <c r="L428" s="45"/>
      <c r="M428" s="228" t="s">
        <v>1</v>
      </c>
      <c r="N428" s="229" t="s">
        <v>47</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142</v>
      </c>
      <c r="AT428" s="232" t="s">
        <v>138</v>
      </c>
      <c r="AU428" s="232" t="s">
        <v>92</v>
      </c>
      <c r="AY428" s="17" t="s">
        <v>136</v>
      </c>
      <c r="BE428" s="233">
        <f>IF(N428="základní",J428,0)</f>
        <v>0</v>
      </c>
      <c r="BF428" s="233">
        <f>IF(N428="snížená",J428,0)</f>
        <v>0</v>
      </c>
      <c r="BG428" s="233">
        <f>IF(N428="zákl. přenesená",J428,0)</f>
        <v>0</v>
      </c>
      <c r="BH428" s="233">
        <f>IF(N428="sníž. přenesená",J428,0)</f>
        <v>0</v>
      </c>
      <c r="BI428" s="233">
        <f>IF(N428="nulová",J428,0)</f>
        <v>0</v>
      </c>
      <c r="BJ428" s="17" t="s">
        <v>90</v>
      </c>
      <c r="BK428" s="233">
        <f>ROUND(I428*H428,2)</f>
        <v>0</v>
      </c>
      <c r="BL428" s="17" t="s">
        <v>142</v>
      </c>
      <c r="BM428" s="232" t="s">
        <v>856</v>
      </c>
    </row>
    <row r="429" s="13" customFormat="1">
      <c r="A429" s="13"/>
      <c r="B429" s="239"/>
      <c r="C429" s="240"/>
      <c r="D429" s="234" t="s">
        <v>150</v>
      </c>
      <c r="E429" s="241" t="s">
        <v>1</v>
      </c>
      <c r="F429" s="242" t="s">
        <v>857</v>
      </c>
      <c r="G429" s="240"/>
      <c r="H429" s="243">
        <v>28.600000000000001</v>
      </c>
      <c r="I429" s="244"/>
      <c r="J429" s="240"/>
      <c r="K429" s="240"/>
      <c r="L429" s="245"/>
      <c r="M429" s="246"/>
      <c r="N429" s="247"/>
      <c r="O429" s="247"/>
      <c r="P429" s="247"/>
      <c r="Q429" s="247"/>
      <c r="R429" s="247"/>
      <c r="S429" s="247"/>
      <c r="T429" s="248"/>
      <c r="U429" s="13"/>
      <c r="V429" s="13"/>
      <c r="W429" s="13"/>
      <c r="X429" s="13"/>
      <c r="Y429" s="13"/>
      <c r="Z429" s="13"/>
      <c r="AA429" s="13"/>
      <c r="AB429" s="13"/>
      <c r="AC429" s="13"/>
      <c r="AD429" s="13"/>
      <c r="AE429" s="13"/>
      <c r="AT429" s="249" t="s">
        <v>150</v>
      </c>
      <c r="AU429" s="249" t="s">
        <v>92</v>
      </c>
      <c r="AV429" s="13" t="s">
        <v>92</v>
      </c>
      <c r="AW429" s="13" t="s">
        <v>38</v>
      </c>
      <c r="AX429" s="13" t="s">
        <v>90</v>
      </c>
      <c r="AY429" s="249" t="s">
        <v>136</v>
      </c>
    </row>
    <row r="430" s="2" customFormat="1" ht="14.4" customHeight="1">
      <c r="A430" s="39"/>
      <c r="B430" s="40"/>
      <c r="C430" s="261" t="s">
        <v>858</v>
      </c>
      <c r="D430" s="261" t="s">
        <v>164</v>
      </c>
      <c r="E430" s="262" t="s">
        <v>706</v>
      </c>
      <c r="F430" s="263" t="s">
        <v>707</v>
      </c>
      <c r="G430" s="264" t="s">
        <v>167</v>
      </c>
      <c r="H430" s="265">
        <v>0.97399999999999998</v>
      </c>
      <c r="I430" s="266"/>
      <c r="J430" s="267">
        <f>ROUND(I430*H430,2)</f>
        <v>0</v>
      </c>
      <c r="K430" s="268"/>
      <c r="L430" s="269"/>
      <c r="M430" s="270" t="s">
        <v>1</v>
      </c>
      <c r="N430" s="271" t="s">
        <v>47</v>
      </c>
      <c r="O430" s="92"/>
      <c r="P430" s="230">
        <f>O430*H430</f>
        <v>0</v>
      </c>
      <c r="Q430" s="230">
        <v>1</v>
      </c>
      <c r="R430" s="230">
        <f>Q430*H430</f>
        <v>0.97399999999999998</v>
      </c>
      <c r="S430" s="230">
        <v>0</v>
      </c>
      <c r="T430" s="231">
        <f>S430*H430</f>
        <v>0</v>
      </c>
      <c r="U430" s="39"/>
      <c r="V430" s="39"/>
      <c r="W430" s="39"/>
      <c r="X430" s="39"/>
      <c r="Y430" s="39"/>
      <c r="Z430" s="39"/>
      <c r="AA430" s="39"/>
      <c r="AB430" s="39"/>
      <c r="AC430" s="39"/>
      <c r="AD430" s="39"/>
      <c r="AE430" s="39"/>
      <c r="AR430" s="232" t="s">
        <v>168</v>
      </c>
      <c r="AT430" s="232" t="s">
        <v>164</v>
      </c>
      <c r="AU430" s="232" t="s">
        <v>92</v>
      </c>
      <c r="AY430" s="17" t="s">
        <v>136</v>
      </c>
      <c r="BE430" s="233">
        <f>IF(N430="základní",J430,0)</f>
        <v>0</v>
      </c>
      <c r="BF430" s="233">
        <f>IF(N430="snížená",J430,0)</f>
        <v>0</v>
      </c>
      <c r="BG430" s="233">
        <f>IF(N430="zákl. přenesená",J430,0)</f>
        <v>0</v>
      </c>
      <c r="BH430" s="233">
        <f>IF(N430="sníž. přenesená",J430,0)</f>
        <v>0</v>
      </c>
      <c r="BI430" s="233">
        <f>IF(N430="nulová",J430,0)</f>
        <v>0</v>
      </c>
      <c r="BJ430" s="17" t="s">
        <v>90</v>
      </c>
      <c r="BK430" s="233">
        <f>ROUND(I430*H430,2)</f>
        <v>0</v>
      </c>
      <c r="BL430" s="17" t="s">
        <v>142</v>
      </c>
      <c r="BM430" s="232" t="s">
        <v>859</v>
      </c>
    </row>
    <row r="431" s="13" customFormat="1">
      <c r="A431" s="13"/>
      <c r="B431" s="239"/>
      <c r="C431" s="240"/>
      <c r="D431" s="234" t="s">
        <v>150</v>
      </c>
      <c r="E431" s="241" t="s">
        <v>1</v>
      </c>
      <c r="F431" s="242" t="s">
        <v>860</v>
      </c>
      <c r="G431" s="240"/>
      <c r="H431" s="243">
        <v>0.97399999999999998</v>
      </c>
      <c r="I431" s="244"/>
      <c r="J431" s="240"/>
      <c r="K431" s="240"/>
      <c r="L431" s="245"/>
      <c r="M431" s="246"/>
      <c r="N431" s="247"/>
      <c r="O431" s="247"/>
      <c r="P431" s="247"/>
      <c r="Q431" s="247"/>
      <c r="R431" s="247"/>
      <c r="S431" s="247"/>
      <c r="T431" s="248"/>
      <c r="U431" s="13"/>
      <c r="V431" s="13"/>
      <c r="W431" s="13"/>
      <c r="X431" s="13"/>
      <c r="Y431" s="13"/>
      <c r="Z431" s="13"/>
      <c r="AA431" s="13"/>
      <c r="AB431" s="13"/>
      <c r="AC431" s="13"/>
      <c r="AD431" s="13"/>
      <c r="AE431" s="13"/>
      <c r="AT431" s="249" t="s">
        <v>150</v>
      </c>
      <c r="AU431" s="249" t="s">
        <v>92</v>
      </c>
      <c r="AV431" s="13" t="s">
        <v>92</v>
      </c>
      <c r="AW431" s="13" t="s">
        <v>38</v>
      </c>
      <c r="AX431" s="13" t="s">
        <v>82</v>
      </c>
      <c r="AY431" s="249" t="s">
        <v>136</v>
      </c>
    </row>
    <row r="432" s="14" customFormat="1">
      <c r="A432" s="14"/>
      <c r="B432" s="250"/>
      <c r="C432" s="251"/>
      <c r="D432" s="234" t="s">
        <v>150</v>
      </c>
      <c r="E432" s="252" t="s">
        <v>1</v>
      </c>
      <c r="F432" s="253" t="s">
        <v>153</v>
      </c>
      <c r="G432" s="251"/>
      <c r="H432" s="254">
        <v>0.97399999999999998</v>
      </c>
      <c r="I432" s="255"/>
      <c r="J432" s="251"/>
      <c r="K432" s="251"/>
      <c r="L432" s="256"/>
      <c r="M432" s="257"/>
      <c r="N432" s="258"/>
      <c r="O432" s="258"/>
      <c r="P432" s="258"/>
      <c r="Q432" s="258"/>
      <c r="R432" s="258"/>
      <c r="S432" s="258"/>
      <c r="T432" s="259"/>
      <c r="U432" s="14"/>
      <c r="V432" s="14"/>
      <c r="W432" s="14"/>
      <c r="X432" s="14"/>
      <c r="Y432" s="14"/>
      <c r="Z432" s="14"/>
      <c r="AA432" s="14"/>
      <c r="AB432" s="14"/>
      <c r="AC432" s="14"/>
      <c r="AD432" s="14"/>
      <c r="AE432" s="14"/>
      <c r="AT432" s="260" t="s">
        <v>150</v>
      </c>
      <c r="AU432" s="260" t="s">
        <v>92</v>
      </c>
      <c r="AV432" s="14" t="s">
        <v>142</v>
      </c>
      <c r="AW432" s="14" t="s">
        <v>38</v>
      </c>
      <c r="AX432" s="14" t="s">
        <v>90</v>
      </c>
      <c r="AY432" s="260" t="s">
        <v>136</v>
      </c>
    </row>
    <row r="433" s="2" customFormat="1" ht="14.4" customHeight="1">
      <c r="A433" s="39"/>
      <c r="B433" s="40"/>
      <c r="C433" s="220" t="s">
        <v>861</v>
      </c>
      <c r="D433" s="220" t="s">
        <v>138</v>
      </c>
      <c r="E433" s="221" t="s">
        <v>711</v>
      </c>
      <c r="F433" s="222" t="s">
        <v>712</v>
      </c>
      <c r="G433" s="223" t="s">
        <v>141</v>
      </c>
      <c r="H433" s="224">
        <v>28.600000000000001</v>
      </c>
      <c r="I433" s="225"/>
      <c r="J433" s="226">
        <f>ROUND(I433*H433,2)</f>
        <v>0</v>
      </c>
      <c r="K433" s="227"/>
      <c r="L433" s="45"/>
      <c r="M433" s="228" t="s">
        <v>1</v>
      </c>
      <c r="N433" s="229" t="s">
        <v>47</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142</v>
      </c>
      <c r="AT433" s="232" t="s">
        <v>138</v>
      </c>
      <c r="AU433" s="232" t="s">
        <v>92</v>
      </c>
      <c r="AY433" s="17" t="s">
        <v>136</v>
      </c>
      <c r="BE433" s="233">
        <f>IF(N433="základní",J433,0)</f>
        <v>0</v>
      </c>
      <c r="BF433" s="233">
        <f>IF(N433="snížená",J433,0)</f>
        <v>0</v>
      </c>
      <c r="BG433" s="233">
        <f>IF(N433="zákl. přenesená",J433,0)</f>
        <v>0</v>
      </c>
      <c r="BH433" s="233">
        <f>IF(N433="sníž. přenesená",J433,0)</f>
        <v>0</v>
      </c>
      <c r="BI433" s="233">
        <f>IF(N433="nulová",J433,0)</f>
        <v>0</v>
      </c>
      <c r="BJ433" s="17" t="s">
        <v>90</v>
      </c>
      <c r="BK433" s="233">
        <f>ROUND(I433*H433,2)</f>
        <v>0</v>
      </c>
      <c r="BL433" s="17" t="s">
        <v>142</v>
      </c>
      <c r="BM433" s="232" t="s">
        <v>862</v>
      </c>
    </row>
    <row r="434" s="13" customFormat="1">
      <c r="A434" s="13"/>
      <c r="B434" s="239"/>
      <c r="C434" s="240"/>
      <c r="D434" s="234" t="s">
        <v>150</v>
      </c>
      <c r="E434" s="241" t="s">
        <v>1</v>
      </c>
      <c r="F434" s="242" t="s">
        <v>857</v>
      </c>
      <c r="G434" s="240"/>
      <c r="H434" s="243">
        <v>28.600000000000001</v>
      </c>
      <c r="I434" s="244"/>
      <c r="J434" s="240"/>
      <c r="K434" s="240"/>
      <c r="L434" s="245"/>
      <c r="M434" s="246"/>
      <c r="N434" s="247"/>
      <c r="O434" s="247"/>
      <c r="P434" s="247"/>
      <c r="Q434" s="247"/>
      <c r="R434" s="247"/>
      <c r="S434" s="247"/>
      <c r="T434" s="248"/>
      <c r="U434" s="13"/>
      <c r="V434" s="13"/>
      <c r="W434" s="13"/>
      <c r="X434" s="13"/>
      <c r="Y434" s="13"/>
      <c r="Z434" s="13"/>
      <c r="AA434" s="13"/>
      <c r="AB434" s="13"/>
      <c r="AC434" s="13"/>
      <c r="AD434" s="13"/>
      <c r="AE434" s="13"/>
      <c r="AT434" s="249" t="s">
        <v>150</v>
      </c>
      <c r="AU434" s="249" t="s">
        <v>92</v>
      </c>
      <c r="AV434" s="13" t="s">
        <v>92</v>
      </c>
      <c r="AW434" s="13" t="s">
        <v>38</v>
      </c>
      <c r="AX434" s="13" t="s">
        <v>90</v>
      </c>
      <c r="AY434" s="249" t="s">
        <v>136</v>
      </c>
    </row>
    <row r="435" s="2" customFormat="1" ht="24.15" customHeight="1">
      <c r="A435" s="39"/>
      <c r="B435" s="40"/>
      <c r="C435" s="220" t="s">
        <v>475</v>
      </c>
      <c r="D435" s="220" t="s">
        <v>138</v>
      </c>
      <c r="E435" s="221" t="s">
        <v>604</v>
      </c>
      <c r="F435" s="222" t="s">
        <v>605</v>
      </c>
      <c r="G435" s="223" t="s">
        <v>141</v>
      </c>
      <c r="H435" s="224">
        <v>27.300000000000001</v>
      </c>
      <c r="I435" s="225"/>
      <c r="J435" s="226">
        <f>ROUND(I435*H435,2)</f>
        <v>0</v>
      </c>
      <c r="K435" s="227"/>
      <c r="L435" s="45"/>
      <c r="M435" s="228" t="s">
        <v>1</v>
      </c>
      <c r="N435" s="229"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142</v>
      </c>
      <c r="AT435" s="232" t="s">
        <v>138</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142</v>
      </c>
      <c r="BM435" s="232" t="s">
        <v>863</v>
      </c>
    </row>
    <row r="436" s="13" customFormat="1">
      <c r="A436" s="13"/>
      <c r="B436" s="239"/>
      <c r="C436" s="240"/>
      <c r="D436" s="234" t="s">
        <v>150</v>
      </c>
      <c r="E436" s="241" t="s">
        <v>1</v>
      </c>
      <c r="F436" s="242" t="s">
        <v>864</v>
      </c>
      <c r="G436" s="240"/>
      <c r="H436" s="243">
        <v>27.300000000000001</v>
      </c>
      <c r="I436" s="244"/>
      <c r="J436" s="240"/>
      <c r="K436" s="240"/>
      <c r="L436" s="245"/>
      <c r="M436" s="246"/>
      <c r="N436" s="247"/>
      <c r="O436" s="247"/>
      <c r="P436" s="247"/>
      <c r="Q436" s="247"/>
      <c r="R436" s="247"/>
      <c r="S436" s="247"/>
      <c r="T436" s="248"/>
      <c r="U436" s="13"/>
      <c r="V436" s="13"/>
      <c r="W436" s="13"/>
      <c r="X436" s="13"/>
      <c r="Y436" s="13"/>
      <c r="Z436" s="13"/>
      <c r="AA436" s="13"/>
      <c r="AB436" s="13"/>
      <c r="AC436" s="13"/>
      <c r="AD436" s="13"/>
      <c r="AE436" s="13"/>
      <c r="AT436" s="249" t="s">
        <v>150</v>
      </c>
      <c r="AU436" s="249" t="s">
        <v>92</v>
      </c>
      <c r="AV436" s="13" t="s">
        <v>92</v>
      </c>
      <c r="AW436" s="13" t="s">
        <v>38</v>
      </c>
      <c r="AX436" s="13" t="s">
        <v>90</v>
      </c>
      <c r="AY436" s="249" t="s">
        <v>136</v>
      </c>
    </row>
    <row r="437" s="2" customFormat="1" ht="24.15" customHeight="1">
      <c r="A437" s="39"/>
      <c r="B437" s="40"/>
      <c r="C437" s="220" t="s">
        <v>865</v>
      </c>
      <c r="D437" s="220" t="s">
        <v>138</v>
      </c>
      <c r="E437" s="221" t="s">
        <v>719</v>
      </c>
      <c r="F437" s="222" t="s">
        <v>720</v>
      </c>
      <c r="G437" s="223" t="s">
        <v>141</v>
      </c>
      <c r="H437" s="224">
        <v>26</v>
      </c>
      <c r="I437" s="225"/>
      <c r="J437" s="226">
        <f>ROUND(I437*H437,2)</f>
        <v>0</v>
      </c>
      <c r="K437" s="227"/>
      <c r="L437" s="45"/>
      <c r="M437" s="228" t="s">
        <v>1</v>
      </c>
      <c r="N437" s="229" t="s">
        <v>47</v>
      </c>
      <c r="O437" s="92"/>
      <c r="P437" s="230">
        <f>O437*H437</f>
        <v>0</v>
      </c>
      <c r="Q437" s="230">
        <v>0.10362</v>
      </c>
      <c r="R437" s="230">
        <f>Q437*H437</f>
        <v>2.6941200000000003</v>
      </c>
      <c r="S437" s="230">
        <v>0</v>
      </c>
      <c r="T437" s="231">
        <f>S437*H437</f>
        <v>0</v>
      </c>
      <c r="U437" s="39"/>
      <c r="V437" s="39"/>
      <c r="W437" s="39"/>
      <c r="X437" s="39"/>
      <c r="Y437" s="39"/>
      <c r="Z437" s="39"/>
      <c r="AA437" s="39"/>
      <c r="AB437" s="39"/>
      <c r="AC437" s="39"/>
      <c r="AD437" s="39"/>
      <c r="AE437" s="39"/>
      <c r="AR437" s="232" t="s">
        <v>142</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142</v>
      </c>
      <c r="BM437" s="232" t="s">
        <v>866</v>
      </c>
    </row>
    <row r="438" s="2" customFormat="1" ht="24.15" customHeight="1">
      <c r="A438" s="39"/>
      <c r="B438" s="40"/>
      <c r="C438" s="261" t="s">
        <v>867</v>
      </c>
      <c r="D438" s="261" t="s">
        <v>164</v>
      </c>
      <c r="E438" s="262" t="s">
        <v>868</v>
      </c>
      <c r="F438" s="263" t="s">
        <v>869</v>
      </c>
      <c r="G438" s="264" t="s">
        <v>141</v>
      </c>
      <c r="H438" s="265">
        <v>26.52</v>
      </c>
      <c r="I438" s="266"/>
      <c r="J438" s="267">
        <f>ROUND(I438*H438,2)</f>
        <v>0</v>
      </c>
      <c r="K438" s="268"/>
      <c r="L438" s="269"/>
      <c r="M438" s="270" t="s">
        <v>1</v>
      </c>
      <c r="N438" s="271" t="s">
        <v>47</v>
      </c>
      <c r="O438" s="92"/>
      <c r="P438" s="230">
        <f>O438*H438</f>
        <v>0</v>
      </c>
      <c r="Q438" s="230">
        <v>0.17599999999999999</v>
      </c>
      <c r="R438" s="230">
        <f>Q438*H438</f>
        <v>4.6675199999999997</v>
      </c>
      <c r="S438" s="230">
        <v>0</v>
      </c>
      <c r="T438" s="231">
        <f>S438*H438</f>
        <v>0</v>
      </c>
      <c r="U438" s="39"/>
      <c r="V438" s="39"/>
      <c r="W438" s="39"/>
      <c r="X438" s="39"/>
      <c r="Y438" s="39"/>
      <c r="Z438" s="39"/>
      <c r="AA438" s="39"/>
      <c r="AB438" s="39"/>
      <c r="AC438" s="39"/>
      <c r="AD438" s="39"/>
      <c r="AE438" s="39"/>
      <c r="AR438" s="232" t="s">
        <v>168</v>
      </c>
      <c r="AT438" s="232" t="s">
        <v>164</v>
      </c>
      <c r="AU438" s="232" t="s">
        <v>92</v>
      </c>
      <c r="AY438" s="17" t="s">
        <v>136</v>
      </c>
      <c r="BE438" s="233">
        <f>IF(N438="základní",J438,0)</f>
        <v>0</v>
      </c>
      <c r="BF438" s="233">
        <f>IF(N438="snížená",J438,0)</f>
        <v>0</v>
      </c>
      <c r="BG438" s="233">
        <f>IF(N438="zákl. přenesená",J438,0)</f>
        <v>0</v>
      </c>
      <c r="BH438" s="233">
        <f>IF(N438="sníž. přenesená",J438,0)</f>
        <v>0</v>
      </c>
      <c r="BI438" s="233">
        <f>IF(N438="nulová",J438,0)</f>
        <v>0</v>
      </c>
      <c r="BJ438" s="17" t="s">
        <v>90</v>
      </c>
      <c r="BK438" s="233">
        <f>ROUND(I438*H438,2)</f>
        <v>0</v>
      </c>
      <c r="BL438" s="17" t="s">
        <v>142</v>
      </c>
      <c r="BM438" s="232" t="s">
        <v>870</v>
      </c>
    </row>
    <row r="439" s="2" customFormat="1">
      <c r="A439" s="39"/>
      <c r="B439" s="40"/>
      <c r="C439" s="41"/>
      <c r="D439" s="234" t="s">
        <v>144</v>
      </c>
      <c r="E439" s="41"/>
      <c r="F439" s="235" t="s">
        <v>871</v>
      </c>
      <c r="G439" s="41"/>
      <c r="H439" s="41"/>
      <c r="I439" s="236"/>
      <c r="J439" s="41"/>
      <c r="K439" s="41"/>
      <c r="L439" s="45"/>
      <c r="M439" s="237"/>
      <c r="N439" s="238"/>
      <c r="O439" s="92"/>
      <c r="P439" s="92"/>
      <c r="Q439" s="92"/>
      <c r="R439" s="92"/>
      <c r="S439" s="92"/>
      <c r="T439" s="93"/>
      <c r="U439" s="39"/>
      <c r="V439" s="39"/>
      <c r="W439" s="39"/>
      <c r="X439" s="39"/>
      <c r="Y439" s="39"/>
      <c r="Z439" s="39"/>
      <c r="AA439" s="39"/>
      <c r="AB439" s="39"/>
      <c r="AC439" s="39"/>
      <c r="AD439" s="39"/>
      <c r="AE439" s="39"/>
      <c r="AT439" s="17" t="s">
        <v>144</v>
      </c>
      <c r="AU439" s="17" t="s">
        <v>92</v>
      </c>
    </row>
    <row r="440" s="13" customFormat="1">
      <c r="A440" s="13"/>
      <c r="B440" s="239"/>
      <c r="C440" s="240"/>
      <c r="D440" s="234" t="s">
        <v>150</v>
      </c>
      <c r="E440" s="240"/>
      <c r="F440" s="242" t="s">
        <v>872</v>
      </c>
      <c r="G440" s="240"/>
      <c r="H440" s="243">
        <v>26.52</v>
      </c>
      <c r="I440" s="244"/>
      <c r="J440" s="240"/>
      <c r="K440" s="240"/>
      <c r="L440" s="245"/>
      <c r="M440" s="246"/>
      <c r="N440" s="247"/>
      <c r="O440" s="247"/>
      <c r="P440" s="247"/>
      <c r="Q440" s="247"/>
      <c r="R440" s="247"/>
      <c r="S440" s="247"/>
      <c r="T440" s="248"/>
      <c r="U440" s="13"/>
      <c r="V440" s="13"/>
      <c r="W440" s="13"/>
      <c r="X440" s="13"/>
      <c r="Y440" s="13"/>
      <c r="Z440" s="13"/>
      <c r="AA440" s="13"/>
      <c r="AB440" s="13"/>
      <c r="AC440" s="13"/>
      <c r="AD440" s="13"/>
      <c r="AE440" s="13"/>
      <c r="AT440" s="249" t="s">
        <v>150</v>
      </c>
      <c r="AU440" s="249" t="s">
        <v>92</v>
      </c>
      <c r="AV440" s="13" t="s">
        <v>92</v>
      </c>
      <c r="AW440" s="13" t="s">
        <v>4</v>
      </c>
      <c r="AX440" s="13" t="s">
        <v>90</v>
      </c>
      <c r="AY440" s="249" t="s">
        <v>136</v>
      </c>
    </row>
    <row r="441" s="12" customFormat="1" ht="22.8" customHeight="1">
      <c r="A441" s="12"/>
      <c r="B441" s="204"/>
      <c r="C441" s="205"/>
      <c r="D441" s="206" t="s">
        <v>81</v>
      </c>
      <c r="E441" s="218" t="s">
        <v>873</v>
      </c>
      <c r="F441" s="218" t="s">
        <v>874</v>
      </c>
      <c r="G441" s="205"/>
      <c r="H441" s="205"/>
      <c r="I441" s="208"/>
      <c r="J441" s="219">
        <f>BK441</f>
        <v>0</v>
      </c>
      <c r="K441" s="205"/>
      <c r="L441" s="210"/>
      <c r="M441" s="211"/>
      <c r="N441" s="212"/>
      <c r="O441" s="212"/>
      <c r="P441" s="213">
        <f>SUM(P442:P445)</f>
        <v>0</v>
      </c>
      <c r="Q441" s="212"/>
      <c r="R441" s="213">
        <f>SUM(R442:R445)</f>
        <v>0</v>
      </c>
      <c r="S441" s="212"/>
      <c r="T441" s="214">
        <f>SUM(T442:T445)</f>
        <v>0</v>
      </c>
      <c r="U441" s="12"/>
      <c r="V441" s="12"/>
      <c r="W441" s="12"/>
      <c r="X441" s="12"/>
      <c r="Y441" s="12"/>
      <c r="Z441" s="12"/>
      <c r="AA441" s="12"/>
      <c r="AB441" s="12"/>
      <c r="AC441" s="12"/>
      <c r="AD441" s="12"/>
      <c r="AE441" s="12"/>
      <c r="AR441" s="215" t="s">
        <v>90</v>
      </c>
      <c r="AT441" s="216" t="s">
        <v>81</v>
      </c>
      <c r="AU441" s="216" t="s">
        <v>90</v>
      </c>
      <c r="AY441" s="215" t="s">
        <v>136</v>
      </c>
      <c r="BK441" s="217">
        <f>SUM(BK442:BK445)</f>
        <v>0</v>
      </c>
    </row>
    <row r="442" s="2" customFormat="1" ht="14.4" customHeight="1">
      <c r="A442" s="39"/>
      <c r="B442" s="40"/>
      <c r="C442" s="220" t="s">
        <v>875</v>
      </c>
      <c r="D442" s="220" t="s">
        <v>138</v>
      </c>
      <c r="E442" s="221" t="s">
        <v>309</v>
      </c>
      <c r="F442" s="222" t="s">
        <v>602</v>
      </c>
      <c r="G442" s="223" t="s">
        <v>141</v>
      </c>
      <c r="H442" s="224">
        <v>16.800000000000001</v>
      </c>
      <c r="I442" s="225"/>
      <c r="J442" s="226">
        <f>ROUND(I442*H442,2)</f>
        <v>0</v>
      </c>
      <c r="K442" s="227"/>
      <c r="L442" s="45"/>
      <c r="M442" s="228" t="s">
        <v>1</v>
      </c>
      <c r="N442" s="229" t="s">
        <v>47</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142</v>
      </c>
      <c r="AT442" s="232" t="s">
        <v>138</v>
      </c>
      <c r="AU442" s="232" t="s">
        <v>92</v>
      </c>
      <c r="AY442" s="17" t="s">
        <v>136</v>
      </c>
      <c r="BE442" s="233">
        <f>IF(N442="základní",J442,0)</f>
        <v>0</v>
      </c>
      <c r="BF442" s="233">
        <f>IF(N442="snížená",J442,0)</f>
        <v>0</v>
      </c>
      <c r="BG442" s="233">
        <f>IF(N442="zákl. přenesená",J442,0)</f>
        <v>0</v>
      </c>
      <c r="BH442" s="233">
        <f>IF(N442="sníž. přenesená",J442,0)</f>
        <v>0</v>
      </c>
      <c r="BI442" s="233">
        <f>IF(N442="nulová",J442,0)</f>
        <v>0</v>
      </c>
      <c r="BJ442" s="17" t="s">
        <v>90</v>
      </c>
      <c r="BK442" s="233">
        <f>ROUND(I442*H442,2)</f>
        <v>0</v>
      </c>
      <c r="BL442" s="17" t="s">
        <v>142</v>
      </c>
      <c r="BM442" s="232" t="s">
        <v>876</v>
      </c>
    </row>
    <row r="443" s="13" customFormat="1">
      <c r="A443" s="13"/>
      <c r="B443" s="239"/>
      <c r="C443" s="240"/>
      <c r="D443" s="234" t="s">
        <v>150</v>
      </c>
      <c r="E443" s="241" t="s">
        <v>1</v>
      </c>
      <c r="F443" s="242" t="s">
        <v>877</v>
      </c>
      <c r="G443" s="240"/>
      <c r="H443" s="243">
        <v>16.800000000000001</v>
      </c>
      <c r="I443" s="244"/>
      <c r="J443" s="240"/>
      <c r="K443" s="240"/>
      <c r="L443" s="245"/>
      <c r="M443" s="246"/>
      <c r="N443" s="247"/>
      <c r="O443" s="247"/>
      <c r="P443" s="247"/>
      <c r="Q443" s="247"/>
      <c r="R443" s="247"/>
      <c r="S443" s="247"/>
      <c r="T443" s="248"/>
      <c r="U443" s="13"/>
      <c r="V443" s="13"/>
      <c r="W443" s="13"/>
      <c r="X443" s="13"/>
      <c r="Y443" s="13"/>
      <c r="Z443" s="13"/>
      <c r="AA443" s="13"/>
      <c r="AB443" s="13"/>
      <c r="AC443" s="13"/>
      <c r="AD443" s="13"/>
      <c r="AE443" s="13"/>
      <c r="AT443" s="249" t="s">
        <v>150</v>
      </c>
      <c r="AU443" s="249" t="s">
        <v>92</v>
      </c>
      <c r="AV443" s="13" t="s">
        <v>92</v>
      </c>
      <c r="AW443" s="13" t="s">
        <v>38</v>
      </c>
      <c r="AX443" s="13" t="s">
        <v>90</v>
      </c>
      <c r="AY443" s="249" t="s">
        <v>136</v>
      </c>
    </row>
    <row r="444" s="2" customFormat="1" ht="14.4" customHeight="1">
      <c r="A444" s="39"/>
      <c r="B444" s="40"/>
      <c r="C444" s="220" t="s">
        <v>878</v>
      </c>
      <c r="D444" s="220" t="s">
        <v>138</v>
      </c>
      <c r="E444" s="221" t="s">
        <v>879</v>
      </c>
      <c r="F444" s="222" t="s">
        <v>880</v>
      </c>
      <c r="G444" s="223" t="s">
        <v>141</v>
      </c>
      <c r="H444" s="224">
        <v>16</v>
      </c>
      <c r="I444" s="225"/>
      <c r="J444" s="226">
        <f>ROUND(I444*H444,2)</f>
        <v>0</v>
      </c>
      <c r="K444" s="227"/>
      <c r="L444" s="45"/>
      <c r="M444" s="228" t="s">
        <v>1</v>
      </c>
      <c r="N444" s="229" t="s">
        <v>47</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142</v>
      </c>
      <c r="AT444" s="232" t="s">
        <v>138</v>
      </c>
      <c r="AU444" s="232" t="s">
        <v>92</v>
      </c>
      <c r="AY444" s="17" t="s">
        <v>136</v>
      </c>
      <c r="BE444" s="233">
        <f>IF(N444="základní",J444,0)</f>
        <v>0</v>
      </c>
      <c r="BF444" s="233">
        <f>IF(N444="snížená",J444,0)</f>
        <v>0</v>
      </c>
      <c r="BG444" s="233">
        <f>IF(N444="zákl. přenesená",J444,0)</f>
        <v>0</v>
      </c>
      <c r="BH444" s="233">
        <f>IF(N444="sníž. přenesená",J444,0)</f>
        <v>0</v>
      </c>
      <c r="BI444" s="233">
        <f>IF(N444="nulová",J444,0)</f>
        <v>0</v>
      </c>
      <c r="BJ444" s="17" t="s">
        <v>90</v>
      </c>
      <c r="BK444" s="233">
        <f>ROUND(I444*H444,2)</f>
        <v>0</v>
      </c>
      <c r="BL444" s="17" t="s">
        <v>142</v>
      </c>
      <c r="BM444" s="232" t="s">
        <v>881</v>
      </c>
    </row>
    <row r="445" s="2" customFormat="1" ht="14.4" customHeight="1">
      <c r="A445" s="39"/>
      <c r="B445" s="40"/>
      <c r="C445" s="220" t="s">
        <v>882</v>
      </c>
      <c r="D445" s="220" t="s">
        <v>138</v>
      </c>
      <c r="E445" s="221" t="s">
        <v>883</v>
      </c>
      <c r="F445" s="222" t="s">
        <v>884</v>
      </c>
      <c r="G445" s="223" t="s">
        <v>141</v>
      </c>
      <c r="H445" s="224">
        <v>16</v>
      </c>
      <c r="I445" s="225"/>
      <c r="J445" s="226">
        <f>ROUND(I445*H445,2)</f>
        <v>0</v>
      </c>
      <c r="K445" s="227"/>
      <c r="L445" s="45"/>
      <c r="M445" s="228" t="s">
        <v>1</v>
      </c>
      <c r="N445" s="229" t="s">
        <v>47</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142</v>
      </c>
      <c r="AT445" s="232" t="s">
        <v>138</v>
      </c>
      <c r="AU445" s="232" t="s">
        <v>92</v>
      </c>
      <c r="AY445" s="17" t="s">
        <v>136</v>
      </c>
      <c r="BE445" s="233">
        <f>IF(N445="základní",J445,0)</f>
        <v>0</v>
      </c>
      <c r="BF445" s="233">
        <f>IF(N445="snížená",J445,0)</f>
        <v>0</v>
      </c>
      <c r="BG445" s="233">
        <f>IF(N445="zákl. přenesená",J445,0)</f>
        <v>0</v>
      </c>
      <c r="BH445" s="233">
        <f>IF(N445="sníž. přenesená",J445,0)</f>
        <v>0</v>
      </c>
      <c r="BI445" s="233">
        <f>IF(N445="nulová",J445,0)</f>
        <v>0</v>
      </c>
      <c r="BJ445" s="17" t="s">
        <v>90</v>
      </c>
      <c r="BK445" s="233">
        <f>ROUND(I445*H445,2)</f>
        <v>0</v>
      </c>
      <c r="BL445" s="17" t="s">
        <v>142</v>
      </c>
      <c r="BM445" s="232" t="s">
        <v>885</v>
      </c>
    </row>
    <row r="446" s="12" customFormat="1" ht="22.8" customHeight="1">
      <c r="A446" s="12"/>
      <c r="B446" s="204"/>
      <c r="C446" s="205"/>
      <c r="D446" s="206" t="s">
        <v>81</v>
      </c>
      <c r="E446" s="218" t="s">
        <v>168</v>
      </c>
      <c r="F446" s="218" t="s">
        <v>284</v>
      </c>
      <c r="G446" s="205"/>
      <c r="H446" s="205"/>
      <c r="I446" s="208"/>
      <c r="J446" s="219">
        <f>BK446</f>
        <v>0</v>
      </c>
      <c r="K446" s="205"/>
      <c r="L446" s="210"/>
      <c r="M446" s="211"/>
      <c r="N446" s="212"/>
      <c r="O446" s="212"/>
      <c r="P446" s="213">
        <f>SUM(P447:P455)</f>
        <v>0</v>
      </c>
      <c r="Q446" s="212"/>
      <c r="R446" s="213">
        <f>SUM(R447:R455)</f>
        <v>5.8298999999999994</v>
      </c>
      <c r="S446" s="212"/>
      <c r="T446" s="214">
        <f>SUM(T447:T455)</f>
        <v>0</v>
      </c>
      <c r="U446" s="12"/>
      <c r="V446" s="12"/>
      <c r="W446" s="12"/>
      <c r="X446" s="12"/>
      <c r="Y446" s="12"/>
      <c r="Z446" s="12"/>
      <c r="AA446" s="12"/>
      <c r="AB446" s="12"/>
      <c r="AC446" s="12"/>
      <c r="AD446" s="12"/>
      <c r="AE446" s="12"/>
      <c r="AR446" s="215" t="s">
        <v>90</v>
      </c>
      <c r="AT446" s="216" t="s">
        <v>81</v>
      </c>
      <c r="AU446" s="216" t="s">
        <v>90</v>
      </c>
      <c r="AY446" s="215" t="s">
        <v>136</v>
      </c>
      <c r="BK446" s="217">
        <f>SUM(BK447:BK455)</f>
        <v>0</v>
      </c>
    </row>
    <row r="447" s="2" customFormat="1" ht="24.15" customHeight="1">
      <c r="A447" s="39"/>
      <c r="B447" s="40"/>
      <c r="C447" s="220" t="s">
        <v>886</v>
      </c>
      <c r="D447" s="220" t="s">
        <v>138</v>
      </c>
      <c r="E447" s="221" t="s">
        <v>887</v>
      </c>
      <c r="F447" s="222" t="s">
        <v>888</v>
      </c>
      <c r="G447" s="223" t="s">
        <v>198</v>
      </c>
      <c r="H447" s="224">
        <v>3</v>
      </c>
      <c r="I447" s="225"/>
      <c r="J447" s="226">
        <f>ROUND(I447*H447,2)</f>
        <v>0</v>
      </c>
      <c r="K447" s="227"/>
      <c r="L447" s="45"/>
      <c r="M447" s="228" t="s">
        <v>1</v>
      </c>
      <c r="N447" s="229" t="s">
        <v>47</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142</v>
      </c>
      <c r="AT447" s="232" t="s">
        <v>138</v>
      </c>
      <c r="AU447" s="232" t="s">
        <v>92</v>
      </c>
      <c r="AY447" s="17" t="s">
        <v>136</v>
      </c>
      <c r="BE447" s="233">
        <f>IF(N447="základní",J447,0)</f>
        <v>0</v>
      </c>
      <c r="BF447" s="233">
        <f>IF(N447="snížená",J447,0)</f>
        <v>0</v>
      </c>
      <c r="BG447" s="233">
        <f>IF(N447="zákl. přenesená",J447,0)</f>
        <v>0</v>
      </c>
      <c r="BH447" s="233">
        <f>IF(N447="sníž. přenesená",J447,0)</f>
        <v>0</v>
      </c>
      <c r="BI447" s="233">
        <f>IF(N447="nulová",J447,0)</f>
        <v>0</v>
      </c>
      <c r="BJ447" s="17" t="s">
        <v>90</v>
      </c>
      <c r="BK447" s="233">
        <f>ROUND(I447*H447,2)</f>
        <v>0</v>
      </c>
      <c r="BL447" s="17" t="s">
        <v>142</v>
      </c>
      <c r="BM447" s="232" t="s">
        <v>889</v>
      </c>
    </row>
    <row r="448" s="2" customFormat="1" ht="24.15" customHeight="1">
      <c r="A448" s="39"/>
      <c r="B448" s="40"/>
      <c r="C448" s="261" t="s">
        <v>890</v>
      </c>
      <c r="D448" s="261" t="s">
        <v>164</v>
      </c>
      <c r="E448" s="262" t="s">
        <v>891</v>
      </c>
      <c r="F448" s="263" t="s">
        <v>892</v>
      </c>
      <c r="G448" s="264" t="s">
        <v>198</v>
      </c>
      <c r="H448" s="265">
        <v>3</v>
      </c>
      <c r="I448" s="266"/>
      <c r="J448" s="267">
        <f>ROUND(I448*H448,2)</f>
        <v>0</v>
      </c>
      <c r="K448" s="268"/>
      <c r="L448" s="269"/>
      <c r="M448" s="270" t="s">
        <v>1</v>
      </c>
      <c r="N448" s="271" t="s">
        <v>47</v>
      </c>
      <c r="O448" s="92"/>
      <c r="P448" s="230">
        <f>O448*H448</f>
        <v>0</v>
      </c>
      <c r="Q448" s="230">
        <v>0.00020000000000000001</v>
      </c>
      <c r="R448" s="230">
        <f>Q448*H448</f>
        <v>0.00060000000000000006</v>
      </c>
      <c r="S448" s="230">
        <v>0</v>
      </c>
      <c r="T448" s="231">
        <f>S448*H448</f>
        <v>0</v>
      </c>
      <c r="U448" s="39"/>
      <c r="V448" s="39"/>
      <c r="W448" s="39"/>
      <c r="X448" s="39"/>
      <c r="Y448" s="39"/>
      <c r="Z448" s="39"/>
      <c r="AA448" s="39"/>
      <c r="AB448" s="39"/>
      <c r="AC448" s="39"/>
      <c r="AD448" s="39"/>
      <c r="AE448" s="39"/>
      <c r="AR448" s="232" t="s">
        <v>168</v>
      </c>
      <c r="AT448" s="232" t="s">
        <v>164</v>
      </c>
      <c r="AU448" s="232" t="s">
        <v>92</v>
      </c>
      <c r="AY448" s="17" t="s">
        <v>136</v>
      </c>
      <c r="BE448" s="233">
        <f>IF(N448="základní",J448,0)</f>
        <v>0</v>
      </c>
      <c r="BF448" s="233">
        <f>IF(N448="snížená",J448,0)</f>
        <v>0</v>
      </c>
      <c r="BG448" s="233">
        <f>IF(N448="zákl. přenesená",J448,0)</f>
        <v>0</v>
      </c>
      <c r="BH448" s="233">
        <f>IF(N448="sníž. přenesená",J448,0)</f>
        <v>0</v>
      </c>
      <c r="BI448" s="233">
        <f>IF(N448="nulová",J448,0)</f>
        <v>0</v>
      </c>
      <c r="BJ448" s="17" t="s">
        <v>90</v>
      </c>
      <c r="BK448" s="233">
        <f>ROUND(I448*H448,2)</f>
        <v>0</v>
      </c>
      <c r="BL448" s="17" t="s">
        <v>142</v>
      </c>
      <c r="BM448" s="232" t="s">
        <v>893</v>
      </c>
    </row>
    <row r="449" s="2" customFormat="1" ht="24.15" customHeight="1">
      <c r="A449" s="39"/>
      <c r="B449" s="40"/>
      <c r="C449" s="220" t="s">
        <v>894</v>
      </c>
      <c r="D449" s="220" t="s">
        <v>138</v>
      </c>
      <c r="E449" s="221" t="s">
        <v>895</v>
      </c>
      <c r="F449" s="222" t="s">
        <v>896</v>
      </c>
      <c r="G449" s="223" t="s">
        <v>198</v>
      </c>
      <c r="H449" s="224">
        <v>3</v>
      </c>
      <c r="I449" s="225"/>
      <c r="J449" s="226">
        <f>ROUND(I449*H449,2)</f>
        <v>0</v>
      </c>
      <c r="K449" s="227"/>
      <c r="L449" s="45"/>
      <c r="M449" s="228" t="s">
        <v>1</v>
      </c>
      <c r="N449" s="229" t="s">
        <v>47</v>
      </c>
      <c r="O449" s="92"/>
      <c r="P449" s="230">
        <f>O449*H449</f>
        <v>0</v>
      </c>
      <c r="Q449" s="230">
        <v>0.15679000000000001</v>
      </c>
      <c r="R449" s="230">
        <f>Q449*H449</f>
        <v>0.47037000000000007</v>
      </c>
      <c r="S449" s="230">
        <v>0</v>
      </c>
      <c r="T449" s="231">
        <f>S449*H449</f>
        <v>0</v>
      </c>
      <c r="U449" s="39"/>
      <c r="V449" s="39"/>
      <c r="W449" s="39"/>
      <c r="X449" s="39"/>
      <c r="Y449" s="39"/>
      <c r="Z449" s="39"/>
      <c r="AA449" s="39"/>
      <c r="AB449" s="39"/>
      <c r="AC449" s="39"/>
      <c r="AD449" s="39"/>
      <c r="AE449" s="39"/>
      <c r="AR449" s="232" t="s">
        <v>142</v>
      </c>
      <c r="AT449" s="232" t="s">
        <v>138</v>
      </c>
      <c r="AU449" s="232" t="s">
        <v>92</v>
      </c>
      <c r="AY449" s="17" t="s">
        <v>136</v>
      </c>
      <c r="BE449" s="233">
        <f>IF(N449="základní",J449,0)</f>
        <v>0</v>
      </c>
      <c r="BF449" s="233">
        <f>IF(N449="snížená",J449,0)</f>
        <v>0</v>
      </c>
      <c r="BG449" s="233">
        <f>IF(N449="zákl. přenesená",J449,0)</f>
        <v>0</v>
      </c>
      <c r="BH449" s="233">
        <f>IF(N449="sníž. přenesená",J449,0)</f>
        <v>0</v>
      </c>
      <c r="BI449" s="233">
        <f>IF(N449="nulová",J449,0)</f>
        <v>0</v>
      </c>
      <c r="BJ449" s="17" t="s">
        <v>90</v>
      </c>
      <c r="BK449" s="233">
        <f>ROUND(I449*H449,2)</f>
        <v>0</v>
      </c>
      <c r="BL449" s="17" t="s">
        <v>142</v>
      </c>
      <c r="BM449" s="232" t="s">
        <v>897</v>
      </c>
    </row>
    <row r="450" s="2" customFormat="1" ht="24.15" customHeight="1">
      <c r="A450" s="39"/>
      <c r="B450" s="40"/>
      <c r="C450" s="220" t="s">
        <v>898</v>
      </c>
      <c r="D450" s="220" t="s">
        <v>138</v>
      </c>
      <c r="E450" s="221" t="s">
        <v>899</v>
      </c>
      <c r="F450" s="222" t="s">
        <v>900</v>
      </c>
      <c r="G450" s="223" t="s">
        <v>198</v>
      </c>
      <c r="H450" s="224">
        <v>3</v>
      </c>
      <c r="I450" s="225"/>
      <c r="J450" s="226">
        <f>ROUND(I450*H450,2)</f>
        <v>0</v>
      </c>
      <c r="K450" s="227"/>
      <c r="L450" s="45"/>
      <c r="M450" s="228" t="s">
        <v>1</v>
      </c>
      <c r="N450" s="229" t="s">
        <v>47</v>
      </c>
      <c r="O450" s="92"/>
      <c r="P450" s="230">
        <f>O450*H450</f>
        <v>0</v>
      </c>
      <c r="Q450" s="230">
        <v>0.00117</v>
      </c>
      <c r="R450" s="230">
        <f>Q450*H450</f>
        <v>0.0035100000000000001</v>
      </c>
      <c r="S450" s="230">
        <v>0</v>
      </c>
      <c r="T450" s="231">
        <f>S450*H450</f>
        <v>0</v>
      </c>
      <c r="U450" s="39"/>
      <c r="V450" s="39"/>
      <c r="W450" s="39"/>
      <c r="X450" s="39"/>
      <c r="Y450" s="39"/>
      <c r="Z450" s="39"/>
      <c r="AA450" s="39"/>
      <c r="AB450" s="39"/>
      <c r="AC450" s="39"/>
      <c r="AD450" s="39"/>
      <c r="AE450" s="39"/>
      <c r="AR450" s="232" t="s">
        <v>142</v>
      </c>
      <c r="AT450" s="232" t="s">
        <v>138</v>
      </c>
      <c r="AU450" s="232" t="s">
        <v>92</v>
      </c>
      <c r="AY450" s="17" t="s">
        <v>136</v>
      </c>
      <c r="BE450" s="233">
        <f>IF(N450="základní",J450,0)</f>
        <v>0</v>
      </c>
      <c r="BF450" s="233">
        <f>IF(N450="snížená",J450,0)</f>
        <v>0</v>
      </c>
      <c r="BG450" s="233">
        <f>IF(N450="zákl. přenesená",J450,0)</f>
        <v>0</v>
      </c>
      <c r="BH450" s="233">
        <f>IF(N450="sníž. přenesená",J450,0)</f>
        <v>0</v>
      </c>
      <c r="BI450" s="233">
        <f>IF(N450="nulová",J450,0)</f>
        <v>0</v>
      </c>
      <c r="BJ450" s="17" t="s">
        <v>90</v>
      </c>
      <c r="BK450" s="233">
        <f>ROUND(I450*H450,2)</f>
        <v>0</v>
      </c>
      <c r="BL450" s="17" t="s">
        <v>142</v>
      </c>
      <c r="BM450" s="232" t="s">
        <v>901</v>
      </c>
    </row>
    <row r="451" s="2" customFormat="1" ht="37.8" customHeight="1">
      <c r="A451" s="39"/>
      <c r="B451" s="40"/>
      <c r="C451" s="220" t="s">
        <v>902</v>
      </c>
      <c r="D451" s="220" t="s">
        <v>138</v>
      </c>
      <c r="E451" s="221" t="s">
        <v>903</v>
      </c>
      <c r="F451" s="222" t="s">
        <v>904</v>
      </c>
      <c r="G451" s="223" t="s">
        <v>198</v>
      </c>
      <c r="H451" s="224">
        <v>3</v>
      </c>
      <c r="I451" s="225"/>
      <c r="J451" s="226">
        <f>ROUND(I451*H451,2)</f>
        <v>0</v>
      </c>
      <c r="K451" s="227"/>
      <c r="L451" s="45"/>
      <c r="M451" s="228" t="s">
        <v>1</v>
      </c>
      <c r="N451" s="229" t="s">
        <v>47</v>
      </c>
      <c r="O451" s="92"/>
      <c r="P451" s="230">
        <f>O451*H451</f>
        <v>0</v>
      </c>
      <c r="Q451" s="230">
        <v>0.22833999999999999</v>
      </c>
      <c r="R451" s="230">
        <f>Q451*H451</f>
        <v>0.68501999999999996</v>
      </c>
      <c r="S451" s="230">
        <v>0</v>
      </c>
      <c r="T451" s="231">
        <f>S451*H451</f>
        <v>0</v>
      </c>
      <c r="U451" s="39"/>
      <c r="V451" s="39"/>
      <c r="W451" s="39"/>
      <c r="X451" s="39"/>
      <c r="Y451" s="39"/>
      <c r="Z451" s="39"/>
      <c r="AA451" s="39"/>
      <c r="AB451" s="39"/>
      <c r="AC451" s="39"/>
      <c r="AD451" s="39"/>
      <c r="AE451" s="39"/>
      <c r="AR451" s="232" t="s">
        <v>142</v>
      </c>
      <c r="AT451" s="232" t="s">
        <v>138</v>
      </c>
      <c r="AU451" s="232" t="s">
        <v>92</v>
      </c>
      <c r="AY451" s="17" t="s">
        <v>136</v>
      </c>
      <c r="BE451" s="233">
        <f>IF(N451="základní",J451,0)</f>
        <v>0</v>
      </c>
      <c r="BF451" s="233">
        <f>IF(N451="snížená",J451,0)</f>
        <v>0</v>
      </c>
      <c r="BG451" s="233">
        <f>IF(N451="zákl. přenesená",J451,0)</f>
        <v>0</v>
      </c>
      <c r="BH451" s="233">
        <f>IF(N451="sníž. přenesená",J451,0)</f>
        <v>0</v>
      </c>
      <c r="BI451" s="233">
        <f>IF(N451="nulová",J451,0)</f>
        <v>0</v>
      </c>
      <c r="BJ451" s="17" t="s">
        <v>90</v>
      </c>
      <c r="BK451" s="233">
        <f>ROUND(I451*H451,2)</f>
        <v>0</v>
      </c>
      <c r="BL451" s="17" t="s">
        <v>142</v>
      </c>
      <c r="BM451" s="232" t="s">
        <v>905</v>
      </c>
    </row>
    <row r="452" s="2" customFormat="1" ht="37.8" customHeight="1">
      <c r="A452" s="39"/>
      <c r="B452" s="40"/>
      <c r="C452" s="220" t="s">
        <v>906</v>
      </c>
      <c r="D452" s="220" t="s">
        <v>138</v>
      </c>
      <c r="E452" s="221" t="s">
        <v>907</v>
      </c>
      <c r="F452" s="222" t="s">
        <v>908</v>
      </c>
      <c r="G452" s="223" t="s">
        <v>198</v>
      </c>
      <c r="H452" s="224">
        <v>15</v>
      </c>
      <c r="I452" s="225"/>
      <c r="J452" s="226">
        <f>ROUND(I452*H452,2)</f>
        <v>0</v>
      </c>
      <c r="K452" s="227"/>
      <c r="L452" s="45"/>
      <c r="M452" s="228" t="s">
        <v>1</v>
      </c>
      <c r="N452" s="229" t="s">
        <v>47</v>
      </c>
      <c r="O452" s="92"/>
      <c r="P452" s="230">
        <f>O452*H452</f>
        <v>0</v>
      </c>
      <c r="Q452" s="230">
        <v>0.31108000000000002</v>
      </c>
      <c r="R452" s="230">
        <f>Q452*H452</f>
        <v>4.6661999999999999</v>
      </c>
      <c r="S452" s="230">
        <v>0</v>
      </c>
      <c r="T452" s="231">
        <f>S452*H452</f>
        <v>0</v>
      </c>
      <c r="U452" s="39"/>
      <c r="V452" s="39"/>
      <c r="W452" s="39"/>
      <c r="X452" s="39"/>
      <c r="Y452" s="39"/>
      <c r="Z452" s="39"/>
      <c r="AA452" s="39"/>
      <c r="AB452" s="39"/>
      <c r="AC452" s="39"/>
      <c r="AD452" s="39"/>
      <c r="AE452" s="39"/>
      <c r="AR452" s="232" t="s">
        <v>142</v>
      </c>
      <c r="AT452" s="232" t="s">
        <v>138</v>
      </c>
      <c r="AU452" s="232" t="s">
        <v>92</v>
      </c>
      <c r="AY452" s="17" t="s">
        <v>136</v>
      </c>
      <c r="BE452" s="233">
        <f>IF(N452="základní",J452,0)</f>
        <v>0</v>
      </c>
      <c r="BF452" s="233">
        <f>IF(N452="snížená",J452,0)</f>
        <v>0</v>
      </c>
      <c r="BG452" s="233">
        <f>IF(N452="zákl. přenesená",J452,0)</f>
        <v>0</v>
      </c>
      <c r="BH452" s="233">
        <f>IF(N452="sníž. přenesená",J452,0)</f>
        <v>0</v>
      </c>
      <c r="BI452" s="233">
        <f>IF(N452="nulová",J452,0)</f>
        <v>0</v>
      </c>
      <c r="BJ452" s="17" t="s">
        <v>90</v>
      </c>
      <c r="BK452" s="233">
        <f>ROUND(I452*H452,2)</f>
        <v>0</v>
      </c>
      <c r="BL452" s="17" t="s">
        <v>142</v>
      </c>
      <c r="BM452" s="232" t="s">
        <v>909</v>
      </c>
    </row>
    <row r="453" s="13" customFormat="1">
      <c r="A453" s="13"/>
      <c r="B453" s="239"/>
      <c r="C453" s="240"/>
      <c r="D453" s="234" t="s">
        <v>150</v>
      </c>
      <c r="E453" s="241" t="s">
        <v>1</v>
      </c>
      <c r="F453" s="242" t="s">
        <v>8</v>
      </c>
      <c r="G453" s="240"/>
      <c r="H453" s="243">
        <v>15</v>
      </c>
      <c r="I453" s="244"/>
      <c r="J453" s="240"/>
      <c r="K453" s="240"/>
      <c r="L453" s="245"/>
      <c r="M453" s="246"/>
      <c r="N453" s="247"/>
      <c r="O453" s="247"/>
      <c r="P453" s="247"/>
      <c r="Q453" s="247"/>
      <c r="R453" s="247"/>
      <c r="S453" s="247"/>
      <c r="T453" s="248"/>
      <c r="U453" s="13"/>
      <c r="V453" s="13"/>
      <c r="W453" s="13"/>
      <c r="X453" s="13"/>
      <c r="Y453" s="13"/>
      <c r="Z453" s="13"/>
      <c r="AA453" s="13"/>
      <c r="AB453" s="13"/>
      <c r="AC453" s="13"/>
      <c r="AD453" s="13"/>
      <c r="AE453" s="13"/>
      <c r="AT453" s="249" t="s">
        <v>150</v>
      </c>
      <c r="AU453" s="249" t="s">
        <v>92</v>
      </c>
      <c r="AV453" s="13" t="s">
        <v>92</v>
      </c>
      <c r="AW453" s="13" t="s">
        <v>38</v>
      </c>
      <c r="AX453" s="13" t="s">
        <v>90</v>
      </c>
      <c r="AY453" s="249" t="s">
        <v>136</v>
      </c>
    </row>
    <row r="454" s="2" customFormat="1" ht="14.4" customHeight="1">
      <c r="A454" s="39"/>
      <c r="B454" s="40"/>
      <c r="C454" s="220" t="s">
        <v>910</v>
      </c>
      <c r="D454" s="220" t="s">
        <v>138</v>
      </c>
      <c r="E454" s="221" t="s">
        <v>911</v>
      </c>
      <c r="F454" s="222" t="s">
        <v>912</v>
      </c>
      <c r="G454" s="223" t="s">
        <v>256</v>
      </c>
      <c r="H454" s="224">
        <v>60</v>
      </c>
      <c r="I454" s="225"/>
      <c r="J454" s="226">
        <f>ROUND(I454*H454,2)</f>
        <v>0</v>
      </c>
      <c r="K454" s="227"/>
      <c r="L454" s="45"/>
      <c r="M454" s="228" t="s">
        <v>1</v>
      </c>
      <c r="N454" s="229" t="s">
        <v>47</v>
      </c>
      <c r="O454" s="92"/>
      <c r="P454" s="230">
        <f>O454*H454</f>
        <v>0</v>
      </c>
      <c r="Q454" s="230">
        <v>6.9999999999999994E-05</v>
      </c>
      <c r="R454" s="230">
        <f>Q454*H454</f>
        <v>0.0041999999999999997</v>
      </c>
      <c r="S454" s="230">
        <v>0</v>
      </c>
      <c r="T454" s="231">
        <f>S454*H454</f>
        <v>0</v>
      </c>
      <c r="U454" s="39"/>
      <c r="V454" s="39"/>
      <c r="W454" s="39"/>
      <c r="X454" s="39"/>
      <c r="Y454" s="39"/>
      <c r="Z454" s="39"/>
      <c r="AA454" s="39"/>
      <c r="AB454" s="39"/>
      <c r="AC454" s="39"/>
      <c r="AD454" s="39"/>
      <c r="AE454" s="39"/>
      <c r="AR454" s="232" t="s">
        <v>142</v>
      </c>
      <c r="AT454" s="232" t="s">
        <v>138</v>
      </c>
      <c r="AU454" s="232" t="s">
        <v>92</v>
      </c>
      <c r="AY454" s="17" t="s">
        <v>136</v>
      </c>
      <c r="BE454" s="233">
        <f>IF(N454="základní",J454,0)</f>
        <v>0</v>
      </c>
      <c r="BF454" s="233">
        <f>IF(N454="snížená",J454,0)</f>
        <v>0</v>
      </c>
      <c r="BG454" s="233">
        <f>IF(N454="zákl. přenesená",J454,0)</f>
        <v>0</v>
      </c>
      <c r="BH454" s="233">
        <f>IF(N454="sníž. přenesená",J454,0)</f>
        <v>0</v>
      </c>
      <c r="BI454" s="233">
        <f>IF(N454="nulová",J454,0)</f>
        <v>0</v>
      </c>
      <c r="BJ454" s="17" t="s">
        <v>90</v>
      </c>
      <c r="BK454" s="233">
        <f>ROUND(I454*H454,2)</f>
        <v>0</v>
      </c>
      <c r="BL454" s="17" t="s">
        <v>142</v>
      </c>
      <c r="BM454" s="232" t="s">
        <v>913</v>
      </c>
    </row>
    <row r="455" s="2" customFormat="1">
      <c r="A455" s="39"/>
      <c r="B455" s="40"/>
      <c r="C455" s="41"/>
      <c r="D455" s="234" t="s">
        <v>144</v>
      </c>
      <c r="E455" s="41"/>
      <c r="F455" s="235" t="s">
        <v>914</v>
      </c>
      <c r="G455" s="41"/>
      <c r="H455" s="41"/>
      <c r="I455" s="236"/>
      <c r="J455" s="41"/>
      <c r="K455" s="41"/>
      <c r="L455" s="45"/>
      <c r="M455" s="237"/>
      <c r="N455" s="238"/>
      <c r="O455" s="92"/>
      <c r="P455" s="92"/>
      <c r="Q455" s="92"/>
      <c r="R455" s="92"/>
      <c r="S455" s="92"/>
      <c r="T455" s="93"/>
      <c r="U455" s="39"/>
      <c r="V455" s="39"/>
      <c r="W455" s="39"/>
      <c r="X455" s="39"/>
      <c r="Y455" s="39"/>
      <c r="Z455" s="39"/>
      <c r="AA455" s="39"/>
      <c r="AB455" s="39"/>
      <c r="AC455" s="39"/>
      <c r="AD455" s="39"/>
      <c r="AE455" s="39"/>
      <c r="AT455" s="17" t="s">
        <v>144</v>
      </c>
      <c r="AU455" s="17" t="s">
        <v>92</v>
      </c>
    </row>
    <row r="456" s="12" customFormat="1" ht="22.8" customHeight="1">
      <c r="A456" s="12"/>
      <c r="B456" s="204"/>
      <c r="C456" s="205"/>
      <c r="D456" s="206" t="s">
        <v>81</v>
      </c>
      <c r="E456" s="218" t="s">
        <v>186</v>
      </c>
      <c r="F456" s="218" t="s">
        <v>915</v>
      </c>
      <c r="G456" s="205"/>
      <c r="H456" s="205"/>
      <c r="I456" s="208"/>
      <c r="J456" s="219">
        <f>BK456</f>
        <v>0</v>
      </c>
      <c r="K456" s="205"/>
      <c r="L456" s="210"/>
      <c r="M456" s="211"/>
      <c r="N456" s="212"/>
      <c r="O456" s="212"/>
      <c r="P456" s="213">
        <f>SUM(P457:P548)</f>
        <v>0</v>
      </c>
      <c r="Q456" s="212"/>
      <c r="R456" s="213">
        <f>SUM(R457:R548)</f>
        <v>306.32488700000005</v>
      </c>
      <c r="S456" s="212"/>
      <c r="T456" s="214">
        <f>SUM(T457:T548)</f>
        <v>0</v>
      </c>
      <c r="U456" s="12"/>
      <c r="V456" s="12"/>
      <c r="W456" s="12"/>
      <c r="X456" s="12"/>
      <c r="Y456" s="12"/>
      <c r="Z456" s="12"/>
      <c r="AA456" s="12"/>
      <c r="AB456" s="12"/>
      <c r="AC456" s="12"/>
      <c r="AD456" s="12"/>
      <c r="AE456" s="12"/>
      <c r="AR456" s="215" t="s">
        <v>90</v>
      </c>
      <c r="AT456" s="216" t="s">
        <v>81</v>
      </c>
      <c r="AU456" s="216" t="s">
        <v>90</v>
      </c>
      <c r="AY456" s="215" t="s">
        <v>136</v>
      </c>
      <c r="BK456" s="217">
        <f>SUM(BK457:BK548)</f>
        <v>0</v>
      </c>
    </row>
    <row r="457" s="2" customFormat="1" ht="14.4" customHeight="1">
      <c r="A457" s="39"/>
      <c r="B457" s="40"/>
      <c r="C457" s="220" t="s">
        <v>916</v>
      </c>
      <c r="D457" s="220" t="s">
        <v>138</v>
      </c>
      <c r="E457" s="221" t="s">
        <v>917</v>
      </c>
      <c r="F457" s="222" t="s">
        <v>918</v>
      </c>
      <c r="G457" s="223" t="s">
        <v>141</v>
      </c>
      <c r="H457" s="224">
        <v>9</v>
      </c>
      <c r="I457" s="225"/>
      <c r="J457" s="226">
        <f>ROUND(I457*H457,2)</f>
        <v>0</v>
      </c>
      <c r="K457" s="227"/>
      <c r="L457" s="45"/>
      <c r="M457" s="228" t="s">
        <v>1</v>
      </c>
      <c r="N457" s="229" t="s">
        <v>47</v>
      </c>
      <c r="O457" s="92"/>
      <c r="P457" s="230">
        <f>O457*H457</f>
        <v>0</v>
      </c>
      <c r="Q457" s="230">
        <v>0.015400000000000001</v>
      </c>
      <c r="R457" s="230">
        <f>Q457*H457</f>
        <v>0.1386</v>
      </c>
      <c r="S457" s="230">
        <v>0</v>
      </c>
      <c r="T457" s="231">
        <f>S457*H457</f>
        <v>0</v>
      </c>
      <c r="U457" s="39"/>
      <c r="V457" s="39"/>
      <c r="W457" s="39"/>
      <c r="X457" s="39"/>
      <c r="Y457" s="39"/>
      <c r="Z457" s="39"/>
      <c r="AA457" s="39"/>
      <c r="AB457" s="39"/>
      <c r="AC457" s="39"/>
      <c r="AD457" s="39"/>
      <c r="AE457" s="39"/>
      <c r="AR457" s="232" t="s">
        <v>142</v>
      </c>
      <c r="AT457" s="232" t="s">
        <v>138</v>
      </c>
      <c r="AU457" s="232" t="s">
        <v>92</v>
      </c>
      <c r="AY457" s="17" t="s">
        <v>136</v>
      </c>
      <c r="BE457" s="233">
        <f>IF(N457="základní",J457,0)</f>
        <v>0</v>
      </c>
      <c r="BF457" s="233">
        <f>IF(N457="snížená",J457,0)</f>
        <v>0</v>
      </c>
      <c r="BG457" s="233">
        <f>IF(N457="zákl. přenesená",J457,0)</f>
        <v>0</v>
      </c>
      <c r="BH457" s="233">
        <f>IF(N457="sníž. přenesená",J457,0)</f>
        <v>0</v>
      </c>
      <c r="BI457" s="233">
        <f>IF(N457="nulová",J457,0)</f>
        <v>0</v>
      </c>
      <c r="BJ457" s="17" t="s">
        <v>90</v>
      </c>
      <c r="BK457" s="233">
        <f>ROUND(I457*H457,2)</f>
        <v>0</v>
      </c>
      <c r="BL457" s="17" t="s">
        <v>142</v>
      </c>
      <c r="BM457" s="232" t="s">
        <v>919</v>
      </c>
    </row>
    <row r="458" s="2" customFormat="1">
      <c r="A458" s="39"/>
      <c r="B458" s="40"/>
      <c r="C458" s="41"/>
      <c r="D458" s="234" t="s">
        <v>144</v>
      </c>
      <c r="E458" s="41"/>
      <c r="F458" s="235" t="s">
        <v>920</v>
      </c>
      <c r="G458" s="41"/>
      <c r="H458" s="41"/>
      <c r="I458" s="236"/>
      <c r="J458" s="41"/>
      <c r="K458" s="41"/>
      <c r="L458" s="45"/>
      <c r="M458" s="237"/>
      <c r="N458" s="238"/>
      <c r="O458" s="92"/>
      <c r="P458" s="92"/>
      <c r="Q458" s="92"/>
      <c r="R458" s="92"/>
      <c r="S458" s="92"/>
      <c r="T458" s="93"/>
      <c r="U458" s="39"/>
      <c r="V458" s="39"/>
      <c r="W458" s="39"/>
      <c r="X458" s="39"/>
      <c r="Y458" s="39"/>
      <c r="Z458" s="39"/>
      <c r="AA458" s="39"/>
      <c r="AB458" s="39"/>
      <c r="AC458" s="39"/>
      <c r="AD458" s="39"/>
      <c r="AE458" s="39"/>
      <c r="AT458" s="17" t="s">
        <v>144</v>
      </c>
      <c r="AU458" s="17" t="s">
        <v>92</v>
      </c>
    </row>
    <row r="459" s="2" customFormat="1" ht="24.15" customHeight="1">
      <c r="A459" s="39"/>
      <c r="B459" s="40"/>
      <c r="C459" s="220" t="s">
        <v>921</v>
      </c>
      <c r="D459" s="220" t="s">
        <v>138</v>
      </c>
      <c r="E459" s="221" t="s">
        <v>922</v>
      </c>
      <c r="F459" s="222" t="s">
        <v>923</v>
      </c>
      <c r="G459" s="223" t="s">
        <v>198</v>
      </c>
      <c r="H459" s="224">
        <v>8</v>
      </c>
      <c r="I459" s="225"/>
      <c r="J459" s="226">
        <f>ROUND(I459*H459,2)</f>
        <v>0</v>
      </c>
      <c r="K459" s="227"/>
      <c r="L459" s="45"/>
      <c r="M459" s="228" t="s">
        <v>1</v>
      </c>
      <c r="N459" s="229" t="s">
        <v>47</v>
      </c>
      <c r="O459" s="92"/>
      <c r="P459" s="230">
        <f>O459*H459</f>
        <v>0</v>
      </c>
      <c r="Q459" s="230">
        <v>0.00069999999999999999</v>
      </c>
      <c r="R459" s="230">
        <f>Q459*H459</f>
        <v>0.0055999999999999999</v>
      </c>
      <c r="S459" s="230">
        <v>0</v>
      </c>
      <c r="T459" s="231">
        <f>S459*H459</f>
        <v>0</v>
      </c>
      <c r="U459" s="39"/>
      <c r="V459" s="39"/>
      <c r="W459" s="39"/>
      <c r="X459" s="39"/>
      <c r="Y459" s="39"/>
      <c r="Z459" s="39"/>
      <c r="AA459" s="39"/>
      <c r="AB459" s="39"/>
      <c r="AC459" s="39"/>
      <c r="AD459" s="39"/>
      <c r="AE459" s="39"/>
      <c r="AR459" s="232" t="s">
        <v>142</v>
      </c>
      <c r="AT459" s="232" t="s">
        <v>138</v>
      </c>
      <c r="AU459" s="232" t="s">
        <v>92</v>
      </c>
      <c r="AY459" s="17" t="s">
        <v>136</v>
      </c>
      <c r="BE459" s="233">
        <f>IF(N459="základní",J459,0)</f>
        <v>0</v>
      </c>
      <c r="BF459" s="233">
        <f>IF(N459="snížená",J459,0)</f>
        <v>0</v>
      </c>
      <c r="BG459" s="233">
        <f>IF(N459="zákl. přenesená",J459,0)</f>
        <v>0</v>
      </c>
      <c r="BH459" s="233">
        <f>IF(N459="sníž. přenesená",J459,0)</f>
        <v>0</v>
      </c>
      <c r="BI459" s="233">
        <f>IF(N459="nulová",J459,0)</f>
        <v>0</v>
      </c>
      <c r="BJ459" s="17" t="s">
        <v>90</v>
      </c>
      <c r="BK459" s="233">
        <f>ROUND(I459*H459,2)</f>
        <v>0</v>
      </c>
      <c r="BL459" s="17" t="s">
        <v>142</v>
      </c>
      <c r="BM459" s="232" t="s">
        <v>924</v>
      </c>
    </row>
    <row r="460" s="13" customFormat="1">
      <c r="A460" s="13"/>
      <c r="B460" s="239"/>
      <c r="C460" s="240"/>
      <c r="D460" s="234" t="s">
        <v>150</v>
      </c>
      <c r="E460" s="241" t="s">
        <v>1</v>
      </c>
      <c r="F460" s="242" t="s">
        <v>925</v>
      </c>
      <c r="G460" s="240"/>
      <c r="H460" s="243">
        <v>6</v>
      </c>
      <c r="I460" s="244"/>
      <c r="J460" s="240"/>
      <c r="K460" s="240"/>
      <c r="L460" s="245"/>
      <c r="M460" s="246"/>
      <c r="N460" s="247"/>
      <c r="O460" s="247"/>
      <c r="P460" s="247"/>
      <c r="Q460" s="247"/>
      <c r="R460" s="247"/>
      <c r="S460" s="247"/>
      <c r="T460" s="248"/>
      <c r="U460" s="13"/>
      <c r="V460" s="13"/>
      <c r="W460" s="13"/>
      <c r="X460" s="13"/>
      <c r="Y460" s="13"/>
      <c r="Z460" s="13"/>
      <c r="AA460" s="13"/>
      <c r="AB460" s="13"/>
      <c r="AC460" s="13"/>
      <c r="AD460" s="13"/>
      <c r="AE460" s="13"/>
      <c r="AT460" s="249" t="s">
        <v>150</v>
      </c>
      <c r="AU460" s="249" t="s">
        <v>92</v>
      </c>
      <c r="AV460" s="13" t="s">
        <v>92</v>
      </c>
      <c r="AW460" s="13" t="s">
        <v>38</v>
      </c>
      <c r="AX460" s="13" t="s">
        <v>82</v>
      </c>
      <c r="AY460" s="249" t="s">
        <v>136</v>
      </c>
    </row>
    <row r="461" s="13" customFormat="1">
      <c r="A461" s="13"/>
      <c r="B461" s="239"/>
      <c r="C461" s="240"/>
      <c r="D461" s="234" t="s">
        <v>150</v>
      </c>
      <c r="E461" s="241" t="s">
        <v>1</v>
      </c>
      <c r="F461" s="242" t="s">
        <v>926</v>
      </c>
      <c r="G461" s="240"/>
      <c r="H461" s="243">
        <v>2</v>
      </c>
      <c r="I461" s="244"/>
      <c r="J461" s="240"/>
      <c r="K461" s="240"/>
      <c r="L461" s="245"/>
      <c r="M461" s="246"/>
      <c r="N461" s="247"/>
      <c r="O461" s="247"/>
      <c r="P461" s="247"/>
      <c r="Q461" s="247"/>
      <c r="R461" s="247"/>
      <c r="S461" s="247"/>
      <c r="T461" s="248"/>
      <c r="U461" s="13"/>
      <c r="V461" s="13"/>
      <c r="W461" s="13"/>
      <c r="X461" s="13"/>
      <c r="Y461" s="13"/>
      <c r="Z461" s="13"/>
      <c r="AA461" s="13"/>
      <c r="AB461" s="13"/>
      <c r="AC461" s="13"/>
      <c r="AD461" s="13"/>
      <c r="AE461" s="13"/>
      <c r="AT461" s="249" t="s">
        <v>150</v>
      </c>
      <c r="AU461" s="249" t="s">
        <v>92</v>
      </c>
      <c r="AV461" s="13" t="s">
        <v>92</v>
      </c>
      <c r="AW461" s="13" t="s">
        <v>38</v>
      </c>
      <c r="AX461" s="13" t="s">
        <v>82</v>
      </c>
      <c r="AY461" s="249" t="s">
        <v>136</v>
      </c>
    </row>
    <row r="462" s="14" customFormat="1">
      <c r="A462" s="14"/>
      <c r="B462" s="250"/>
      <c r="C462" s="251"/>
      <c r="D462" s="234" t="s">
        <v>150</v>
      </c>
      <c r="E462" s="252" t="s">
        <v>1</v>
      </c>
      <c r="F462" s="253" t="s">
        <v>153</v>
      </c>
      <c r="G462" s="251"/>
      <c r="H462" s="254">
        <v>8</v>
      </c>
      <c r="I462" s="255"/>
      <c r="J462" s="251"/>
      <c r="K462" s="251"/>
      <c r="L462" s="256"/>
      <c r="M462" s="257"/>
      <c r="N462" s="258"/>
      <c r="O462" s="258"/>
      <c r="P462" s="258"/>
      <c r="Q462" s="258"/>
      <c r="R462" s="258"/>
      <c r="S462" s="258"/>
      <c r="T462" s="259"/>
      <c r="U462" s="14"/>
      <c r="V462" s="14"/>
      <c r="W462" s="14"/>
      <c r="X462" s="14"/>
      <c r="Y462" s="14"/>
      <c r="Z462" s="14"/>
      <c r="AA462" s="14"/>
      <c r="AB462" s="14"/>
      <c r="AC462" s="14"/>
      <c r="AD462" s="14"/>
      <c r="AE462" s="14"/>
      <c r="AT462" s="260" t="s">
        <v>150</v>
      </c>
      <c r="AU462" s="260" t="s">
        <v>92</v>
      </c>
      <c r="AV462" s="14" t="s">
        <v>142</v>
      </c>
      <c r="AW462" s="14" t="s">
        <v>38</v>
      </c>
      <c r="AX462" s="14" t="s">
        <v>90</v>
      </c>
      <c r="AY462" s="260" t="s">
        <v>136</v>
      </c>
    </row>
    <row r="463" s="2" customFormat="1" ht="24.15" customHeight="1">
      <c r="A463" s="39"/>
      <c r="B463" s="40"/>
      <c r="C463" s="261" t="s">
        <v>695</v>
      </c>
      <c r="D463" s="261" t="s">
        <v>164</v>
      </c>
      <c r="E463" s="262" t="s">
        <v>927</v>
      </c>
      <c r="F463" s="263" t="s">
        <v>928</v>
      </c>
      <c r="G463" s="264" t="s">
        <v>198</v>
      </c>
      <c r="H463" s="265">
        <v>1</v>
      </c>
      <c r="I463" s="266"/>
      <c r="J463" s="267">
        <f>ROUND(I463*H463,2)</f>
        <v>0</v>
      </c>
      <c r="K463" s="268"/>
      <c r="L463" s="269"/>
      <c r="M463" s="270" t="s">
        <v>1</v>
      </c>
      <c r="N463" s="271" t="s">
        <v>47</v>
      </c>
      <c r="O463" s="92"/>
      <c r="P463" s="230">
        <f>O463*H463</f>
        <v>0</v>
      </c>
      <c r="Q463" s="230">
        <v>0.0035000000000000001</v>
      </c>
      <c r="R463" s="230">
        <f>Q463*H463</f>
        <v>0.0035000000000000001</v>
      </c>
      <c r="S463" s="230">
        <v>0</v>
      </c>
      <c r="T463" s="231">
        <f>S463*H463</f>
        <v>0</v>
      </c>
      <c r="U463" s="39"/>
      <c r="V463" s="39"/>
      <c r="W463" s="39"/>
      <c r="X463" s="39"/>
      <c r="Y463" s="39"/>
      <c r="Z463" s="39"/>
      <c r="AA463" s="39"/>
      <c r="AB463" s="39"/>
      <c r="AC463" s="39"/>
      <c r="AD463" s="39"/>
      <c r="AE463" s="39"/>
      <c r="AR463" s="232" t="s">
        <v>168</v>
      </c>
      <c r="AT463" s="232" t="s">
        <v>164</v>
      </c>
      <c r="AU463" s="232" t="s">
        <v>92</v>
      </c>
      <c r="AY463" s="17" t="s">
        <v>136</v>
      </c>
      <c r="BE463" s="233">
        <f>IF(N463="základní",J463,0)</f>
        <v>0</v>
      </c>
      <c r="BF463" s="233">
        <f>IF(N463="snížená",J463,0)</f>
        <v>0</v>
      </c>
      <c r="BG463" s="233">
        <f>IF(N463="zákl. přenesená",J463,0)</f>
        <v>0</v>
      </c>
      <c r="BH463" s="233">
        <f>IF(N463="sníž. přenesená",J463,0)</f>
        <v>0</v>
      </c>
      <c r="BI463" s="233">
        <f>IF(N463="nulová",J463,0)</f>
        <v>0</v>
      </c>
      <c r="BJ463" s="17" t="s">
        <v>90</v>
      </c>
      <c r="BK463" s="233">
        <f>ROUND(I463*H463,2)</f>
        <v>0</v>
      </c>
      <c r="BL463" s="17" t="s">
        <v>142</v>
      </c>
      <c r="BM463" s="232" t="s">
        <v>929</v>
      </c>
    </row>
    <row r="464" s="2" customFormat="1" ht="14.4" customHeight="1">
      <c r="A464" s="39"/>
      <c r="B464" s="40"/>
      <c r="C464" s="261" t="s">
        <v>930</v>
      </c>
      <c r="D464" s="261" t="s">
        <v>164</v>
      </c>
      <c r="E464" s="262" t="s">
        <v>931</v>
      </c>
      <c r="F464" s="263" t="s">
        <v>932</v>
      </c>
      <c r="G464" s="264" t="s">
        <v>198</v>
      </c>
      <c r="H464" s="265">
        <v>1</v>
      </c>
      <c r="I464" s="266"/>
      <c r="J464" s="267">
        <f>ROUND(I464*H464,2)</f>
        <v>0</v>
      </c>
      <c r="K464" s="268"/>
      <c r="L464" s="269"/>
      <c r="M464" s="270" t="s">
        <v>1</v>
      </c>
      <c r="N464" s="271" t="s">
        <v>47</v>
      </c>
      <c r="O464" s="92"/>
      <c r="P464" s="230">
        <f>O464*H464</f>
        <v>0</v>
      </c>
      <c r="Q464" s="230">
        <v>0.00089999999999999998</v>
      </c>
      <c r="R464" s="230">
        <f>Q464*H464</f>
        <v>0.00089999999999999998</v>
      </c>
      <c r="S464" s="230">
        <v>0</v>
      </c>
      <c r="T464" s="231">
        <f>S464*H464</f>
        <v>0</v>
      </c>
      <c r="U464" s="39"/>
      <c r="V464" s="39"/>
      <c r="W464" s="39"/>
      <c r="X464" s="39"/>
      <c r="Y464" s="39"/>
      <c r="Z464" s="39"/>
      <c r="AA464" s="39"/>
      <c r="AB464" s="39"/>
      <c r="AC464" s="39"/>
      <c r="AD464" s="39"/>
      <c r="AE464" s="39"/>
      <c r="AR464" s="232" t="s">
        <v>168</v>
      </c>
      <c r="AT464" s="232" t="s">
        <v>164</v>
      </c>
      <c r="AU464" s="232" t="s">
        <v>92</v>
      </c>
      <c r="AY464" s="17" t="s">
        <v>136</v>
      </c>
      <c r="BE464" s="233">
        <f>IF(N464="základní",J464,0)</f>
        <v>0</v>
      </c>
      <c r="BF464" s="233">
        <f>IF(N464="snížená",J464,0)</f>
        <v>0</v>
      </c>
      <c r="BG464" s="233">
        <f>IF(N464="zákl. přenesená",J464,0)</f>
        <v>0</v>
      </c>
      <c r="BH464" s="233">
        <f>IF(N464="sníž. přenesená",J464,0)</f>
        <v>0</v>
      </c>
      <c r="BI464" s="233">
        <f>IF(N464="nulová",J464,0)</f>
        <v>0</v>
      </c>
      <c r="BJ464" s="17" t="s">
        <v>90</v>
      </c>
      <c r="BK464" s="233">
        <f>ROUND(I464*H464,2)</f>
        <v>0</v>
      </c>
      <c r="BL464" s="17" t="s">
        <v>142</v>
      </c>
      <c r="BM464" s="232" t="s">
        <v>933</v>
      </c>
    </row>
    <row r="465" s="2" customFormat="1" ht="24.15" customHeight="1">
      <c r="A465" s="39"/>
      <c r="B465" s="40"/>
      <c r="C465" s="220" t="s">
        <v>934</v>
      </c>
      <c r="D465" s="220" t="s">
        <v>138</v>
      </c>
      <c r="E465" s="221" t="s">
        <v>935</v>
      </c>
      <c r="F465" s="222" t="s">
        <v>936</v>
      </c>
      <c r="G465" s="223" t="s">
        <v>198</v>
      </c>
      <c r="H465" s="224">
        <v>8</v>
      </c>
      <c r="I465" s="225"/>
      <c r="J465" s="226">
        <f>ROUND(I465*H465,2)</f>
        <v>0</v>
      </c>
      <c r="K465" s="227"/>
      <c r="L465" s="45"/>
      <c r="M465" s="228" t="s">
        <v>1</v>
      </c>
      <c r="N465" s="229" t="s">
        <v>47</v>
      </c>
      <c r="O465" s="92"/>
      <c r="P465" s="230">
        <f>O465*H465</f>
        <v>0</v>
      </c>
      <c r="Q465" s="230">
        <v>0.10940999999999999</v>
      </c>
      <c r="R465" s="230">
        <f>Q465*H465</f>
        <v>0.87527999999999995</v>
      </c>
      <c r="S465" s="230">
        <v>0</v>
      </c>
      <c r="T465" s="231">
        <f>S465*H465</f>
        <v>0</v>
      </c>
      <c r="U465" s="39"/>
      <c r="V465" s="39"/>
      <c r="W465" s="39"/>
      <c r="X465" s="39"/>
      <c r="Y465" s="39"/>
      <c r="Z465" s="39"/>
      <c r="AA465" s="39"/>
      <c r="AB465" s="39"/>
      <c r="AC465" s="39"/>
      <c r="AD465" s="39"/>
      <c r="AE465" s="39"/>
      <c r="AR465" s="232" t="s">
        <v>142</v>
      </c>
      <c r="AT465" s="232" t="s">
        <v>138</v>
      </c>
      <c r="AU465" s="232" t="s">
        <v>92</v>
      </c>
      <c r="AY465" s="17" t="s">
        <v>136</v>
      </c>
      <c r="BE465" s="233">
        <f>IF(N465="základní",J465,0)</f>
        <v>0</v>
      </c>
      <c r="BF465" s="233">
        <f>IF(N465="snížená",J465,0)</f>
        <v>0</v>
      </c>
      <c r="BG465" s="233">
        <f>IF(N465="zákl. přenesená",J465,0)</f>
        <v>0</v>
      </c>
      <c r="BH465" s="233">
        <f>IF(N465="sníž. přenesená",J465,0)</f>
        <v>0</v>
      </c>
      <c r="BI465" s="233">
        <f>IF(N465="nulová",J465,0)</f>
        <v>0</v>
      </c>
      <c r="BJ465" s="17" t="s">
        <v>90</v>
      </c>
      <c r="BK465" s="233">
        <f>ROUND(I465*H465,2)</f>
        <v>0</v>
      </c>
      <c r="BL465" s="17" t="s">
        <v>142</v>
      </c>
      <c r="BM465" s="232" t="s">
        <v>937</v>
      </c>
    </row>
    <row r="466" s="2" customFormat="1">
      <c r="A466" s="39"/>
      <c r="B466" s="40"/>
      <c r="C466" s="41"/>
      <c r="D466" s="234" t="s">
        <v>144</v>
      </c>
      <c r="E466" s="41"/>
      <c r="F466" s="235" t="s">
        <v>938</v>
      </c>
      <c r="G466" s="41"/>
      <c r="H466" s="41"/>
      <c r="I466" s="236"/>
      <c r="J466" s="41"/>
      <c r="K466" s="41"/>
      <c r="L466" s="45"/>
      <c r="M466" s="237"/>
      <c r="N466" s="238"/>
      <c r="O466" s="92"/>
      <c r="P466" s="92"/>
      <c r="Q466" s="92"/>
      <c r="R466" s="92"/>
      <c r="S466" s="92"/>
      <c r="T466" s="93"/>
      <c r="U466" s="39"/>
      <c r="V466" s="39"/>
      <c r="W466" s="39"/>
      <c r="X466" s="39"/>
      <c r="Y466" s="39"/>
      <c r="Z466" s="39"/>
      <c r="AA466" s="39"/>
      <c r="AB466" s="39"/>
      <c r="AC466" s="39"/>
      <c r="AD466" s="39"/>
      <c r="AE466" s="39"/>
      <c r="AT466" s="17" t="s">
        <v>144</v>
      </c>
      <c r="AU466" s="17" t="s">
        <v>92</v>
      </c>
    </row>
    <row r="467" s="13" customFormat="1">
      <c r="A467" s="13"/>
      <c r="B467" s="239"/>
      <c r="C467" s="240"/>
      <c r="D467" s="234" t="s">
        <v>150</v>
      </c>
      <c r="E467" s="241" t="s">
        <v>1</v>
      </c>
      <c r="F467" s="242" t="s">
        <v>939</v>
      </c>
      <c r="G467" s="240"/>
      <c r="H467" s="243">
        <v>6</v>
      </c>
      <c r="I467" s="244"/>
      <c r="J467" s="240"/>
      <c r="K467" s="240"/>
      <c r="L467" s="245"/>
      <c r="M467" s="246"/>
      <c r="N467" s="247"/>
      <c r="O467" s="247"/>
      <c r="P467" s="247"/>
      <c r="Q467" s="247"/>
      <c r="R467" s="247"/>
      <c r="S467" s="247"/>
      <c r="T467" s="248"/>
      <c r="U467" s="13"/>
      <c r="V467" s="13"/>
      <c r="W467" s="13"/>
      <c r="X467" s="13"/>
      <c r="Y467" s="13"/>
      <c r="Z467" s="13"/>
      <c r="AA467" s="13"/>
      <c r="AB467" s="13"/>
      <c r="AC467" s="13"/>
      <c r="AD467" s="13"/>
      <c r="AE467" s="13"/>
      <c r="AT467" s="249" t="s">
        <v>150</v>
      </c>
      <c r="AU467" s="249" t="s">
        <v>92</v>
      </c>
      <c r="AV467" s="13" t="s">
        <v>92</v>
      </c>
      <c r="AW467" s="13" t="s">
        <v>38</v>
      </c>
      <c r="AX467" s="13" t="s">
        <v>82</v>
      </c>
      <c r="AY467" s="249" t="s">
        <v>136</v>
      </c>
    </row>
    <row r="468" s="13" customFormat="1">
      <c r="A468" s="13"/>
      <c r="B468" s="239"/>
      <c r="C468" s="240"/>
      <c r="D468" s="234" t="s">
        <v>150</v>
      </c>
      <c r="E468" s="241" t="s">
        <v>1</v>
      </c>
      <c r="F468" s="242" t="s">
        <v>940</v>
      </c>
      <c r="G468" s="240"/>
      <c r="H468" s="243">
        <v>2</v>
      </c>
      <c r="I468" s="244"/>
      <c r="J468" s="240"/>
      <c r="K468" s="240"/>
      <c r="L468" s="245"/>
      <c r="M468" s="246"/>
      <c r="N468" s="247"/>
      <c r="O468" s="247"/>
      <c r="P468" s="247"/>
      <c r="Q468" s="247"/>
      <c r="R468" s="247"/>
      <c r="S468" s="247"/>
      <c r="T468" s="248"/>
      <c r="U468" s="13"/>
      <c r="V468" s="13"/>
      <c r="W468" s="13"/>
      <c r="X468" s="13"/>
      <c r="Y468" s="13"/>
      <c r="Z468" s="13"/>
      <c r="AA468" s="13"/>
      <c r="AB468" s="13"/>
      <c r="AC468" s="13"/>
      <c r="AD468" s="13"/>
      <c r="AE468" s="13"/>
      <c r="AT468" s="249" t="s">
        <v>150</v>
      </c>
      <c r="AU468" s="249" t="s">
        <v>92</v>
      </c>
      <c r="AV468" s="13" t="s">
        <v>92</v>
      </c>
      <c r="AW468" s="13" t="s">
        <v>38</v>
      </c>
      <c r="AX468" s="13" t="s">
        <v>82</v>
      </c>
      <c r="AY468" s="249" t="s">
        <v>136</v>
      </c>
    </row>
    <row r="469" s="14" customFormat="1">
      <c r="A469" s="14"/>
      <c r="B469" s="250"/>
      <c r="C469" s="251"/>
      <c r="D469" s="234" t="s">
        <v>150</v>
      </c>
      <c r="E469" s="252" t="s">
        <v>1</v>
      </c>
      <c r="F469" s="253" t="s">
        <v>153</v>
      </c>
      <c r="G469" s="251"/>
      <c r="H469" s="254">
        <v>8</v>
      </c>
      <c r="I469" s="255"/>
      <c r="J469" s="251"/>
      <c r="K469" s="251"/>
      <c r="L469" s="256"/>
      <c r="M469" s="257"/>
      <c r="N469" s="258"/>
      <c r="O469" s="258"/>
      <c r="P469" s="258"/>
      <c r="Q469" s="258"/>
      <c r="R469" s="258"/>
      <c r="S469" s="258"/>
      <c r="T469" s="259"/>
      <c r="U469" s="14"/>
      <c r="V469" s="14"/>
      <c r="W469" s="14"/>
      <c r="X469" s="14"/>
      <c r="Y469" s="14"/>
      <c r="Z469" s="14"/>
      <c r="AA469" s="14"/>
      <c r="AB469" s="14"/>
      <c r="AC469" s="14"/>
      <c r="AD469" s="14"/>
      <c r="AE469" s="14"/>
      <c r="AT469" s="260" t="s">
        <v>150</v>
      </c>
      <c r="AU469" s="260" t="s">
        <v>92</v>
      </c>
      <c r="AV469" s="14" t="s">
        <v>142</v>
      </c>
      <c r="AW469" s="14" t="s">
        <v>38</v>
      </c>
      <c r="AX469" s="14" t="s">
        <v>90</v>
      </c>
      <c r="AY469" s="260" t="s">
        <v>136</v>
      </c>
    </row>
    <row r="470" s="2" customFormat="1" ht="14.4" customHeight="1">
      <c r="A470" s="39"/>
      <c r="B470" s="40"/>
      <c r="C470" s="261" t="s">
        <v>941</v>
      </c>
      <c r="D470" s="261" t="s">
        <v>164</v>
      </c>
      <c r="E470" s="262" t="s">
        <v>942</v>
      </c>
      <c r="F470" s="263" t="s">
        <v>943</v>
      </c>
      <c r="G470" s="264" t="s">
        <v>198</v>
      </c>
      <c r="H470" s="265">
        <v>8</v>
      </c>
      <c r="I470" s="266"/>
      <c r="J470" s="267">
        <f>ROUND(I470*H470,2)</f>
        <v>0</v>
      </c>
      <c r="K470" s="268"/>
      <c r="L470" s="269"/>
      <c r="M470" s="270" t="s">
        <v>1</v>
      </c>
      <c r="N470" s="271" t="s">
        <v>47</v>
      </c>
      <c r="O470" s="92"/>
      <c r="P470" s="230">
        <f>O470*H470</f>
        <v>0</v>
      </c>
      <c r="Q470" s="230">
        <v>0.0061000000000000004</v>
      </c>
      <c r="R470" s="230">
        <f>Q470*H470</f>
        <v>0.048800000000000003</v>
      </c>
      <c r="S470" s="230">
        <v>0</v>
      </c>
      <c r="T470" s="231">
        <f>S470*H470</f>
        <v>0</v>
      </c>
      <c r="U470" s="39"/>
      <c r="V470" s="39"/>
      <c r="W470" s="39"/>
      <c r="X470" s="39"/>
      <c r="Y470" s="39"/>
      <c r="Z470" s="39"/>
      <c r="AA470" s="39"/>
      <c r="AB470" s="39"/>
      <c r="AC470" s="39"/>
      <c r="AD470" s="39"/>
      <c r="AE470" s="39"/>
      <c r="AR470" s="232" t="s">
        <v>168</v>
      </c>
      <c r="AT470" s="232" t="s">
        <v>164</v>
      </c>
      <c r="AU470" s="232" t="s">
        <v>92</v>
      </c>
      <c r="AY470" s="17" t="s">
        <v>136</v>
      </c>
      <c r="BE470" s="233">
        <f>IF(N470="základní",J470,0)</f>
        <v>0</v>
      </c>
      <c r="BF470" s="233">
        <f>IF(N470="snížená",J470,0)</f>
        <v>0</v>
      </c>
      <c r="BG470" s="233">
        <f>IF(N470="zákl. přenesená",J470,0)</f>
        <v>0</v>
      </c>
      <c r="BH470" s="233">
        <f>IF(N470="sníž. přenesená",J470,0)</f>
        <v>0</v>
      </c>
      <c r="BI470" s="233">
        <f>IF(N470="nulová",J470,0)</f>
        <v>0</v>
      </c>
      <c r="BJ470" s="17" t="s">
        <v>90</v>
      </c>
      <c r="BK470" s="233">
        <f>ROUND(I470*H470,2)</f>
        <v>0</v>
      </c>
      <c r="BL470" s="17" t="s">
        <v>142</v>
      </c>
      <c r="BM470" s="232" t="s">
        <v>944</v>
      </c>
    </row>
    <row r="471" s="2" customFormat="1">
      <c r="A471" s="39"/>
      <c r="B471" s="40"/>
      <c r="C471" s="41"/>
      <c r="D471" s="234" t="s">
        <v>144</v>
      </c>
      <c r="E471" s="41"/>
      <c r="F471" s="235" t="s">
        <v>945</v>
      </c>
      <c r="G471" s="41"/>
      <c r="H471" s="41"/>
      <c r="I471" s="236"/>
      <c r="J471" s="41"/>
      <c r="K471" s="41"/>
      <c r="L471" s="45"/>
      <c r="M471" s="237"/>
      <c r="N471" s="238"/>
      <c r="O471" s="92"/>
      <c r="P471" s="92"/>
      <c r="Q471" s="92"/>
      <c r="R471" s="92"/>
      <c r="S471" s="92"/>
      <c r="T471" s="93"/>
      <c r="U471" s="39"/>
      <c r="V471" s="39"/>
      <c r="W471" s="39"/>
      <c r="X471" s="39"/>
      <c r="Y471" s="39"/>
      <c r="Z471" s="39"/>
      <c r="AA471" s="39"/>
      <c r="AB471" s="39"/>
      <c r="AC471" s="39"/>
      <c r="AD471" s="39"/>
      <c r="AE471" s="39"/>
      <c r="AT471" s="17" t="s">
        <v>144</v>
      </c>
      <c r="AU471" s="17" t="s">
        <v>92</v>
      </c>
    </row>
    <row r="472" s="2" customFormat="1" ht="14.4" customHeight="1">
      <c r="A472" s="39"/>
      <c r="B472" s="40"/>
      <c r="C472" s="261" t="s">
        <v>946</v>
      </c>
      <c r="D472" s="261" t="s">
        <v>164</v>
      </c>
      <c r="E472" s="262" t="s">
        <v>947</v>
      </c>
      <c r="F472" s="263" t="s">
        <v>948</v>
      </c>
      <c r="G472" s="264" t="s">
        <v>198</v>
      </c>
      <c r="H472" s="265">
        <v>6</v>
      </c>
      <c r="I472" s="266"/>
      <c r="J472" s="267">
        <f>ROUND(I472*H472,2)</f>
        <v>0</v>
      </c>
      <c r="K472" s="268"/>
      <c r="L472" s="269"/>
      <c r="M472" s="270" t="s">
        <v>1</v>
      </c>
      <c r="N472" s="271" t="s">
        <v>47</v>
      </c>
      <c r="O472" s="92"/>
      <c r="P472" s="230">
        <f>O472*H472</f>
        <v>0</v>
      </c>
      <c r="Q472" s="230">
        <v>0.0030000000000000001</v>
      </c>
      <c r="R472" s="230">
        <f>Q472*H472</f>
        <v>0.018000000000000002</v>
      </c>
      <c r="S472" s="230">
        <v>0</v>
      </c>
      <c r="T472" s="231">
        <f>S472*H472</f>
        <v>0</v>
      </c>
      <c r="U472" s="39"/>
      <c r="V472" s="39"/>
      <c r="W472" s="39"/>
      <c r="X472" s="39"/>
      <c r="Y472" s="39"/>
      <c r="Z472" s="39"/>
      <c r="AA472" s="39"/>
      <c r="AB472" s="39"/>
      <c r="AC472" s="39"/>
      <c r="AD472" s="39"/>
      <c r="AE472" s="39"/>
      <c r="AR472" s="232" t="s">
        <v>168</v>
      </c>
      <c r="AT472" s="232" t="s">
        <v>164</v>
      </c>
      <c r="AU472" s="232" t="s">
        <v>92</v>
      </c>
      <c r="AY472" s="17" t="s">
        <v>136</v>
      </c>
      <c r="BE472" s="233">
        <f>IF(N472="základní",J472,0)</f>
        <v>0</v>
      </c>
      <c r="BF472" s="233">
        <f>IF(N472="snížená",J472,0)</f>
        <v>0</v>
      </c>
      <c r="BG472" s="233">
        <f>IF(N472="zákl. přenesená",J472,0)</f>
        <v>0</v>
      </c>
      <c r="BH472" s="233">
        <f>IF(N472="sníž. přenesená",J472,0)</f>
        <v>0</v>
      </c>
      <c r="BI472" s="233">
        <f>IF(N472="nulová",J472,0)</f>
        <v>0</v>
      </c>
      <c r="BJ472" s="17" t="s">
        <v>90</v>
      </c>
      <c r="BK472" s="233">
        <f>ROUND(I472*H472,2)</f>
        <v>0</v>
      </c>
      <c r="BL472" s="17" t="s">
        <v>142</v>
      </c>
      <c r="BM472" s="232" t="s">
        <v>949</v>
      </c>
    </row>
    <row r="473" s="2" customFormat="1">
      <c r="A473" s="39"/>
      <c r="B473" s="40"/>
      <c r="C473" s="41"/>
      <c r="D473" s="234" t="s">
        <v>144</v>
      </c>
      <c r="E473" s="41"/>
      <c r="F473" s="235" t="s">
        <v>950</v>
      </c>
      <c r="G473" s="41"/>
      <c r="H473" s="41"/>
      <c r="I473" s="236"/>
      <c r="J473" s="41"/>
      <c r="K473" s="41"/>
      <c r="L473" s="45"/>
      <c r="M473" s="237"/>
      <c r="N473" s="238"/>
      <c r="O473" s="92"/>
      <c r="P473" s="92"/>
      <c r="Q473" s="92"/>
      <c r="R473" s="92"/>
      <c r="S473" s="92"/>
      <c r="T473" s="93"/>
      <c r="U473" s="39"/>
      <c r="V473" s="39"/>
      <c r="W473" s="39"/>
      <c r="X473" s="39"/>
      <c r="Y473" s="39"/>
      <c r="Z473" s="39"/>
      <c r="AA473" s="39"/>
      <c r="AB473" s="39"/>
      <c r="AC473" s="39"/>
      <c r="AD473" s="39"/>
      <c r="AE473" s="39"/>
      <c r="AT473" s="17" t="s">
        <v>144</v>
      </c>
      <c r="AU473" s="17" t="s">
        <v>92</v>
      </c>
    </row>
    <row r="474" s="2" customFormat="1" ht="14.4" customHeight="1">
      <c r="A474" s="39"/>
      <c r="B474" s="40"/>
      <c r="C474" s="261" t="s">
        <v>951</v>
      </c>
      <c r="D474" s="261" t="s">
        <v>164</v>
      </c>
      <c r="E474" s="262" t="s">
        <v>952</v>
      </c>
      <c r="F474" s="263" t="s">
        <v>953</v>
      </c>
      <c r="G474" s="264" t="s">
        <v>198</v>
      </c>
      <c r="H474" s="265">
        <v>8</v>
      </c>
      <c r="I474" s="266"/>
      <c r="J474" s="267">
        <f>ROUND(I474*H474,2)</f>
        <v>0</v>
      </c>
      <c r="K474" s="268"/>
      <c r="L474" s="269"/>
      <c r="M474" s="270" t="s">
        <v>1</v>
      </c>
      <c r="N474" s="271" t="s">
        <v>47</v>
      </c>
      <c r="O474" s="92"/>
      <c r="P474" s="230">
        <f>O474*H474</f>
        <v>0</v>
      </c>
      <c r="Q474" s="230">
        <v>0.00035</v>
      </c>
      <c r="R474" s="230">
        <f>Q474*H474</f>
        <v>0.0028</v>
      </c>
      <c r="S474" s="230">
        <v>0</v>
      </c>
      <c r="T474" s="231">
        <f>S474*H474</f>
        <v>0</v>
      </c>
      <c r="U474" s="39"/>
      <c r="V474" s="39"/>
      <c r="W474" s="39"/>
      <c r="X474" s="39"/>
      <c r="Y474" s="39"/>
      <c r="Z474" s="39"/>
      <c r="AA474" s="39"/>
      <c r="AB474" s="39"/>
      <c r="AC474" s="39"/>
      <c r="AD474" s="39"/>
      <c r="AE474" s="39"/>
      <c r="AR474" s="232" t="s">
        <v>168</v>
      </c>
      <c r="AT474" s="232" t="s">
        <v>164</v>
      </c>
      <c r="AU474" s="232" t="s">
        <v>92</v>
      </c>
      <c r="AY474" s="17" t="s">
        <v>136</v>
      </c>
      <c r="BE474" s="233">
        <f>IF(N474="základní",J474,0)</f>
        <v>0</v>
      </c>
      <c r="BF474" s="233">
        <f>IF(N474="snížená",J474,0)</f>
        <v>0</v>
      </c>
      <c r="BG474" s="233">
        <f>IF(N474="zákl. přenesená",J474,0)</f>
        <v>0</v>
      </c>
      <c r="BH474" s="233">
        <f>IF(N474="sníž. přenesená",J474,0)</f>
        <v>0</v>
      </c>
      <c r="BI474" s="233">
        <f>IF(N474="nulová",J474,0)</f>
        <v>0</v>
      </c>
      <c r="BJ474" s="17" t="s">
        <v>90</v>
      </c>
      <c r="BK474" s="233">
        <f>ROUND(I474*H474,2)</f>
        <v>0</v>
      </c>
      <c r="BL474" s="17" t="s">
        <v>142</v>
      </c>
      <c r="BM474" s="232" t="s">
        <v>954</v>
      </c>
    </row>
    <row r="475" s="2" customFormat="1">
      <c r="A475" s="39"/>
      <c r="B475" s="40"/>
      <c r="C475" s="41"/>
      <c r="D475" s="234" t="s">
        <v>144</v>
      </c>
      <c r="E475" s="41"/>
      <c r="F475" s="235" t="s">
        <v>955</v>
      </c>
      <c r="G475" s="41"/>
      <c r="H475" s="41"/>
      <c r="I475" s="236"/>
      <c r="J475" s="41"/>
      <c r="K475" s="41"/>
      <c r="L475" s="45"/>
      <c r="M475" s="237"/>
      <c r="N475" s="238"/>
      <c r="O475" s="92"/>
      <c r="P475" s="92"/>
      <c r="Q475" s="92"/>
      <c r="R475" s="92"/>
      <c r="S475" s="92"/>
      <c r="T475" s="93"/>
      <c r="U475" s="39"/>
      <c r="V475" s="39"/>
      <c r="W475" s="39"/>
      <c r="X475" s="39"/>
      <c r="Y475" s="39"/>
      <c r="Z475" s="39"/>
      <c r="AA475" s="39"/>
      <c r="AB475" s="39"/>
      <c r="AC475" s="39"/>
      <c r="AD475" s="39"/>
      <c r="AE475" s="39"/>
      <c r="AT475" s="17" t="s">
        <v>144</v>
      </c>
      <c r="AU475" s="17" t="s">
        <v>92</v>
      </c>
    </row>
    <row r="476" s="2" customFormat="1" ht="14.4" customHeight="1">
      <c r="A476" s="39"/>
      <c r="B476" s="40"/>
      <c r="C476" s="261" t="s">
        <v>956</v>
      </c>
      <c r="D476" s="261" t="s">
        <v>164</v>
      </c>
      <c r="E476" s="262" t="s">
        <v>957</v>
      </c>
      <c r="F476" s="263" t="s">
        <v>958</v>
      </c>
      <c r="G476" s="264" t="s">
        <v>198</v>
      </c>
      <c r="H476" s="265">
        <v>8</v>
      </c>
      <c r="I476" s="266"/>
      <c r="J476" s="267">
        <f>ROUND(I476*H476,2)</f>
        <v>0</v>
      </c>
      <c r="K476" s="268"/>
      <c r="L476" s="269"/>
      <c r="M476" s="270" t="s">
        <v>1</v>
      </c>
      <c r="N476" s="271" t="s">
        <v>47</v>
      </c>
      <c r="O476" s="92"/>
      <c r="P476" s="230">
        <f>O476*H476</f>
        <v>0</v>
      </c>
      <c r="Q476" s="230">
        <v>0.00010000000000000001</v>
      </c>
      <c r="R476" s="230">
        <f>Q476*H476</f>
        <v>0.00080000000000000004</v>
      </c>
      <c r="S476" s="230">
        <v>0</v>
      </c>
      <c r="T476" s="231">
        <f>S476*H476</f>
        <v>0</v>
      </c>
      <c r="U476" s="39"/>
      <c r="V476" s="39"/>
      <c r="W476" s="39"/>
      <c r="X476" s="39"/>
      <c r="Y476" s="39"/>
      <c r="Z476" s="39"/>
      <c r="AA476" s="39"/>
      <c r="AB476" s="39"/>
      <c r="AC476" s="39"/>
      <c r="AD476" s="39"/>
      <c r="AE476" s="39"/>
      <c r="AR476" s="232" t="s">
        <v>168</v>
      </c>
      <c r="AT476" s="232" t="s">
        <v>164</v>
      </c>
      <c r="AU476" s="232" t="s">
        <v>92</v>
      </c>
      <c r="AY476" s="17" t="s">
        <v>136</v>
      </c>
      <c r="BE476" s="233">
        <f>IF(N476="základní",J476,0)</f>
        <v>0</v>
      </c>
      <c r="BF476" s="233">
        <f>IF(N476="snížená",J476,0)</f>
        <v>0</v>
      </c>
      <c r="BG476" s="233">
        <f>IF(N476="zákl. přenesená",J476,0)</f>
        <v>0</v>
      </c>
      <c r="BH476" s="233">
        <f>IF(N476="sníž. přenesená",J476,0)</f>
        <v>0</v>
      </c>
      <c r="BI476" s="233">
        <f>IF(N476="nulová",J476,0)</f>
        <v>0</v>
      </c>
      <c r="BJ476" s="17" t="s">
        <v>90</v>
      </c>
      <c r="BK476" s="233">
        <f>ROUND(I476*H476,2)</f>
        <v>0</v>
      </c>
      <c r="BL476" s="17" t="s">
        <v>142</v>
      </c>
      <c r="BM476" s="232" t="s">
        <v>959</v>
      </c>
    </row>
    <row r="477" s="2" customFormat="1">
      <c r="A477" s="39"/>
      <c r="B477" s="40"/>
      <c r="C477" s="41"/>
      <c r="D477" s="234" t="s">
        <v>144</v>
      </c>
      <c r="E477" s="41"/>
      <c r="F477" s="235" t="s">
        <v>960</v>
      </c>
      <c r="G477" s="41"/>
      <c r="H477" s="41"/>
      <c r="I477" s="236"/>
      <c r="J477" s="41"/>
      <c r="K477" s="41"/>
      <c r="L477" s="45"/>
      <c r="M477" s="237"/>
      <c r="N477" s="238"/>
      <c r="O477" s="92"/>
      <c r="P477" s="92"/>
      <c r="Q477" s="92"/>
      <c r="R477" s="92"/>
      <c r="S477" s="92"/>
      <c r="T477" s="93"/>
      <c r="U477" s="39"/>
      <c r="V477" s="39"/>
      <c r="W477" s="39"/>
      <c r="X477" s="39"/>
      <c r="Y477" s="39"/>
      <c r="Z477" s="39"/>
      <c r="AA477" s="39"/>
      <c r="AB477" s="39"/>
      <c r="AC477" s="39"/>
      <c r="AD477" s="39"/>
      <c r="AE477" s="39"/>
      <c r="AT477" s="17" t="s">
        <v>144</v>
      </c>
      <c r="AU477" s="17" t="s">
        <v>92</v>
      </c>
    </row>
    <row r="478" s="2" customFormat="1" ht="24.15" customHeight="1">
      <c r="A478" s="39"/>
      <c r="B478" s="40"/>
      <c r="C478" s="220" t="s">
        <v>961</v>
      </c>
      <c r="D478" s="220" t="s">
        <v>138</v>
      </c>
      <c r="E478" s="221" t="s">
        <v>962</v>
      </c>
      <c r="F478" s="222" t="s">
        <v>963</v>
      </c>
      <c r="G478" s="223" t="s">
        <v>256</v>
      </c>
      <c r="H478" s="224">
        <v>71</v>
      </c>
      <c r="I478" s="225"/>
      <c r="J478" s="226">
        <f>ROUND(I478*H478,2)</f>
        <v>0</v>
      </c>
      <c r="K478" s="227"/>
      <c r="L478" s="45"/>
      <c r="M478" s="228" t="s">
        <v>1</v>
      </c>
      <c r="N478" s="229" t="s">
        <v>47</v>
      </c>
      <c r="O478" s="92"/>
      <c r="P478" s="230">
        <f>O478*H478</f>
        <v>0</v>
      </c>
      <c r="Q478" s="230">
        <v>0.00033</v>
      </c>
      <c r="R478" s="230">
        <f>Q478*H478</f>
        <v>0.023429999999999999</v>
      </c>
      <c r="S478" s="230">
        <v>0</v>
      </c>
      <c r="T478" s="231">
        <f>S478*H478</f>
        <v>0</v>
      </c>
      <c r="U478" s="39"/>
      <c r="V478" s="39"/>
      <c r="W478" s="39"/>
      <c r="X478" s="39"/>
      <c r="Y478" s="39"/>
      <c r="Z478" s="39"/>
      <c r="AA478" s="39"/>
      <c r="AB478" s="39"/>
      <c r="AC478" s="39"/>
      <c r="AD478" s="39"/>
      <c r="AE478" s="39"/>
      <c r="AR478" s="232" t="s">
        <v>142</v>
      </c>
      <c r="AT478" s="232" t="s">
        <v>138</v>
      </c>
      <c r="AU478" s="232" t="s">
        <v>92</v>
      </c>
      <c r="AY478" s="17" t="s">
        <v>136</v>
      </c>
      <c r="BE478" s="233">
        <f>IF(N478="základní",J478,0)</f>
        <v>0</v>
      </c>
      <c r="BF478" s="233">
        <f>IF(N478="snížená",J478,0)</f>
        <v>0</v>
      </c>
      <c r="BG478" s="233">
        <f>IF(N478="zákl. přenesená",J478,0)</f>
        <v>0</v>
      </c>
      <c r="BH478" s="233">
        <f>IF(N478="sníž. přenesená",J478,0)</f>
        <v>0</v>
      </c>
      <c r="BI478" s="233">
        <f>IF(N478="nulová",J478,0)</f>
        <v>0</v>
      </c>
      <c r="BJ478" s="17" t="s">
        <v>90</v>
      </c>
      <c r="BK478" s="233">
        <f>ROUND(I478*H478,2)</f>
        <v>0</v>
      </c>
      <c r="BL478" s="17" t="s">
        <v>142</v>
      </c>
      <c r="BM478" s="232" t="s">
        <v>964</v>
      </c>
    </row>
    <row r="479" s="2" customFormat="1" ht="24.15" customHeight="1">
      <c r="A479" s="39"/>
      <c r="B479" s="40"/>
      <c r="C479" s="220" t="s">
        <v>965</v>
      </c>
      <c r="D479" s="220" t="s">
        <v>138</v>
      </c>
      <c r="E479" s="221" t="s">
        <v>966</v>
      </c>
      <c r="F479" s="222" t="s">
        <v>967</v>
      </c>
      <c r="G479" s="223" t="s">
        <v>256</v>
      </c>
      <c r="H479" s="224">
        <v>19</v>
      </c>
      <c r="I479" s="225"/>
      <c r="J479" s="226">
        <f>ROUND(I479*H479,2)</f>
        <v>0</v>
      </c>
      <c r="K479" s="227"/>
      <c r="L479" s="45"/>
      <c r="M479" s="228" t="s">
        <v>1</v>
      </c>
      <c r="N479" s="229" t="s">
        <v>47</v>
      </c>
      <c r="O479" s="92"/>
      <c r="P479" s="230">
        <f>O479*H479</f>
        <v>0</v>
      </c>
      <c r="Q479" s="230">
        <v>0.00011</v>
      </c>
      <c r="R479" s="230">
        <f>Q479*H479</f>
        <v>0.0020900000000000003</v>
      </c>
      <c r="S479" s="230">
        <v>0</v>
      </c>
      <c r="T479" s="231">
        <f>S479*H479</f>
        <v>0</v>
      </c>
      <c r="U479" s="39"/>
      <c r="V479" s="39"/>
      <c r="W479" s="39"/>
      <c r="X479" s="39"/>
      <c r="Y479" s="39"/>
      <c r="Z479" s="39"/>
      <c r="AA479" s="39"/>
      <c r="AB479" s="39"/>
      <c r="AC479" s="39"/>
      <c r="AD479" s="39"/>
      <c r="AE479" s="39"/>
      <c r="AR479" s="232" t="s">
        <v>142</v>
      </c>
      <c r="AT479" s="232" t="s">
        <v>138</v>
      </c>
      <c r="AU479" s="232" t="s">
        <v>92</v>
      </c>
      <c r="AY479" s="17" t="s">
        <v>136</v>
      </c>
      <c r="BE479" s="233">
        <f>IF(N479="základní",J479,0)</f>
        <v>0</v>
      </c>
      <c r="BF479" s="233">
        <f>IF(N479="snížená",J479,0)</f>
        <v>0</v>
      </c>
      <c r="BG479" s="233">
        <f>IF(N479="zákl. přenesená",J479,0)</f>
        <v>0</v>
      </c>
      <c r="BH479" s="233">
        <f>IF(N479="sníž. přenesená",J479,0)</f>
        <v>0</v>
      </c>
      <c r="BI479" s="233">
        <f>IF(N479="nulová",J479,0)</f>
        <v>0</v>
      </c>
      <c r="BJ479" s="17" t="s">
        <v>90</v>
      </c>
      <c r="BK479" s="233">
        <f>ROUND(I479*H479,2)</f>
        <v>0</v>
      </c>
      <c r="BL479" s="17" t="s">
        <v>142</v>
      </c>
      <c r="BM479" s="232" t="s">
        <v>968</v>
      </c>
    </row>
    <row r="480" s="2" customFormat="1" ht="24.15" customHeight="1">
      <c r="A480" s="39"/>
      <c r="B480" s="40"/>
      <c r="C480" s="220" t="s">
        <v>969</v>
      </c>
      <c r="D480" s="220" t="s">
        <v>138</v>
      </c>
      <c r="E480" s="221" t="s">
        <v>970</v>
      </c>
      <c r="F480" s="222" t="s">
        <v>971</v>
      </c>
      <c r="G480" s="223" t="s">
        <v>256</v>
      </c>
      <c r="H480" s="224">
        <v>43</v>
      </c>
      <c r="I480" s="225"/>
      <c r="J480" s="226">
        <f>ROUND(I480*H480,2)</f>
        <v>0</v>
      </c>
      <c r="K480" s="227"/>
      <c r="L480" s="45"/>
      <c r="M480" s="228" t="s">
        <v>1</v>
      </c>
      <c r="N480" s="229" t="s">
        <v>47</v>
      </c>
      <c r="O480" s="92"/>
      <c r="P480" s="230">
        <f>O480*H480</f>
        <v>0</v>
      </c>
      <c r="Q480" s="230">
        <v>0.00038000000000000002</v>
      </c>
      <c r="R480" s="230">
        <f>Q480*H480</f>
        <v>0.01634</v>
      </c>
      <c r="S480" s="230">
        <v>0</v>
      </c>
      <c r="T480" s="231">
        <f>S480*H480</f>
        <v>0</v>
      </c>
      <c r="U480" s="39"/>
      <c r="V480" s="39"/>
      <c r="W480" s="39"/>
      <c r="X480" s="39"/>
      <c r="Y480" s="39"/>
      <c r="Z480" s="39"/>
      <c r="AA480" s="39"/>
      <c r="AB480" s="39"/>
      <c r="AC480" s="39"/>
      <c r="AD480" s="39"/>
      <c r="AE480" s="39"/>
      <c r="AR480" s="232" t="s">
        <v>142</v>
      </c>
      <c r="AT480" s="232" t="s">
        <v>138</v>
      </c>
      <c r="AU480" s="232" t="s">
        <v>92</v>
      </c>
      <c r="AY480" s="17" t="s">
        <v>136</v>
      </c>
      <c r="BE480" s="233">
        <f>IF(N480="základní",J480,0)</f>
        <v>0</v>
      </c>
      <c r="BF480" s="233">
        <f>IF(N480="snížená",J480,0)</f>
        <v>0</v>
      </c>
      <c r="BG480" s="233">
        <f>IF(N480="zákl. přenesená",J480,0)</f>
        <v>0</v>
      </c>
      <c r="BH480" s="233">
        <f>IF(N480="sníž. přenesená",J480,0)</f>
        <v>0</v>
      </c>
      <c r="BI480" s="233">
        <f>IF(N480="nulová",J480,0)</f>
        <v>0</v>
      </c>
      <c r="BJ480" s="17" t="s">
        <v>90</v>
      </c>
      <c r="BK480" s="233">
        <f>ROUND(I480*H480,2)</f>
        <v>0</v>
      </c>
      <c r="BL480" s="17" t="s">
        <v>142</v>
      </c>
      <c r="BM480" s="232" t="s">
        <v>972</v>
      </c>
    </row>
    <row r="481" s="2" customFormat="1" ht="24.15" customHeight="1">
      <c r="A481" s="39"/>
      <c r="B481" s="40"/>
      <c r="C481" s="220" t="s">
        <v>973</v>
      </c>
      <c r="D481" s="220" t="s">
        <v>138</v>
      </c>
      <c r="E481" s="221" t="s">
        <v>974</v>
      </c>
      <c r="F481" s="222" t="s">
        <v>975</v>
      </c>
      <c r="G481" s="223" t="s">
        <v>141</v>
      </c>
      <c r="H481" s="224">
        <v>5</v>
      </c>
      <c r="I481" s="225"/>
      <c r="J481" s="226">
        <f>ROUND(I481*H481,2)</f>
        <v>0</v>
      </c>
      <c r="K481" s="227"/>
      <c r="L481" s="45"/>
      <c r="M481" s="228" t="s">
        <v>1</v>
      </c>
      <c r="N481" s="229" t="s">
        <v>47</v>
      </c>
      <c r="O481" s="92"/>
      <c r="P481" s="230">
        <f>O481*H481</f>
        <v>0</v>
      </c>
      <c r="Q481" s="230">
        <v>0.0025999999999999999</v>
      </c>
      <c r="R481" s="230">
        <f>Q481*H481</f>
        <v>0.012999999999999999</v>
      </c>
      <c r="S481" s="230">
        <v>0</v>
      </c>
      <c r="T481" s="231">
        <f>S481*H481</f>
        <v>0</v>
      </c>
      <c r="U481" s="39"/>
      <c r="V481" s="39"/>
      <c r="W481" s="39"/>
      <c r="X481" s="39"/>
      <c r="Y481" s="39"/>
      <c r="Z481" s="39"/>
      <c r="AA481" s="39"/>
      <c r="AB481" s="39"/>
      <c r="AC481" s="39"/>
      <c r="AD481" s="39"/>
      <c r="AE481" s="39"/>
      <c r="AR481" s="232" t="s">
        <v>142</v>
      </c>
      <c r="AT481" s="232" t="s">
        <v>138</v>
      </c>
      <c r="AU481" s="232" t="s">
        <v>92</v>
      </c>
      <c r="AY481" s="17" t="s">
        <v>136</v>
      </c>
      <c r="BE481" s="233">
        <f>IF(N481="základní",J481,0)</f>
        <v>0</v>
      </c>
      <c r="BF481" s="233">
        <f>IF(N481="snížená",J481,0)</f>
        <v>0</v>
      </c>
      <c r="BG481" s="233">
        <f>IF(N481="zákl. přenesená",J481,0)</f>
        <v>0</v>
      </c>
      <c r="BH481" s="233">
        <f>IF(N481="sníž. přenesená",J481,0)</f>
        <v>0</v>
      </c>
      <c r="BI481" s="233">
        <f>IF(N481="nulová",J481,0)</f>
        <v>0</v>
      </c>
      <c r="BJ481" s="17" t="s">
        <v>90</v>
      </c>
      <c r="BK481" s="233">
        <f>ROUND(I481*H481,2)</f>
        <v>0</v>
      </c>
      <c r="BL481" s="17" t="s">
        <v>142</v>
      </c>
      <c r="BM481" s="232" t="s">
        <v>976</v>
      </c>
    </row>
    <row r="482" s="13" customFormat="1">
      <c r="A482" s="13"/>
      <c r="B482" s="239"/>
      <c r="C482" s="240"/>
      <c r="D482" s="234" t="s">
        <v>150</v>
      </c>
      <c r="E482" s="241" t="s">
        <v>1</v>
      </c>
      <c r="F482" s="242" t="s">
        <v>977</v>
      </c>
      <c r="G482" s="240"/>
      <c r="H482" s="243">
        <v>5</v>
      </c>
      <c r="I482" s="244"/>
      <c r="J482" s="240"/>
      <c r="K482" s="240"/>
      <c r="L482" s="245"/>
      <c r="M482" s="246"/>
      <c r="N482" s="247"/>
      <c r="O482" s="247"/>
      <c r="P482" s="247"/>
      <c r="Q482" s="247"/>
      <c r="R482" s="247"/>
      <c r="S482" s="247"/>
      <c r="T482" s="248"/>
      <c r="U482" s="13"/>
      <c r="V482" s="13"/>
      <c r="W482" s="13"/>
      <c r="X482" s="13"/>
      <c r="Y482" s="13"/>
      <c r="Z482" s="13"/>
      <c r="AA482" s="13"/>
      <c r="AB482" s="13"/>
      <c r="AC482" s="13"/>
      <c r="AD482" s="13"/>
      <c r="AE482" s="13"/>
      <c r="AT482" s="249" t="s">
        <v>150</v>
      </c>
      <c r="AU482" s="249" t="s">
        <v>92</v>
      </c>
      <c r="AV482" s="13" t="s">
        <v>92</v>
      </c>
      <c r="AW482" s="13" t="s">
        <v>38</v>
      </c>
      <c r="AX482" s="13" t="s">
        <v>90</v>
      </c>
      <c r="AY482" s="249" t="s">
        <v>136</v>
      </c>
    </row>
    <row r="483" s="2" customFormat="1" ht="14.4" customHeight="1">
      <c r="A483" s="39"/>
      <c r="B483" s="40"/>
      <c r="C483" s="220" t="s">
        <v>978</v>
      </c>
      <c r="D483" s="220" t="s">
        <v>138</v>
      </c>
      <c r="E483" s="221" t="s">
        <v>979</v>
      </c>
      <c r="F483" s="222" t="s">
        <v>980</v>
      </c>
      <c r="G483" s="223" t="s">
        <v>256</v>
      </c>
      <c r="H483" s="224">
        <v>133</v>
      </c>
      <c r="I483" s="225"/>
      <c r="J483" s="226">
        <f>ROUND(I483*H483,2)</f>
        <v>0</v>
      </c>
      <c r="K483" s="227"/>
      <c r="L483" s="45"/>
      <c r="M483" s="228" t="s">
        <v>1</v>
      </c>
      <c r="N483" s="229" t="s">
        <v>47</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142</v>
      </c>
      <c r="AT483" s="232" t="s">
        <v>138</v>
      </c>
      <c r="AU483" s="232" t="s">
        <v>92</v>
      </c>
      <c r="AY483" s="17" t="s">
        <v>136</v>
      </c>
      <c r="BE483" s="233">
        <f>IF(N483="základní",J483,0)</f>
        <v>0</v>
      </c>
      <c r="BF483" s="233">
        <f>IF(N483="snížená",J483,0)</f>
        <v>0</v>
      </c>
      <c r="BG483" s="233">
        <f>IF(N483="zákl. přenesená",J483,0)</f>
        <v>0</v>
      </c>
      <c r="BH483" s="233">
        <f>IF(N483="sníž. přenesená",J483,0)</f>
        <v>0</v>
      </c>
      <c r="BI483" s="233">
        <f>IF(N483="nulová",J483,0)</f>
        <v>0</v>
      </c>
      <c r="BJ483" s="17" t="s">
        <v>90</v>
      </c>
      <c r="BK483" s="233">
        <f>ROUND(I483*H483,2)</f>
        <v>0</v>
      </c>
      <c r="BL483" s="17" t="s">
        <v>142</v>
      </c>
      <c r="BM483" s="232" t="s">
        <v>981</v>
      </c>
    </row>
    <row r="484" s="13" customFormat="1">
      <c r="A484" s="13"/>
      <c r="B484" s="239"/>
      <c r="C484" s="240"/>
      <c r="D484" s="234" t="s">
        <v>150</v>
      </c>
      <c r="E484" s="241" t="s">
        <v>1</v>
      </c>
      <c r="F484" s="242" t="s">
        <v>982</v>
      </c>
      <c r="G484" s="240"/>
      <c r="H484" s="243">
        <v>133</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150</v>
      </c>
      <c r="AU484" s="249" t="s">
        <v>92</v>
      </c>
      <c r="AV484" s="13" t="s">
        <v>92</v>
      </c>
      <c r="AW484" s="13" t="s">
        <v>38</v>
      </c>
      <c r="AX484" s="13" t="s">
        <v>90</v>
      </c>
      <c r="AY484" s="249" t="s">
        <v>136</v>
      </c>
    </row>
    <row r="485" s="2" customFormat="1" ht="24.15" customHeight="1">
      <c r="A485" s="39"/>
      <c r="B485" s="40"/>
      <c r="C485" s="220" t="s">
        <v>983</v>
      </c>
      <c r="D485" s="220" t="s">
        <v>138</v>
      </c>
      <c r="E485" s="221" t="s">
        <v>984</v>
      </c>
      <c r="F485" s="222" t="s">
        <v>985</v>
      </c>
      <c r="G485" s="223" t="s">
        <v>256</v>
      </c>
      <c r="H485" s="224">
        <v>533</v>
      </c>
      <c r="I485" s="225"/>
      <c r="J485" s="226">
        <f>ROUND(I485*H485,2)</f>
        <v>0</v>
      </c>
      <c r="K485" s="227"/>
      <c r="L485" s="45"/>
      <c r="M485" s="228" t="s">
        <v>1</v>
      </c>
      <c r="N485" s="229" t="s">
        <v>47</v>
      </c>
      <c r="O485" s="92"/>
      <c r="P485" s="230">
        <f>O485*H485</f>
        <v>0</v>
      </c>
      <c r="Q485" s="230">
        <v>0.15540000000000001</v>
      </c>
      <c r="R485" s="230">
        <f>Q485*H485</f>
        <v>82.82820000000001</v>
      </c>
      <c r="S485" s="230">
        <v>0</v>
      </c>
      <c r="T485" s="231">
        <f>S485*H485</f>
        <v>0</v>
      </c>
      <c r="U485" s="39"/>
      <c r="V485" s="39"/>
      <c r="W485" s="39"/>
      <c r="X485" s="39"/>
      <c r="Y485" s="39"/>
      <c r="Z485" s="39"/>
      <c r="AA485" s="39"/>
      <c r="AB485" s="39"/>
      <c r="AC485" s="39"/>
      <c r="AD485" s="39"/>
      <c r="AE485" s="39"/>
      <c r="AR485" s="232" t="s">
        <v>142</v>
      </c>
      <c r="AT485" s="232" t="s">
        <v>138</v>
      </c>
      <c r="AU485" s="232" t="s">
        <v>92</v>
      </c>
      <c r="AY485" s="17" t="s">
        <v>136</v>
      </c>
      <c r="BE485" s="233">
        <f>IF(N485="základní",J485,0)</f>
        <v>0</v>
      </c>
      <c r="BF485" s="233">
        <f>IF(N485="snížená",J485,0)</f>
        <v>0</v>
      </c>
      <c r="BG485" s="233">
        <f>IF(N485="zákl. přenesená",J485,0)</f>
        <v>0</v>
      </c>
      <c r="BH485" s="233">
        <f>IF(N485="sníž. přenesená",J485,0)</f>
        <v>0</v>
      </c>
      <c r="BI485" s="233">
        <f>IF(N485="nulová",J485,0)</f>
        <v>0</v>
      </c>
      <c r="BJ485" s="17" t="s">
        <v>90</v>
      </c>
      <c r="BK485" s="233">
        <f>ROUND(I485*H485,2)</f>
        <v>0</v>
      </c>
      <c r="BL485" s="17" t="s">
        <v>142</v>
      </c>
      <c r="BM485" s="232" t="s">
        <v>986</v>
      </c>
    </row>
    <row r="486" s="2" customFormat="1">
      <c r="A486" s="39"/>
      <c r="B486" s="40"/>
      <c r="C486" s="41"/>
      <c r="D486" s="234" t="s">
        <v>144</v>
      </c>
      <c r="E486" s="41"/>
      <c r="F486" s="235" t="s">
        <v>987</v>
      </c>
      <c r="G486" s="41"/>
      <c r="H486" s="41"/>
      <c r="I486" s="236"/>
      <c r="J486" s="41"/>
      <c r="K486" s="41"/>
      <c r="L486" s="45"/>
      <c r="M486" s="237"/>
      <c r="N486" s="238"/>
      <c r="O486" s="92"/>
      <c r="P486" s="92"/>
      <c r="Q486" s="92"/>
      <c r="R486" s="92"/>
      <c r="S486" s="92"/>
      <c r="T486" s="93"/>
      <c r="U486" s="39"/>
      <c r="V486" s="39"/>
      <c r="W486" s="39"/>
      <c r="X486" s="39"/>
      <c r="Y486" s="39"/>
      <c r="Z486" s="39"/>
      <c r="AA486" s="39"/>
      <c r="AB486" s="39"/>
      <c r="AC486" s="39"/>
      <c r="AD486" s="39"/>
      <c r="AE486" s="39"/>
      <c r="AT486" s="17" t="s">
        <v>144</v>
      </c>
      <c r="AU486" s="17" t="s">
        <v>92</v>
      </c>
    </row>
    <row r="487" s="13" customFormat="1">
      <c r="A487" s="13"/>
      <c r="B487" s="239"/>
      <c r="C487" s="240"/>
      <c r="D487" s="234" t="s">
        <v>150</v>
      </c>
      <c r="E487" s="241" t="s">
        <v>1</v>
      </c>
      <c r="F487" s="242" t="s">
        <v>988</v>
      </c>
      <c r="G487" s="240"/>
      <c r="H487" s="243">
        <v>533</v>
      </c>
      <c r="I487" s="244"/>
      <c r="J487" s="240"/>
      <c r="K487" s="240"/>
      <c r="L487" s="245"/>
      <c r="M487" s="246"/>
      <c r="N487" s="247"/>
      <c r="O487" s="247"/>
      <c r="P487" s="247"/>
      <c r="Q487" s="247"/>
      <c r="R487" s="247"/>
      <c r="S487" s="247"/>
      <c r="T487" s="248"/>
      <c r="U487" s="13"/>
      <c r="V487" s="13"/>
      <c r="W487" s="13"/>
      <c r="X487" s="13"/>
      <c r="Y487" s="13"/>
      <c r="Z487" s="13"/>
      <c r="AA487" s="13"/>
      <c r="AB487" s="13"/>
      <c r="AC487" s="13"/>
      <c r="AD487" s="13"/>
      <c r="AE487" s="13"/>
      <c r="AT487" s="249" t="s">
        <v>150</v>
      </c>
      <c r="AU487" s="249" t="s">
        <v>92</v>
      </c>
      <c r="AV487" s="13" t="s">
        <v>92</v>
      </c>
      <c r="AW487" s="13" t="s">
        <v>38</v>
      </c>
      <c r="AX487" s="13" t="s">
        <v>82</v>
      </c>
      <c r="AY487" s="249" t="s">
        <v>136</v>
      </c>
    </row>
    <row r="488" s="14" customFormat="1">
      <c r="A488" s="14"/>
      <c r="B488" s="250"/>
      <c r="C488" s="251"/>
      <c r="D488" s="234" t="s">
        <v>150</v>
      </c>
      <c r="E488" s="252" t="s">
        <v>1</v>
      </c>
      <c r="F488" s="253" t="s">
        <v>153</v>
      </c>
      <c r="G488" s="251"/>
      <c r="H488" s="254">
        <v>533</v>
      </c>
      <c r="I488" s="255"/>
      <c r="J488" s="251"/>
      <c r="K488" s="251"/>
      <c r="L488" s="256"/>
      <c r="M488" s="257"/>
      <c r="N488" s="258"/>
      <c r="O488" s="258"/>
      <c r="P488" s="258"/>
      <c r="Q488" s="258"/>
      <c r="R488" s="258"/>
      <c r="S488" s="258"/>
      <c r="T488" s="259"/>
      <c r="U488" s="14"/>
      <c r="V488" s="14"/>
      <c r="W488" s="14"/>
      <c r="X488" s="14"/>
      <c r="Y488" s="14"/>
      <c r="Z488" s="14"/>
      <c r="AA488" s="14"/>
      <c r="AB488" s="14"/>
      <c r="AC488" s="14"/>
      <c r="AD488" s="14"/>
      <c r="AE488" s="14"/>
      <c r="AT488" s="260" t="s">
        <v>150</v>
      </c>
      <c r="AU488" s="260" t="s">
        <v>92</v>
      </c>
      <c r="AV488" s="14" t="s">
        <v>142</v>
      </c>
      <c r="AW488" s="14" t="s">
        <v>38</v>
      </c>
      <c r="AX488" s="14" t="s">
        <v>90</v>
      </c>
      <c r="AY488" s="260" t="s">
        <v>136</v>
      </c>
    </row>
    <row r="489" s="2" customFormat="1" ht="14.4" customHeight="1">
      <c r="A489" s="39"/>
      <c r="B489" s="40"/>
      <c r="C489" s="261" t="s">
        <v>989</v>
      </c>
      <c r="D489" s="261" t="s">
        <v>164</v>
      </c>
      <c r="E489" s="262" t="s">
        <v>990</v>
      </c>
      <c r="F489" s="263" t="s">
        <v>991</v>
      </c>
      <c r="G489" s="264" t="s">
        <v>256</v>
      </c>
      <c r="H489" s="265">
        <v>379.44</v>
      </c>
      <c r="I489" s="266"/>
      <c r="J489" s="267">
        <f>ROUND(I489*H489,2)</f>
        <v>0</v>
      </c>
      <c r="K489" s="268"/>
      <c r="L489" s="269"/>
      <c r="M489" s="270" t="s">
        <v>1</v>
      </c>
      <c r="N489" s="271" t="s">
        <v>47</v>
      </c>
      <c r="O489" s="92"/>
      <c r="P489" s="230">
        <f>O489*H489</f>
        <v>0</v>
      </c>
      <c r="Q489" s="230">
        <v>0.080000000000000002</v>
      </c>
      <c r="R489" s="230">
        <f>Q489*H489</f>
        <v>30.3552</v>
      </c>
      <c r="S489" s="230">
        <v>0</v>
      </c>
      <c r="T489" s="231">
        <f>S489*H489</f>
        <v>0</v>
      </c>
      <c r="U489" s="39"/>
      <c r="V489" s="39"/>
      <c r="W489" s="39"/>
      <c r="X489" s="39"/>
      <c r="Y489" s="39"/>
      <c r="Z489" s="39"/>
      <c r="AA489" s="39"/>
      <c r="AB489" s="39"/>
      <c r="AC489" s="39"/>
      <c r="AD489" s="39"/>
      <c r="AE489" s="39"/>
      <c r="AR489" s="232" t="s">
        <v>168</v>
      </c>
      <c r="AT489" s="232" t="s">
        <v>164</v>
      </c>
      <c r="AU489" s="232" t="s">
        <v>92</v>
      </c>
      <c r="AY489" s="17" t="s">
        <v>136</v>
      </c>
      <c r="BE489" s="233">
        <f>IF(N489="základní",J489,0)</f>
        <v>0</v>
      </c>
      <c r="BF489" s="233">
        <f>IF(N489="snížená",J489,0)</f>
        <v>0</v>
      </c>
      <c r="BG489" s="233">
        <f>IF(N489="zákl. přenesená",J489,0)</f>
        <v>0</v>
      </c>
      <c r="BH489" s="233">
        <f>IF(N489="sníž. přenesená",J489,0)</f>
        <v>0</v>
      </c>
      <c r="BI489" s="233">
        <f>IF(N489="nulová",J489,0)</f>
        <v>0</v>
      </c>
      <c r="BJ489" s="17" t="s">
        <v>90</v>
      </c>
      <c r="BK489" s="233">
        <f>ROUND(I489*H489,2)</f>
        <v>0</v>
      </c>
      <c r="BL489" s="17" t="s">
        <v>142</v>
      </c>
      <c r="BM489" s="232" t="s">
        <v>992</v>
      </c>
    </row>
    <row r="490" s="2" customFormat="1">
      <c r="A490" s="39"/>
      <c r="B490" s="40"/>
      <c r="C490" s="41"/>
      <c r="D490" s="234" t="s">
        <v>144</v>
      </c>
      <c r="E490" s="41"/>
      <c r="F490" s="235" t="s">
        <v>536</v>
      </c>
      <c r="G490" s="41"/>
      <c r="H490" s="41"/>
      <c r="I490" s="236"/>
      <c r="J490" s="41"/>
      <c r="K490" s="41"/>
      <c r="L490" s="45"/>
      <c r="M490" s="237"/>
      <c r="N490" s="238"/>
      <c r="O490" s="92"/>
      <c r="P490" s="92"/>
      <c r="Q490" s="92"/>
      <c r="R490" s="92"/>
      <c r="S490" s="92"/>
      <c r="T490" s="93"/>
      <c r="U490" s="39"/>
      <c r="V490" s="39"/>
      <c r="W490" s="39"/>
      <c r="X490" s="39"/>
      <c r="Y490" s="39"/>
      <c r="Z490" s="39"/>
      <c r="AA490" s="39"/>
      <c r="AB490" s="39"/>
      <c r="AC490" s="39"/>
      <c r="AD490" s="39"/>
      <c r="AE490" s="39"/>
      <c r="AT490" s="17" t="s">
        <v>144</v>
      </c>
      <c r="AU490" s="17" t="s">
        <v>92</v>
      </c>
    </row>
    <row r="491" s="13" customFormat="1">
      <c r="A491" s="13"/>
      <c r="B491" s="239"/>
      <c r="C491" s="240"/>
      <c r="D491" s="234" t="s">
        <v>150</v>
      </c>
      <c r="E491" s="241" t="s">
        <v>1</v>
      </c>
      <c r="F491" s="242" t="s">
        <v>993</v>
      </c>
      <c r="G491" s="240"/>
      <c r="H491" s="243">
        <v>60</v>
      </c>
      <c r="I491" s="244"/>
      <c r="J491" s="240"/>
      <c r="K491" s="240"/>
      <c r="L491" s="245"/>
      <c r="M491" s="246"/>
      <c r="N491" s="247"/>
      <c r="O491" s="247"/>
      <c r="P491" s="247"/>
      <c r="Q491" s="247"/>
      <c r="R491" s="247"/>
      <c r="S491" s="247"/>
      <c r="T491" s="248"/>
      <c r="U491" s="13"/>
      <c r="V491" s="13"/>
      <c r="W491" s="13"/>
      <c r="X491" s="13"/>
      <c r="Y491" s="13"/>
      <c r="Z491" s="13"/>
      <c r="AA491" s="13"/>
      <c r="AB491" s="13"/>
      <c r="AC491" s="13"/>
      <c r="AD491" s="13"/>
      <c r="AE491" s="13"/>
      <c r="AT491" s="249" t="s">
        <v>150</v>
      </c>
      <c r="AU491" s="249" t="s">
        <v>92</v>
      </c>
      <c r="AV491" s="13" t="s">
        <v>92</v>
      </c>
      <c r="AW491" s="13" t="s">
        <v>38</v>
      </c>
      <c r="AX491" s="13" t="s">
        <v>82</v>
      </c>
      <c r="AY491" s="249" t="s">
        <v>136</v>
      </c>
    </row>
    <row r="492" s="13" customFormat="1">
      <c r="A492" s="13"/>
      <c r="B492" s="239"/>
      <c r="C492" s="240"/>
      <c r="D492" s="234" t="s">
        <v>150</v>
      </c>
      <c r="E492" s="241" t="s">
        <v>1</v>
      </c>
      <c r="F492" s="242" t="s">
        <v>994</v>
      </c>
      <c r="G492" s="240"/>
      <c r="H492" s="243">
        <v>312</v>
      </c>
      <c r="I492" s="244"/>
      <c r="J492" s="240"/>
      <c r="K492" s="240"/>
      <c r="L492" s="245"/>
      <c r="M492" s="246"/>
      <c r="N492" s="247"/>
      <c r="O492" s="247"/>
      <c r="P492" s="247"/>
      <c r="Q492" s="247"/>
      <c r="R492" s="247"/>
      <c r="S492" s="247"/>
      <c r="T492" s="248"/>
      <c r="U492" s="13"/>
      <c r="V492" s="13"/>
      <c r="W492" s="13"/>
      <c r="X492" s="13"/>
      <c r="Y492" s="13"/>
      <c r="Z492" s="13"/>
      <c r="AA492" s="13"/>
      <c r="AB492" s="13"/>
      <c r="AC492" s="13"/>
      <c r="AD492" s="13"/>
      <c r="AE492" s="13"/>
      <c r="AT492" s="249" t="s">
        <v>150</v>
      </c>
      <c r="AU492" s="249" t="s">
        <v>92</v>
      </c>
      <c r="AV492" s="13" t="s">
        <v>92</v>
      </c>
      <c r="AW492" s="13" t="s">
        <v>38</v>
      </c>
      <c r="AX492" s="13" t="s">
        <v>82</v>
      </c>
      <c r="AY492" s="249" t="s">
        <v>136</v>
      </c>
    </row>
    <row r="493" s="14" customFormat="1">
      <c r="A493" s="14"/>
      <c r="B493" s="250"/>
      <c r="C493" s="251"/>
      <c r="D493" s="234" t="s">
        <v>150</v>
      </c>
      <c r="E493" s="252" t="s">
        <v>1</v>
      </c>
      <c r="F493" s="253" t="s">
        <v>153</v>
      </c>
      <c r="G493" s="251"/>
      <c r="H493" s="254">
        <v>372</v>
      </c>
      <c r="I493" s="255"/>
      <c r="J493" s="251"/>
      <c r="K493" s="251"/>
      <c r="L493" s="256"/>
      <c r="M493" s="257"/>
      <c r="N493" s="258"/>
      <c r="O493" s="258"/>
      <c r="P493" s="258"/>
      <c r="Q493" s="258"/>
      <c r="R493" s="258"/>
      <c r="S493" s="258"/>
      <c r="T493" s="259"/>
      <c r="U493" s="14"/>
      <c r="V493" s="14"/>
      <c r="W493" s="14"/>
      <c r="X493" s="14"/>
      <c r="Y493" s="14"/>
      <c r="Z493" s="14"/>
      <c r="AA493" s="14"/>
      <c r="AB493" s="14"/>
      <c r="AC493" s="14"/>
      <c r="AD493" s="14"/>
      <c r="AE493" s="14"/>
      <c r="AT493" s="260" t="s">
        <v>150</v>
      </c>
      <c r="AU493" s="260" t="s">
        <v>92</v>
      </c>
      <c r="AV493" s="14" t="s">
        <v>142</v>
      </c>
      <c r="AW493" s="14" t="s">
        <v>38</v>
      </c>
      <c r="AX493" s="14" t="s">
        <v>90</v>
      </c>
      <c r="AY493" s="260" t="s">
        <v>136</v>
      </c>
    </row>
    <row r="494" s="13" customFormat="1">
      <c r="A494" s="13"/>
      <c r="B494" s="239"/>
      <c r="C494" s="240"/>
      <c r="D494" s="234" t="s">
        <v>150</v>
      </c>
      <c r="E494" s="240"/>
      <c r="F494" s="242" t="s">
        <v>995</v>
      </c>
      <c r="G494" s="240"/>
      <c r="H494" s="243">
        <v>379.44</v>
      </c>
      <c r="I494" s="244"/>
      <c r="J494" s="240"/>
      <c r="K494" s="240"/>
      <c r="L494" s="245"/>
      <c r="M494" s="246"/>
      <c r="N494" s="247"/>
      <c r="O494" s="247"/>
      <c r="P494" s="247"/>
      <c r="Q494" s="247"/>
      <c r="R494" s="247"/>
      <c r="S494" s="247"/>
      <c r="T494" s="248"/>
      <c r="U494" s="13"/>
      <c r="V494" s="13"/>
      <c r="W494" s="13"/>
      <c r="X494" s="13"/>
      <c r="Y494" s="13"/>
      <c r="Z494" s="13"/>
      <c r="AA494" s="13"/>
      <c r="AB494" s="13"/>
      <c r="AC494" s="13"/>
      <c r="AD494" s="13"/>
      <c r="AE494" s="13"/>
      <c r="AT494" s="249" t="s">
        <v>150</v>
      </c>
      <c r="AU494" s="249" t="s">
        <v>92</v>
      </c>
      <c r="AV494" s="13" t="s">
        <v>92</v>
      </c>
      <c r="AW494" s="13" t="s">
        <v>4</v>
      </c>
      <c r="AX494" s="13" t="s">
        <v>90</v>
      </c>
      <c r="AY494" s="249" t="s">
        <v>136</v>
      </c>
    </row>
    <row r="495" s="2" customFormat="1" ht="24.15" customHeight="1">
      <c r="A495" s="39"/>
      <c r="B495" s="40"/>
      <c r="C495" s="261" t="s">
        <v>996</v>
      </c>
      <c r="D495" s="261" t="s">
        <v>164</v>
      </c>
      <c r="E495" s="262" t="s">
        <v>997</v>
      </c>
      <c r="F495" s="263" t="s">
        <v>998</v>
      </c>
      <c r="G495" s="264" t="s">
        <v>256</v>
      </c>
      <c r="H495" s="265">
        <v>35.700000000000003</v>
      </c>
      <c r="I495" s="266"/>
      <c r="J495" s="267">
        <f>ROUND(I495*H495,2)</f>
        <v>0</v>
      </c>
      <c r="K495" s="268"/>
      <c r="L495" s="269"/>
      <c r="M495" s="270" t="s">
        <v>1</v>
      </c>
      <c r="N495" s="271" t="s">
        <v>47</v>
      </c>
      <c r="O495" s="92"/>
      <c r="P495" s="230">
        <f>O495*H495</f>
        <v>0</v>
      </c>
      <c r="Q495" s="230">
        <v>0.065670000000000006</v>
      </c>
      <c r="R495" s="230">
        <f>Q495*H495</f>
        <v>2.3444190000000003</v>
      </c>
      <c r="S495" s="230">
        <v>0</v>
      </c>
      <c r="T495" s="231">
        <f>S495*H495</f>
        <v>0</v>
      </c>
      <c r="U495" s="39"/>
      <c r="V495" s="39"/>
      <c r="W495" s="39"/>
      <c r="X495" s="39"/>
      <c r="Y495" s="39"/>
      <c r="Z495" s="39"/>
      <c r="AA495" s="39"/>
      <c r="AB495" s="39"/>
      <c r="AC495" s="39"/>
      <c r="AD495" s="39"/>
      <c r="AE495" s="39"/>
      <c r="AR495" s="232" t="s">
        <v>168</v>
      </c>
      <c r="AT495" s="232" t="s">
        <v>164</v>
      </c>
      <c r="AU495" s="232" t="s">
        <v>92</v>
      </c>
      <c r="AY495" s="17" t="s">
        <v>136</v>
      </c>
      <c r="BE495" s="233">
        <f>IF(N495="základní",J495,0)</f>
        <v>0</v>
      </c>
      <c r="BF495" s="233">
        <f>IF(N495="snížená",J495,0)</f>
        <v>0</v>
      </c>
      <c r="BG495" s="233">
        <f>IF(N495="zákl. přenesená",J495,0)</f>
        <v>0</v>
      </c>
      <c r="BH495" s="233">
        <f>IF(N495="sníž. přenesená",J495,0)</f>
        <v>0</v>
      </c>
      <c r="BI495" s="233">
        <f>IF(N495="nulová",J495,0)</f>
        <v>0</v>
      </c>
      <c r="BJ495" s="17" t="s">
        <v>90</v>
      </c>
      <c r="BK495" s="233">
        <f>ROUND(I495*H495,2)</f>
        <v>0</v>
      </c>
      <c r="BL495" s="17" t="s">
        <v>142</v>
      </c>
      <c r="BM495" s="232" t="s">
        <v>999</v>
      </c>
    </row>
    <row r="496" s="2" customFormat="1">
      <c r="A496" s="39"/>
      <c r="B496" s="40"/>
      <c r="C496" s="41"/>
      <c r="D496" s="234" t="s">
        <v>144</v>
      </c>
      <c r="E496" s="41"/>
      <c r="F496" s="235" t="s">
        <v>1000</v>
      </c>
      <c r="G496" s="41"/>
      <c r="H496" s="41"/>
      <c r="I496" s="236"/>
      <c r="J496" s="41"/>
      <c r="K496" s="41"/>
      <c r="L496" s="45"/>
      <c r="M496" s="237"/>
      <c r="N496" s="238"/>
      <c r="O496" s="92"/>
      <c r="P496" s="92"/>
      <c r="Q496" s="92"/>
      <c r="R496" s="92"/>
      <c r="S496" s="92"/>
      <c r="T496" s="93"/>
      <c r="U496" s="39"/>
      <c r="V496" s="39"/>
      <c r="W496" s="39"/>
      <c r="X496" s="39"/>
      <c r="Y496" s="39"/>
      <c r="Z496" s="39"/>
      <c r="AA496" s="39"/>
      <c r="AB496" s="39"/>
      <c r="AC496" s="39"/>
      <c r="AD496" s="39"/>
      <c r="AE496" s="39"/>
      <c r="AT496" s="17" t="s">
        <v>144</v>
      </c>
      <c r="AU496" s="17" t="s">
        <v>92</v>
      </c>
    </row>
    <row r="497" s="13" customFormat="1">
      <c r="A497" s="13"/>
      <c r="B497" s="239"/>
      <c r="C497" s="240"/>
      <c r="D497" s="234" t="s">
        <v>150</v>
      </c>
      <c r="E497" s="241" t="s">
        <v>1</v>
      </c>
      <c r="F497" s="242" t="s">
        <v>1001</v>
      </c>
      <c r="G497" s="240"/>
      <c r="H497" s="243">
        <v>35</v>
      </c>
      <c r="I497" s="244"/>
      <c r="J497" s="240"/>
      <c r="K497" s="240"/>
      <c r="L497" s="245"/>
      <c r="M497" s="246"/>
      <c r="N497" s="247"/>
      <c r="O497" s="247"/>
      <c r="P497" s="247"/>
      <c r="Q497" s="247"/>
      <c r="R497" s="247"/>
      <c r="S497" s="247"/>
      <c r="T497" s="248"/>
      <c r="U497" s="13"/>
      <c r="V497" s="13"/>
      <c r="W497" s="13"/>
      <c r="X497" s="13"/>
      <c r="Y497" s="13"/>
      <c r="Z497" s="13"/>
      <c r="AA497" s="13"/>
      <c r="AB497" s="13"/>
      <c r="AC497" s="13"/>
      <c r="AD497" s="13"/>
      <c r="AE497" s="13"/>
      <c r="AT497" s="249" t="s">
        <v>150</v>
      </c>
      <c r="AU497" s="249" t="s">
        <v>92</v>
      </c>
      <c r="AV497" s="13" t="s">
        <v>92</v>
      </c>
      <c r="AW497" s="13" t="s">
        <v>38</v>
      </c>
      <c r="AX497" s="13" t="s">
        <v>82</v>
      </c>
      <c r="AY497" s="249" t="s">
        <v>136</v>
      </c>
    </row>
    <row r="498" s="14" customFormat="1">
      <c r="A498" s="14"/>
      <c r="B498" s="250"/>
      <c r="C498" s="251"/>
      <c r="D498" s="234" t="s">
        <v>150</v>
      </c>
      <c r="E498" s="252" t="s">
        <v>1</v>
      </c>
      <c r="F498" s="253" t="s">
        <v>153</v>
      </c>
      <c r="G498" s="251"/>
      <c r="H498" s="254">
        <v>35</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150</v>
      </c>
      <c r="AU498" s="260" t="s">
        <v>92</v>
      </c>
      <c r="AV498" s="14" t="s">
        <v>142</v>
      </c>
      <c r="AW498" s="14" t="s">
        <v>38</v>
      </c>
      <c r="AX498" s="14" t="s">
        <v>90</v>
      </c>
      <c r="AY498" s="260" t="s">
        <v>136</v>
      </c>
    </row>
    <row r="499" s="13" customFormat="1">
      <c r="A499" s="13"/>
      <c r="B499" s="239"/>
      <c r="C499" s="240"/>
      <c r="D499" s="234" t="s">
        <v>150</v>
      </c>
      <c r="E499" s="240"/>
      <c r="F499" s="242" t="s">
        <v>1002</v>
      </c>
      <c r="G499" s="240"/>
      <c r="H499" s="243">
        <v>35.700000000000003</v>
      </c>
      <c r="I499" s="244"/>
      <c r="J499" s="240"/>
      <c r="K499" s="240"/>
      <c r="L499" s="245"/>
      <c r="M499" s="246"/>
      <c r="N499" s="247"/>
      <c r="O499" s="247"/>
      <c r="P499" s="247"/>
      <c r="Q499" s="247"/>
      <c r="R499" s="247"/>
      <c r="S499" s="247"/>
      <c r="T499" s="248"/>
      <c r="U499" s="13"/>
      <c r="V499" s="13"/>
      <c r="W499" s="13"/>
      <c r="X499" s="13"/>
      <c r="Y499" s="13"/>
      <c r="Z499" s="13"/>
      <c r="AA499" s="13"/>
      <c r="AB499" s="13"/>
      <c r="AC499" s="13"/>
      <c r="AD499" s="13"/>
      <c r="AE499" s="13"/>
      <c r="AT499" s="249" t="s">
        <v>150</v>
      </c>
      <c r="AU499" s="249" t="s">
        <v>92</v>
      </c>
      <c r="AV499" s="13" t="s">
        <v>92</v>
      </c>
      <c r="AW499" s="13" t="s">
        <v>4</v>
      </c>
      <c r="AX499" s="13" t="s">
        <v>90</v>
      </c>
      <c r="AY499" s="249" t="s">
        <v>136</v>
      </c>
    </row>
    <row r="500" s="2" customFormat="1" ht="24.15" customHeight="1">
      <c r="A500" s="39"/>
      <c r="B500" s="40"/>
      <c r="C500" s="261" t="s">
        <v>1003</v>
      </c>
      <c r="D500" s="261" t="s">
        <v>164</v>
      </c>
      <c r="E500" s="262" t="s">
        <v>1004</v>
      </c>
      <c r="F500" s="263" t="s">
        <v>1005</v>
      </c>
      <c r="G500" s="264" t="s">
        <v>256</v>
      </c>
      <c r="H500" s="265">
        <v>125.45999999999999</v>
      </c>
      <c r="I500" s="266"/>
      <c r="J500" s="267">
        <f>ROUND(I500*H500,2)</f>
        <v>0</v>
      </c>
      <c r="K500" s="268"/>
      <c r="L500" s="269"/>
      <c r="M500" s="270" t="s">
        <v>1</v>
      </c>
      <c r="N500" s="271" t="s">
        <v>47</v>
      </c>
      <c r="O500" s="92"/>
      <c r="P500" s="230">
        <f>O500*H500</f>
        <v>0</v>
      </c>
      <c r="Q500" s="230">
        <v>0.048300000000000003</v>
      </c>
      <c r="R500" s="230">
        <f>Q500*H500</f>
        <v>6.0597180000000002</v>
      </c>
      <c r="S500" s="230">
        <v>0</v>
      </c>
      <c r="T500" s="231">
        <f>S500*H500</f>
        <v>0</v>
      </c>
      <c r="U500" s="39"/>
      <c r="V500" s="39"/>
      <c r="W500" s="39"/>
      <c r="X500" s="39"/>
      <c r="Y500" s="39"/>
      <c r="Z500" s="39"/>
      <c r="AA500" s="39"/>
      <c r="AB500" s="39"/>
      <c r="AC500" s="39"/>
      <c r="AD500" s="39"/>
      <c r="AE500" s="39"/>
      <c r="AR500" s="232" t="s">
        <v>168</v>
      </c>
      <c r="AT500" s="232" t="s">
        <v>164</v>
      </c>
      <c r="AU500" s="232" t="s">
        <v>92</v>
      </c>
      <c r="AY500" s="17" t="s">
        <v>136</v>
      </c>
      <c r="BE500" s="233">
        <f>IF(N500="základní",J500,0)</f>
        <v>0</v>
      </c>
      <c r="BF500" s="233">
        <f>IF(N500="snížená",J500,0)</f>
        <v>0</v>
      </c>
      <c r="BG500" s="233">
        <f>IF(N500="zákl. přenesená",J500,0)</f>
        <v>0</v>
      </c>
      <c r="BH500" s="233">
        <f>IF(N500="sníž. přenesená",J500,0)</f>
        <v>0</v>
      </c>
      <c r="BI500" s="233">
        <f>IF(N500="nulová",J500,0)</f>
        <v>0</v>
      </c>
      <c r="BJ500" s="17" t="s">
        <v>90</v>
      </c>
      <c r="BK500" s="233">
        <f>ROUND(I500*H500,2)</f>
        <v>0</v>
      </c>
      <c r="BL500" s="17" t="s">
        <v>142</v>
      </c>
      <c r="BM500" s="232" t="s">
        <v>1006</v>
      </c>
    </row>
    <row r="501" s="2" customFormat="1">
      <c r="A501" s="39"/>
      <c r="B501" s="40"/>
      <c r="C501" s="41"/>
      <c r="D501" s="234" t="s">
        <v>144</v>
      </c>
      <c r="E501" s="41"/>
      <c r="F501" s="235" t="s">
        <v>1007</v>
      </c>
      <c r="G501" s="41"/>
      <c r="H501" s="41"/>
      <c r="I501" s="236"/>
      <c r="J501" s="41"/>
      <c r="K501" s="41"/>
      <c r="L501" s="45"/>
      <c r="M501" s="237"/>
      <c r="N501" s="238"/>
      <c r="O501" s="92"/>
      <c r="P501" s="92"/>
      <c r="Q501" s="92"/>
      <c r="R501" s="92"/>
      <c r="S501" s="92"/>
      <c r="T501" s="93"/>
      <c r="U501" s="39"/>
      <c r="V501" s="39"/>
      <c r="W501" s="39"/>
      <c r="X501" s="39"/>
      <c r="Y501" s="39"/>
      <c r="Z501" s="39"/>
      <c r="AA501" s="39"/>
      <c r="AB501" s="39"/>
      <c r="AC501" s="39"/>
      <c r="AD501" s="39"/>
      <c r="AE501" s="39"/>
      <c r="AT501" s="17" t="s">
        <v>144</v>
      </c>
      <c r="AU501" s="17" t="s">
        <v>92</v>
      </c>
    </row>
    <row r="502" s="13" customFormat="1">
      <c r="A502" s="13"/>
      <c r="B502" s="239"/>
      <c r="C502" s="240"/>
      <c r="D502" s="234" t="s">
        <v>150</v>
      </c>
      <c r="E502" s="240"/>
      <c r="F502" s="242" t="s">
        <v>1008</v>
      </c>
      <c r="G502" s="240"/>
      <c r="H502" s="243">
        <v>125.45999999999999</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150</v>
      </c>
      <c r="AU502" s="249" t="s">
        <v>92</v>
      </c>
      <c r="AV502" s="13" t="s">
        <v>92</v>
      </c>
      <c r="AW502" s="13" t="s">
        <v>4</v>
      </c>
      <c r="AX502" s="13" t="s">
        <v>90</v>
      </c>
      <c r="AY502" s="249" t="s">
        <v>136</v>
      </c>
    </row>
    <row r="503" s="2" customFormat="1" ht="14.4" customHeight="1">
      <c r="A503" s="39"/>
      <c r="B503" s="40"/>
      <c r="C503" s="261" t="s">
        <v>1009</v>
      </c>
      <c r="D503" s="261" t="s">
        <v>164</v>
      </c>
      <c r="E503" s="262" t="s">
        <v>1010</v>
      </c>
      <c r="F503" s="263" t="s">
        <v>1011</v>
      </c>
      <c r="G503" s="264" t="s">
        <v>256</v>
      </c>
      <c r="H503" s="265">
        <v>10</v>
      </c>
      <c r="I503" s="266"/>
      <c r="J503" s="267">
        <f>ROUND(I503*H503,2)</f>
        <v>0</v>
      </c>
      <c r="K503" s="268"/>
      <c r="L503" s="269"/>
      <c r="M503" s="270" t="s">
        <v>1</v>
      </c>
      <c r="N503" s="271" t="s">
        <v>47</v>
      </c>
      <c r="O503" s="92"/>
      <c r="P503" s="230">
        <f>O503*H503</f>
        <v>0</v>
      </c>
      <c r="Q503" s="230">
        <v>0.060999999999999999</v>
      </c>
      <c r="R503" s="230">
        <f>Q503*H503</f>
        <v>0.60999999999999999</v>
      </c>
      <c r="S503" s="230">
        <v>0</v>
      </c>
      <c r="T503" s="231">
        <f>S503*H503</f>
        <v>0</v>
      </c>
      <c r="U503" s="39"/>
      <c r="V503" s="39"/>
      <c r="W503" s="39"/>
      <c r="X503" s="39"/>
      <c r="Y503" s="39"/>
      <c r="Z503" s="39"/>
      <c r="AA503" s="39"/>
      <c r="AB503" s="39"/>
      <c r="AC503" s="39"/>
      <c r="AD503" s="39"/>
      <c r="AE503" s="39"/>
      <c r="AR503" s="232" t="s">
        <v>168</v>
      </c>
      <c r="AT503" s="232" t="s">
        <v>164</v>
      </c>
      <c r="AU503" s="232" t="s">
        <v>92</v>
      </c>
      <c r="AY503" s="17" t="s">
        <v>136</v>
      </c>
      <c r="BE503" s="233">
        <f>IF(N503="základní",J503,0)</f>
        <v>0</v>
      </c>
      <c r="BF503" s="233">
        <f>IF(N503="snížená",J503,0)</f>
        <v>0</v>
      </c>
      <c r="BG503" s="233">
        <f>IF(N503="zákl. přenesená",J503,0)</f>
        <v>0</v>
      </c>
      <c r="BH503" s="233">
        <f>IF(N503="sníž. přenesená",J503,0)</f>
        <v>0</v>
      </c>
      <c r="BI503" s="233">
        <f>IF(N503="nulová",J503,0)</f>
        <v>0</v>
      </c>
      <c r="BJ503" s="17" t="s">
        <v>90</v>
      </c>
      <c r="BK503" s="233">
        <f>ROUND(I503*H503,2)</f>
        <v>0</v>
      </c>
      <c r="BL503" s="17" t="s">
        <v>142</v>
      </c>
      <c r="BM503" s="232" t="s">
        <v>1012</v>
      </c>
    </row>
    <row r="504" s="2" customFormat="1">
      <c r="A504" s="39"/>
      <c r="B504" s="40"/>
      <c r="C504" s="41"/>
      <c r="D504" s="234" t="s">
        <v>144</v>
      </c>
      <c r="E504" s="41"/>
      <c r="F504" s="235" t="s">
        <v>536</v>
      </c>
      <c r="G504" s="41"/>
      <c r="H504" s="41"/>
      <c r="I504" s="236"/>
      <c r="J504" s="41"/>
      <c r="K504" s="41"/>
      <c r="L504" s="45"/>
      <c r="M504" s="237"/>
      <c r="N504" s="238"/>
      <c r="O504" s="92"/>
      <c r="P504" s="92"/>
      <c r="Q504" s="92"/>
      <c r="R504" s="92"/>
      <c r="S504" s="92"/>
      <c r="T504" s="93"/>
      <c r="U504" s="39"/>
      <c r="V504" s="39"/>
      <c r="W504" s="39"/>
      <c r="X504" s="39"/>
      <c r="Y504" s="39"/>
      <c r="Z504" s="39"/>
      <c r="AA504" s="39"/>
      <c r="AB504" s="39"/>
      <c r="AC504" s="39"/>
      <c r="AD504" s="39"/>
      <c r="AE504" s="39"/>
      <c r="AT504" s="17" t="s">
        <v>144</v>
      </c>
      <c r="AU504" s="17" t="s">
        <v>92</v>
      </c>
    </row>
    <row r="505" s="2" customFormat="1" ht="24.15" customHeight="1">
      <c r="A505" s="39"/>
      <c r="B505" s="40"/>
      <c r="C505" s="220" t="s">
        <v>1013</v>
      </c>
      <c r="D505" s="220" t="s">
        <v>138</v>
      </c>
      <c r="E505" s="221" t="s">
        <v>1014</v>
      </c>
      <c r="F505" s="222" t="s">
        <v>1015</v>
      </c>
      <c r="G505" s="223" t="s">
        <v>256</v>
      </c>
      <c r="H505" s="224">
        <v>360</v>
      </c>
      <c r="I505" s="225"/>
      <c r="J505" s="226">
        <f>ROUND(I505*H505,2)</f>
        <v>0</v>
      </c>
      <c r="K505" s="227"/>
      <c r="L505" s="45"/>
      <c r="M505" s="228" t="s">
        <v>1</v>
      </c>
      <c r="N505" s="229" t="s">
        <v>47</v>
      </c>
      <c r="O505" s="92"/>
      <c r="P505" s="230">
        <f>O505*H505</f>
        <v>0</v>
      </c>
      <c r="Q505" s="230">
        <v>0.1295</v>
      </c>
      <c r="R505" s="230">
        <f>Q505*H505</f>
        <v>46.620000000000005</v>
      </c>
      <c r="S505" s="230">
        <v>0</v>
      </c>
      <c r="T505" s="231">
        <f>S505*H505</f>
        <v>0</v>
      </c>
      <c r="U505" s="39"/>
      <c r="V505" s="39"/>
      <c r="W505" s="39"/>
      <c r="X505" s="39"/>
      <c r="Y505" s="39"/>
      <c r="Z505" s="39"/>
      <c r="AA505" s="39"/>
      <c r="AB505" s="39"/>
      <c r="AC505" s="39"/>
      <c r="AD505" s="39"/>
      <c r="AE505" s="39"/>
      <c r="AR505" s="232" t="s">
        <v>142</v>
      </c>
      <c r="AT505" s="232" t="s">
        <v>138</v>
      </c>
      <c r="AU505" s="232" t="s">
        <v>92</v>
      </c>
      <c r="AY505" s="17" t="s">
        <v>136</v>
      </c>
      <c r="BE505" s="233">
        <f>IF(N505="základní",J505,0)</f>
        <v>0</v>
      </c>
      <c r="BF505" s="233">
        <f>IF(N505="snížená",J505,0)</f>
        <v>0</v>
      </c>
      <c r="BG505" s="233">
        <f>IF(N505="zákl. přenesená",J505,0)</f>
        <v>0</v>
      </c>
      <c r="BH505" s="233">
        <f>IF(N505="sníž. přenesená",J505,0)</f>
        <v>0</v>
      </c>
      <c r="BI505" s="233">
        <f>IF(N505="nulová",J505,0)</f>
        <v>0</v>
      </c>
      <c r="BJ505" s="17" t="s">
        <v>90</v>
      </c>
      <c r="BK505" s="233">
        <f>ROUND(I505*H505,2)</f>
        <v>0</v>
      </c>
      <c r="BL505" s="17" t="s">
        <v>142</v>
      </c>
      <c r="BM505" s="232" t="s">
        <v>1016</v>
      </c>
    </row>
    <row r="506" s="2" customFormat="1">
      <c r="A506" s="39"/>
      <c r="B506" s="40"/>
      <c r="C506" s="41"/>
      <c r="D506" s="234" t="s">
        <v>144</v>
      </c>
      <c r="E506" s="41"/>
      <c r="F506" s="235" t="s">
        <v>987</v>
      </c>
      <c r="G506" s="41"/>
      <c r="H506" s="41"/>
      <c r="I506" s="236"/>
      <c r="J506" s="41"/>
      <c r="K506" s="41"/>
      <c r="L506" s="45"/>
      <c r="M506" s="237"/>
      <c r="N506" s="238"/>
      <c r="O506" s="92"/>
      <c r="P506" s="92"/>
      <c r="Q506" s="92"/>
      <c r="R506" s="92"/>
      <c r="S506" s="92"/>
      <c r="T506" s="93"/>
      <c r="U506" s="39"/>
      <c r="V506" s="39"/>
      <c r="W506" s="39"/>
      <c r="X506" s="39"/>
      <c r="Y506" s="39"/>
      <c r="Z506" s="39"/>
      <c r="AA506" s="39"/>
      <c r="AB506" s="39"/>
      <c r="AC506" s="39"/>
      <c r="AD506" s="39"/>
      <c r="AE506" s="39"/>
      <c r="AT506" s="17" t="s">
        <v>144</v>
      </c>
      <c r="AU506" s="17" t="s">
        <v>92</v>
      </c>
    </row>
    <row r="507" s="2" customFormat="1" ht="14.4" customHeight="1">
      <c r="A507" s="39"/>
      <c r="B507" s="40"/>
      <c r="C507" s="261" t="s">
        <v>1017</v>
      </c>
      <c r="D507" s="261" t="s">
        <v>164</v>
      </c>
      <c r="E507" s="262" t="s">
        <v>1018</v>
      </c>
      <c r="F507" s="263" t="s">
        <v>1019</v>
      </c>
      <c r="G507" s="264" t="s">
        <v>256</v>
      </c>
      <c r="H507" s="265">
        <v>357</v>
      </c>
      <c r="I507" s="266"/>
      <c r="J507" s="267">
        <f>ROUND(I507*H507,2)</f>
        <v>0</v>
      </c>
      <c r="K507" s="268"/>
      <c r="L507" s="269"/>
      <c r="M507" s="270" t="s">
        <v>1</v>
      </c>
      <c r="N507" s="271" t="s">
        <v>47</v>
      </c>
      <c r="O507" s="92"/>
      <c r="P507" s="230">
        <f>O507*H507</f>
        <v>0</v>
      </c>
      <c r="Q507" s="230">
        <v>0.044999999999999998</v>
      </c>
      <c r="R507" s="230">
        <f>Q507*H507</f>
        <v>16.064999999999998</v>
      </c>
      <c r="S507" s="230">
        <v>0</v>
      </c>
      <c r="T507" s="231">
        <f>S507*H507</f>
        <v>0</v>
      </c>
      <c r="U507" s="39"/>
      <c r="V507" s="39"/>
      <c r="W507" s="39"/>
      <c r="X507" s="39"/>
      <c r="Y507" s="39"/>
      <c r="Z507" s="39"/>
      <c r="AA507" s="39"/>
      <c r="AB507" s="39"/>
      <c r="AC507" s="39"/>
      <c r="AD507" s="39"/>
      <c r="AE507" s="39"/>
      <c r="AR507" s="232" t="s">
        <v>168</v>
      </c>
      <c r="AT507" s="232" t="s">
        <v>164</v>
      </c>
      <c r="AU507" s="232" t="s">
        <v>92</v>
      </c>
      <c r="AY507" s="17" t="s">
        <v>136</v>
      </c>
      <c r="BE507" s="233">
        <f>IF(N507="základní",J507,0)</f>
        <v>0</v>
      </c>
      <c r="BF507" s="233">
        <f>IF(N507="snížená",J507,0)</f>
        <v>0</v>
      </c>
      <c r="BG507" s="233">
        <f>IF(N507="zákl. přenesená",J507,0)</f>
        <v>0</v>
      </c>
      <c r="BH507" s="233">
        <f>IF(N507="sníž. přenesená",J507,0)</f>
        <v>0</v>
      </c>
      <c r="BI507" s="233">
        <f>IF(N507="nulová",J507,0)</f>
        <v>0</v>
      </c>
      <c r="BJ507" s="17" t="s">
        <v>90</v>
      </c>
      <c r="BK507" s="233">
        <f>ROUND(I507*H507,2)</f>
        <v>0</v>
      </c>
      <c r="BL507" s="17" t="s">
        <v>142</v>
      </c>
      <c r="BM507" s="232" t="s">
        <v>1020</v>
      </c>
    </row>
    <row r="508" s="2" customFormat="1">
      <c r="A508" s="39"/>
      <c r="B508" s="40"/>
      <c r="C508" s="41"/>
      <c r="D508" s="234" t="s">
        <v>144</v>
      </c>
      <c r="E508" s="41"/>
      <c r="F508" s="235" t="s">
        <v>536</v>
      </c>
      <c r="G508" s="41"/>
      <c r="H508" s="41"/>
      <c r="I508" s="236"/>
      <c r="J508" s="41"/>
      <c r="K508" s="41"/>
      <c r="L508" s="45"/>
      <c r="M508" s="237"/>
      <c r="N508" s="238"/>
      <c r="O508" s="92"/>
      <c r="P508" s="92"/>
      <c r="Q508" s="92"/>
      <c r="R508" s="92"/>
      <c r="S508" s="92"/>
      <c r="T508" s="93"/>
      <c r="U508" s="39"/>
      <c r="V508" s="39"/>
      <c r="W508" s="39"/>
      <c r="X508" s="39"/>
      <c r="Y508" s="39"/>
      <c r="Z508" s="39"/>
      <c r="AA508" s="39"/>
      <c r="AB508" s="39"/>
      <c r="AC508" s="39"/>
      <c r="AD508" s="39"/>
      <c r="AE508" s="39"/>
      <c r="AT508" s="17" t="s">
        <v>144</v>
      </c>
      <c r="AU508" s="17" t="s">
        <v>92</v>
      </c>
    </row>
    <row r="509" s="13" customFormat="1">
      <c r="A509" s="13"/>
      <c r="B509" s="239"/>
      <c r="C509" s="240"/>
      <c r="D509" s="234" t="s">
        <v>150</v>
      </c>
      <c r="E509" s="240"/>
      <c r="F509" s="242" t="s">
        <v>1021</v>
      </c>
      <c r="G509" s="240"/>
      <c r="H509" s="243">
        <v>357</v>
      </c>
      <c r="I509" s="244"/>
      <c r="J509" s="240"/>
      <c r="K509" s="240"/>
      <c r="L509" s="245"/>
      <c r="M509" s="246"/>
      <c r="N509" s="247"/>
      <c r="O509" s="247"/>
      <c r="P509" s="247"/>
      <c r="Q509" s="247"/>
      <c r="R509" s="247"/>
      <c r="S509" s="247"/>
      <c r="T509" s="248"/>
      <c r="U509" s="13"/>
      <c r="V509" s="13"/>
      <c r="W509" s="13"/>
      <c r="X509" s="13"/>
      <c r="Y509" s="13"/>
      <c r="Z509" s="13"/>
      <c r="AA509" s="13"/>
      <c r="AB509" s="13"/>
      <c r="AC509" s="13"/>
      <c r="AD509" s="13"/>
      <c r="AE509" s="13"/>
      <c r="AT509" s="249" t="s">
        <v>150</v>
      </c>
      <c r="AU509" s="249" t="s">
        <v>92</v>
      </c>
      <c r="AV509" s="13" t="s">
        <v>92</v>
      </c>
      <c r="AW509" s="13" t="s">
        <v>4</v>
      </c>
      <c r="AX509" s="13" t="s">
        <v>90</v>
      </c>
      <c r="AY509" s="249" t="s">
        <v>136</v>
      </c>
    </row>
    <row r="510" s="2" customFormat="1" ht="24.15" customHeight="1">
      <c r="A510" s="39"/>
      <c r="B510" s="40"/>
      <c r="C510" s="261" t="s">
        <v>1022</v>
      </c>
      <c r="D510" s="261" t="s">
        <v>164</v>
      </c>
      <c r="E510" s="262" t="s">
        <v>1023</v>
      </c>
      <c r="F510" s="263" t="s">
        <v>1024</v>
      </c>
      <c r="G510" s="264" t="s">
        <v>256</v>
      </c>
      <c r="H510" s="265">
        <v>10.199999999999999</v>
      </c>
      <c r="I510" s="266"/>
      <c r="J510" s="267">
        <f>ROUND(I510*H510,2)</f>
        <v>0</v>
      </c>
      <c r="K510" s="268"/>
      <c r="L510" s="269"/>
      <c r="M510" s="270" t="s">
        <v>1</v>
      </c>
      <c r="N510" s="271" t="s">
        <v>47</v>
      </c>
      <c r="O510" s="92"/>
      <c r="P510" s="230">
        <f>O510*H510</f>
        <v>0</v>
      </c>
      <c r="Q510" s="230">
        <v>0.044999999999999998</v>
      </c>
      <c r="R510" s="230">
        <f>Q510*H510</f>
        <v>0.45899999999999996</v>
      </c>
      <c r="S510" s="230">
        <v>0</v>
      </c>
      <c r="T510" s="231">
        <f>S510*H510</f>
        <v>0</v>
      </c>
      <c r="U510" s="39"/>
      <c r="V510" s="39"/>
      <c r="W510" s="39"/>
      <c r="X510" s="39"/>
      <c r="Y510" s="39"/>
      <c r="Z510" s="39"/>
      <c r="AA510" s="39"/>
      <c r="AB510" s="39"/>
      <c r="AC510" s="39"/>
      <c r="AD510" s="39"/>
      <c r="AE510" s="39"/>
      <c r="AR510" s="232" t="s">
        <v>168</v>
      </c>
      <c r="AT510" s="232" t="s">
        <v>164</v>
      </c>
      <c r="AU510" s="232" t="s">
        <v>92</v>
      </c>
      <c r="AY510" s="17" t="s">
        <v>136</v>
      </c>
      <c r="BE510" s="233">
        <f>IF(N510="základní",J510,0)</f>
        <v>0</v>
      </c>
      <c r="BF510" s="233">
        <f>IF(N510="snížená",J510,0)</f>
        <v>0</v>
      </c>
      <c r="BG510" s="233">
        <f>IF(N510="zákl. přenesená",J510,0)</f>
        <v>0</v>
      </c>
      <c r="BH510" s="233">
        <f>IF(N510="sníž. přenesená",J510,0)</f>
        <v>0</v>
      </c>
      <c r="BI510" s="233">
        <f>IF(N510="nulová",J510,0)</f>
        <v>0</v>
      </c>
      <c r="BJ510" s="17" t="s">
        <v>90</v>
      </c>
      <c r="BK510" s="233">
        <f>ROUND(I510*H510,2)</f>
        <v>0</v>
      </c>
      <c r="BL510" s="17" t="s">
        <v>142</v>
      </c>
      <c r="BM510" s="232" t="s">
        <v>1025</v>
      </c>
    </row>
    <row r="511" s="2" customFormat="1">
      <c r="A511" s="39"/>
      <c r="B511" s="40"/>
      <c r="C511" s="41"/>
      <c r="D511" s="234" t="s">
        <v>144</v>
      </c>
      <c r="E511" s="41"/>
      <c r="F511" s="235" t="s">
        <v>536</v>
      </c>
      <c r="G511" s="41"/>
      <c r="H511" s="41"/>
      <c r="I511" s="236"/>
      <c r="J511" s="41"/>
      <c r="K511" s="41"/>
      <c r="L511" s="45"/>
      <c r="M511" s="237"/>
      <c r="N511" s="238"/>
      <c r="O511" s="92"/>
      <c r="P511" s="92"/>
      <c r="Q511" s="92"/>
      <c r="R511" s="92"/>
      <c r="S511" s="92"/>
      <c r="T511" s="93"/>
      <c r="U511" s="39"/>
      <c r="V511" s="39"/>
      <c r="W511" s="39"/>
      <c r="X511" s="39"/>
      <c r="Y511" s="39"/>
      <c r="Z511" s="39"/>
      <c r="AA511" s="39"/>
      <c r="AB511" s="39"/>
      <c r="AC511" s="39"/>
      <c r="AD511" s="39"/>
      <c r="AE511" s="39"/>
      <c r="AT511" s="17" t="s">
        <v>144</v>
      </c>
      <c r="AU511" s="17" t="s">
        <v>92</v>
      </c>
    </row>
    <row r="512" s="13" customFormat="1">
      <c r="A512" s="13"/>
      <c r="B512" s="239"/>
      <c r="C512" s="240"/>
      <c r="D512" s="234" t="s">
        <v>150</v>
      </c>
      <c r="E512" s="240"/>
      <c r="F512" s="242" t="s">
        <v>1026</v>
      </c>
      <c r="G512" s="240"/>
      <c r="H512" s="243">
        <v>10.199999999999999</v>
      </c>
      <c r="I512" s="244"/>
      <c r="J512" s="240"/>
      <c r="K512" s="240"/>
      <c r="L512" s="245"/>
      <c r="M512" s="246"/>
      <c r="N512" s="247"/>
      <c r="O512" s="247"/>
      <c r="P512" s="247"/>
      <c r="Q512" s="247"/>
      <c r="R512" s="247"/>
      <c r="S512" s="247"/>
      <c r="T512" s="248"/>
      <c r="U512" s="13"/>
      <c r="V512" s="13"/>
      <c r="W512" s="13"/>
      <c r="X512" s="13"/>
      <c r="Y512" s="13"/>
      <c r="Z512" s="13"/>
      <c r="AA512" s="13"/>
      <c r="AB512" s="13"/>
      <c r="AC512" s="13"/>
      <c r="AD512" s="13"/>
      <c r="AE512" s="13"/>
      <c r="AT512" s="249" t="s">
        <v>150</v>
      </c>
      <c r="AU512" s="249" t="s">
        <v>92</v>
      </c>
      <c r="AV512" s="13" t="s">
        <v>92</v>
      </c>
      <c r="AW512" s="13" t="s">
        <v>4</v>
      </c>
      <c r="AX512" s="13" t="s">
        <v>90</v>
      </c>
      <c r="AY512" s="249" t="s">
        <v>136</v>
      </c>
    </row>
    <row r="513" s="2" customFormat="1" ht="24.15" customHeight="1">
      <c r="A513" s="39"/>
      <c r="B513" s="40"/>
      <c r="C513" s="220" t="s">
        <v>1027</v>
      </c>
      <c r="D513" s="220" t="s">
        <v>138</v>
      </c>
      <c r="E513" s="221" t="s">
        <v>1028</v>
      </c>
      <c r="F513" s="222" t="s">
        <v>1029</v>
      </c>
      <c r="G513" s="223" t="s">
        <v>148</v>
      </c>
      <c r="H513" s="224">
        <v>43.200000000000003</v>
      </c>
      <c r="I513" s="225"/>
      <c r="J513" s="226">
        <f>ROUND(I513*H513,2)</f>
        <v>0</v>
      </c>
      <c r="K513" s="227"/>
      <c r="L513" s="45"/>
      <c r="M513" s="228" t="s">
        <v>1</v>
      </c>
      <c r="N513" s="229" t="s">
        <v>47</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142</v>
      </c>
      <c r="AT513" s="232" t="s">
        <v>138</v>
      </c>
      <c r="AU513" s="232" t="s">
        <v>92</v>
      </c>
      <c r="AY513" s="17" t="s">
        <v>136</v>
      </c>
      <c r="BE513" s="233">
        <f>IF(N513="základní",J513,0)</f>
        <v>0</v>
      </c>
      <c r="BF513" s="233">
        <f>IF(N513="snížená",J513,0)</f>
        <v>0</v>
      </c>
      <c r="BG513" s="233">
        <f>IF(N513="zákl. přenesená",J513,0)</f>
        <v>0</v>
      </c>
      <c r="BH513" s="233">
        <f>IF(N513="sníž. přenesená",J513,0)</f>
        <v>0</v>
      </c>
      <c r="BI513" s="233">
        <f>IF(N513="nulová",J513,0)</f>
        <v>0</v>
      </c>
      <c r="BJ513" s="17" t="s">
        <v>90</v>
      </c>
      <c r="BK513" s="233">
        <f>ROUND(I513*H513,2)</f>
        <v>0</v>
      </c>
      <c r="BL513" s="17" t="s">
        <v>142</v>
      </c>
      <c r="BM513" s="232" t="s">
        <v>1030</v>
      </c>
    </row>
    <row r="514" s="13" customFormat="1">
      <c r="A514" s="13"/>
      <c r="B514" s="239"/>
      <c r="C514" s="240"/>
      <c r="D514" s="234" t="s">
        <v>150</v>
      </c>
      <c r="E514" s="241" t="s">
        <v>1</v>
      </c>
      <c r="F514" s="242" t="s">
        <v>1031</v>
      </c>
      <c r="G514" s="240"/>
      <c r="H514" s="243">
        <v>43.200000000000003</v>
      </c>
      <c r="I514" s="244"/>
      <c r="J514" s="240"/>
      <c r="K514" s="240"/>
      <c r="L514" s="245"/>
      <c r="M514" s="246"/>
      <c r="N514" s="247"/>
      <c r="O514" s="247"/>
      <c r="P514" s="247"/>
      <c r="Q514" s="247"/>
      <c r="R514" s="247"/>
      <c r="S514" s="247"/>
      <c r="T514" s="248"/>
      <c r="U514" s="13"/>
      <c r="V514" s="13"/>
      <c r="W514" s="13"/>
      <c r="X514" s="13"/>
      <c r="Y514" s="13"/>
      <c r="Z514" s="13"/>
      <c r="AA514" s="13"/>
      <c r="AB514" s="13"/>
      <c r="AC514" s="13"/>
      <c r="AD514" s="13"/>
      <c r="AE514" s="13"/>
      <c r="AT514" s="249" t="s">
        <v>150</v>
      </c>
      <c r="AU514" s="249" t="s">
        <v>92</v>
      </c>
      <c r="AV514" s="13" t="s">
        <v>92</v>
      </c>
      <c r="AW514" s="13" t="s">
        <v>38</v>
      </c>
      <c r="AX514" s="13" t="s">
        <v>82</v>
      </c>
      <c r="AY514" s="249" t="s">
        <v>136</v>
      </c>
    </row>
    <row r="515" s="14" customFormat="1">
      <c r="A515" s="14"/>
      <c r="B515" s="250"/>
      <c r="C515" s="251"/>
      <c r="D515" s="234" t="s">
        <v>150</v>
      </c>
      <c r="E515" s="252" t="s">
        <v>1</v>
      </c>
      <c r="F515" s="253" t="s">
        <v>153</v>
      </c>
      <c r="G515" s="251"/>
      <c r="H515" s="254">
        <v>43.200000000000003</v>
      </c>
      <c r="I515" s="255"/>
      <c r="J515" s="251"/>
      <c r="K515" s="251"/>
      <c r="L515" s="256"/>
      <c r="M515" s="257"/>
      <c r="N515" s="258"/>
      <c r="O515" s="258"/>
      <c r="P515" s="258"/>
      <c r="Q515" s="258"/>
      <c r="R515" s="258"/>
      <c r="S515" s="258"/>
      <c r="T515" s="259"/>
      <c r="U515" s="14"/>
      <c r="V515" s="14"/>
      <c r="W515" s="14"/>
      <c r="X515" s="14"/>
      <c r="Y515" s="14"/>
      <c r="Z515" s="14"/>
      <c r="AA515" s="14"/>
      <c r="AB515" s="14"/>
      <c r="AC515" s="14"/>
      <c r="AD515" s="14"/>
      <c r="AE515" s="14"/>
      <c r="AT515" s="260" t="s">
        <v>150</v>
      </c>
      <c r="AU515" s="260" t="s">
        <v>92</v>
      </c>
      <c r="AV515" s="14" t="s">
        <v>142</v>
      </c>
      <c r="AW515" s="14" t="s">
        <v>38</v>
      </c>
      <c r="AX515" s="14" t="s">
        <v>90</v>
      </c>
      <c r="AY515" s="260" t="s">
        <v>136</v>
      </c>
    </row>
    <row r="516" s="2" customFormat="1" ht="14.4" customHeight="1">
      <c r="A516" s="39"/>
      <c r="B516" s="40"/>
      <c r="C516" s="261" t="s">
        <v>1032</v>
      </c>
      <c r="D516" s="261" t="s">
        <v>164</v>
      </c>
      <c r="E516" s="262" t="s">
        <v>165</v>
      </c>
      <c r="F516" s="263" t="s">
        <v>1033</v>
      </c>
      <c r="G516" s="264" t="s">
        <v>167</v>
      </c>
      <c r="H516" s="265">
        <v>90.719999999999999</v>
      </c>
      <c r="I516" s="266"/>
      <c r="J516" s="267">
        <f>ROUND(I516*H516,2)</f>
        <v>0</v>
      </c>
      <c r="K516" s="268"/>
      <c r="L516" s="269"/>
      <c r="M516" s="270" t="s">
        <v>1</v>
      </c>
      <c r="N516" s="271" t="s">
        <v>47</v>
      </c>
      <c r="O516" s="92"/>
      <c r="P516" s="230">
        <f>O516*H516</f>
        <v>0</v>
      </c>
      <c r="Q516" s="230">
        <v>1</v>
      </c>
      <c r="R516" s="230">
        <f>Q516*H516</f>
        <v>90.719999999999999</v>
      </c>
      <c r="S516" s="230">
        <v>0</v>
      </c>
      <c r="T516" s="231">
        <f>S516*H516</f>
        <v>0</v>
      </c>
      <c r="U516" s="39"/>
      <c r="V516" s="39"/>
      <c r="W516" s="39"/>
      <c r="X516" s="39"/>
      <c r="Y516" s="39"/>
      <c r="Z516" s="39"/>
      <c r="AA516" s="39"/>
      <c r="AB516" s="39"/>
      <c r="AC516" s="39"/>
      <c r="AD516" s="39"/>
      <c r="AE516" s="39"/>
      <c r="AR516" s="232" t="s">
        <v>168</v>
      </c>
      <c r="AT516" s="232" t="s">
        <v>164</v>
      </c>
      <c r="AU516" s="232" t="s">
        <v>92</v>
      </c>
      <c r="AY516" s="17" t="s">
        <v>136</v>
      </c>
      <c r="BE516" s="233">
        <f>IF(N516="základní",J516,0)</f>
        <v>0</v>
      </c>
      <c r="BF516" s="233">
        <f>IF(N516="snížená",J516,0)</f>
        <v>0</v>
      </c>
      <c r="BG516" s="233">
        <f>IF(N516="zákl. přenesená",J516,0)</f>
        <v>0</v>
      </c>
      <c r="BH516" s="233">
        <f>IF(N516="sníž. přenesená",J516,0)</f>
        <v>0</v>
      </c>
      <c r="BI516" s="233">
        <f>IF(N516="nulová",J516,0)</f>
        <v>0</v>
      </c>
      <c r="BJ516" s="17" t="s">
        <v>90</v>
      </c>
      <c r="BK516" s="233">
        <f>ROUND(I516*H516,2)</f>
        <v>0</v>
      </c>
      <c r="BL516" s="17" t="s">
        <v>142</v>
      </c>
      <c r="BM516" s="232" t="s">
        <v>1034</v>
      </c>
    </row>
    <row r="517" s="2" customFormat="1">
      <c r="A517" s="39"/>
      <c r="B517" s="40"/>
      <c r="C517" s="41"/>
      <c r="D517" s="234" t="s">
        <v>144</v>
      </c>
      <c r="E517" s="41"/>
      <c r="F517" s="235" t="s">
        <v>462</v>
      </c>
      <c r="G517" s="41"/>
      <c r="H517" s="41"/>
      <c r="I517" s="236"/>
      <c r="J517" s="41"/>
      <c r="K517" s="41"/>
      <c r="L517" s="45"/>
      <c r="M517" s="237"/>
      <c r="N517" s="238"/>
      <c r="O517" s="92"/>
      <c r="P517" s="92"/>
      <c r="Q517" s="92"/>
      <c r="R517" s="92"/>
      <c r="S517" s="92"/>
      <c r="T517" s="93"/>
      <c r="U517" s="39"/>
      <c r="V517" s="39"/>
      <c r="W517" s="39"/>
      <c r="X517" s="39"/>
      <c r="Y517" s="39"/>
      <c r="Z517" s="39"/>
      <c r="AA517" s="39"/>
      <c r="AB517" s="39"/>
      <c r="AC517" s="39"/>
      <c r="AD517" s="39"/>
      <c r="AE517" s="39"/>
      <c r="AT517" s="17" t="s">
        <v>144</v>
      </c>
      <c r="AU517" s="17" t="s">
        <v>92</v>
      </c>
    </row>
    <row r="518" s="13" customFormat="1">
      <c r="A518" s="13"/>
      <c r="B518" s="239"/>
      <c r="C518" s="240"/>
      <c r="D518" s="234" t="s">
        <v>150</v>
      </c>
      <c r="E518" s="241" t="s">
        <v>1</v>
      </c>
      <c r="F518" s="242" t="s">
        <v>1035</v>
      </c>
      <c r="G518" s="240"/>
      <c r="H518" s="243">
        <v>90.719999999999999</v>
      </c>
      <c r="I518" s="244"/>
      <c r="J518" s="240"/>
      <c r="K518" s="240"/>
      <c r="L518" s="245"/>
      <c r="M518" s="246"/>
      <c r="N518" s="247"/>
      <c r="O518" s="247"/>
      <c r="P518" s="247"/>
      <c r="Q518" s="247"/>
      <c r="R518" s="247"/>
      <c r="S518" s="247"/>
      <c r="T518" s="248"/>
      <c r="U518" s="13"/>
      <c r="V518" s="13"/>
      <c r="W518" s="13"/>
      <c r="X518" s="13"/>
      <c r="Y518" s="13"/>
      <c r="Z518" s="13"/>
      <c r="AA518" s="13"/>
      <c r="AB518" s="13"/>
      <c r="AC518" s="13"/>
      <c r="AD518" s="13"/>
      <c r="AE518" s="13"/>
      <c r="AT518" s="249" t="s">
        <v>150</v>
      </c>
      <c r="AU518" s="249" t="s">
        <v>92</v>
      </c>
      <c r="AV518" s="13" t="s">
        <v>92</v>
      </c>
      <c r="AW518" s="13" t="s">
        <v>38</v>
      </c>
      <c r="AX518" s="13" t="s">
        <v>90</v>
      </c>
      <c r="AY518" s="249" t="s">
        <v>136</v>
      </c>
    </row>
    <row r="519" s="2" customFormat="1" ht="14.4" customHeight="1">
      <c r="A519" s="39"/>
      <c r="B519" s="40"/>
      <c r="C519" s="220" t="s">
        <v>1036</v>
      </c>
      <c r="D519" s="220" t="s">
        <v>138</v>
      </c>
      <c r="E519" s="221" t="s">
        <v>1037</v>
      </c>
      <c r="F519" s="222" t="s">
        <v>712</v>
      </c>
      <c r="G519" s="223" t="s">
        <v>141</v>
      </c>
      <c r="H519" s="224">
        <v>54</v>
      </c>
      <c r="I519" s="225"/>
      <c r="J519" s="226">
        <f>ROUND(I519*H519,2)</f>
        <v>0</v>
      </c>
      <c r="K519" s="227"/>
      <c r="L519" s="45"/>
      <c r="M519" s="228" t="s">
        <v>1</v>
      </c>
      <c r="N519" s="229" t="s">
        <v>47</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142</v>
      </c>
      <c r="AT519" s="232" t="s">
        <v>138</v>
      </c>
      <c r="AU519" s="232" t="s">
        <v>92</v>
      </c>
      <c r="AY519" s="17" t="s">
        <v>136</v>
      </c>
      <c r="BE519" s="233">
        <f>IF(N519="základní",J519,0)</f>
        <v>0</v>
      </c>
      <c r="BF519" s="233">
        <f>IF(N519="snížená",J519,0)</f>
        <v>0</v>
      </c>
      <c r="BG519" s="233">
        <f>IF(N519="zákl. přenesená",J519,0)</f>
        <v>0</v>
      </c>
      <c r="BH519" s="233">
        <f>IF(N519="sníž. přenesená",J519,0)</f>
        <v>0</v>
      </c>
      <c r="BI519" s="233">
        <f>IF(N519="nulová",J519,0)</f>
        <v>0</v>
      </c>
      <c r="BJ519" s="17" t="s">
        <v>90</v>
      </c>
      <c r="BK519" s="233">
        <f>ROUND(I519*H519,2)</f>
        <v>0</v>
      </c>
      <c r="BL519" s="17" t="s">
        <v>142</v>
      </c>
      <c r="BM519" s="232" t="s">
        <v>1038</v>
      </c>
    </row>
    <row r="520" s="2" customFormat="1">
      <c r="A520" s="39"/>
      <c r="B520" s="40"/>
      <c r="C520" s="41"/>
      <c r="D520" s="234" t="s">
        <v>144</v>
      </c>
      <c r="E520" s="41"/>
      <c r="F520" s="235" t="s">
        <v>1039</v>
      </c>
      <c r="G520" s="41"/>
      <c r="H520" s="41"/>
      <c r="I520" s="236"/>
      <c r="J520" s="41"/>
      <c r="K520" s="41"/>
      <c r="L520" s="45"/>
      <c r="M520" s="237"/>
      <c r="N520" s="238"/>
      <c r="O520" s="92"/>
      <c r="P520" s="92"/>
      <c r="Q520" s="92"/>
      <c r="R520" s="92"/>
      <c r="S520" s="92"/>
      <c r="T520" s="93"/>
      <c r="U520" s="39"/>
      <c r="V520" s="39"/>
      <c r="W520" s="39"/>
      <c r="X520" s="39"/>
      <c r="Y520" s="39"/>
      <c r="Z520" s="39"/>
      <c r="AA520" s="39"/>
      <c r="AB520" s="39"/>
      <c r="AC520" s="39"/>
      <c r="AD520" s="39"/>
      <c r="AE520" s="39"/>
      <c r="AT520" s="17" t="s">
        <v>144</v>
      </c>
      <c r="AU520" s="17" t="s">
        <v>92</v>
      </c>
    </row>
    <row r="521" s="13" customFormat="1">
      <c r="A521" s="13"/>
      <c r="B521" s="239"/>
      <c r="C521" s="240"/>
      <c r="D521" s="234" t="s">
        <v>150</v>
      </c>
      <c r="E521" s="241" t="s">
        <v>1</v>
      </c>
      <c r="F521" s="242" t="s">
        <v>668</v>
      </c>
      <c r="G521" s="240"/>
      <c r="H521" s="243">
        <v>54</v>
      </c>
      <c r="I521" s="244"/>
      <c r="J521" s="240"/>
      <c r="K521" s="240"/>
      <c r="L521" s="245"/>
      <c r="M521" s="246"/>
      <c r="N521" s="247"/>
      <c r="O521" s="247"/>
      <c r="P521" s="247"/>
      <c r="Q521" s="247"/>
      <c r="R521" s="247"/>
      <c r="S521" s="247"/>
      <c r="T521" s="248"/>
      <c r="U521" s="13"/>
      <c r="V521" s="13"/>
      <c r="W521" s="13"/>
      <c r="X521" s="13"/>
      <c r="Y521" s="13"/>
      <c r="Z521" s="13"/>
      <c r="AA521" s="13"/>
      <c r="AB521" s="13"/>
      <c r="AC521" s="13"/>
      <c r="AD521" s="13"/>
      <c r="AE521" s="13"/>
      <c r="AT521" s="249" t="s">
        <v>150</v>
      </c>
      <c r="AU521" s="249" t="s">
        <v>92</v>
      </c>
      <c r="AV521" s="13" t="s">
        <v>92</v>
      </c>
      <c r="AW521" s="13" t="s">
        <v>38</v>
      </c>
      <c r="AX521" s="13" t="s">
        <v>90</v>
      </c>
      <c r="AY521" s="249" t="s">
        <v>136</v>
      </c>
    </row>
    <row r="522" s="2" customFormat="1" ht="24.15" customHeight="1">
      <c r="A522" s="39"/>
      <c r="B522" s="40"/>
      <c r="C522" s="220" t="s">
        <v>1040</v>
      </c>
      <c r="D522" s="220" t="s">
        <v>138</v>
      </c>
      <c r="E522" s="221" t="s">
        <v>1041</v>
      </c>
      <c r="F522" s="222" t="s">
        <v>1042</v>
      </c>
      <c r="G522" s="223" t="s">
        <v>256</v>
      </c>
      <c r="H522" s="224">
        <v>20</v>
      </c>
      <c r="I522" s="225"/>
      <c r="J522" s="226">
        <f>ROUND(I522*H522,2)</f>
        <v>0</v>
      </c>
      <c r="K522" s="227"/>
      <c r="L522" s="45"/>
      <c r="M522" s="228" t="s">
        <v>1</v>
      </c>
      <c r="N522" s="229" t="s">
        <v>47</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142</v>
      </c>
      <c r="AT522" s="232" t="s">
        <v>138</v>
      </c>
      <c r="AU522" s="232" t="s">
        <v>92</v>
      </c>
      <c r="AY522" s="17" t="s">
        <v>136</v>
      </c>
      <c r="BE522" s="233">
        <f>IF(N522="základní",J522,0)</f>
        <v>0</v>
      </c>
      <c r="BF522" s="233">
        <f>IF(N522="snížená",J522,0)</f>
        <v>0</v>
      </c>
      <c r="BG522" s="233">
        <f>IF(N522="zákl. přenesená",J522,0)</f>
        <v>0</v>
      </c>
      <c r="BH522" s="233">
        <f>IF(N522="sníž. přenesená",J522,0)</f>
        <v>0</v>
      </c>
      <c r="BI522" s="233">
        <f>IF(N522="nulová",J522,0)</f>
        <v>0</v>
      </c>
      <c r="BJ522" s="17" t="s">
        <v>90</v>
      </c>
      <c r="BK522" s="233">
        <f>ROUND(I522*H522,2)</f>
        <v>0</v>
      </c>
      <c r="BL522" s="17" t="s">
        <v>142</v>
      </c>
      <c r="BM522" s="232" t="s">
        <v>1043</v>
      </c>
    </row>
    <row r="523" s="2" customFormat="1" ht="24.15" customHeight="1">
      <c r="A523" s="39"/>
      <c r="B523" s="40"/>
      <c r="C523" s="220" t="s">
        <v>1044</v>
      </c>
      <c r="D523" s="220" t="s">
        <v>138</v>
      </c>
      <c r="E523" s="221" t="s">
        <v>1045</v>
      </c>
      <c r="F523" s="222" t="s">
        <v>1046</v>
      </c>
      <c r="G523" s="223" t="s">
        <v>256</v>
      </c>
      <c r="H523" s="224">
        <v>250</v>
      </c>
      <c r="I523" s="225"/>
      <c r="J523" s="226">
        <f>ROUND(I523*H523,2)</f>
        <v>0</v>
      </c>
      <c r="K523" s="227"/>
      <c r="L523" s="45"/>
      <c r="M523" s="228" t="s">
        <v>1</v>
      </c>
      <c r="N523" s="229" t="s">
        <v>47</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142</v>
      </c>
      <c r="AT523" s="232" t="s">
        <v>138</v>
      </c>
      <c r="AU523" s="232" t="s">
        <v>92</v>
      </c>
      <c r="AY523" s="17" t="s">
        <v>136</v>
      </c>
      <c r="BE523" s="233">
        <f>IF(N523="základní",J523,0)</f>
        <v>0</v>
      </c>
      <c r="BF523" s="233">
        <f>IF(N523="snížená",J523,0)</f>
        <v>0</v>
      </c>
      <c r="BG523" s="233">
        <f>IF(N523="zákl. přenesená",J523,0)</f>
        <v>0</v>
      </c>
      <c r="BH523" s="233">
        <f>IF(N523="sníž. přenesená",J523,0)</f>
        <v>0</v>
      </c>
      <c r="BI523" s="233">
        <f>IF(N523="nulová",J523,0)</f>
        <v>0</v>
      </c>
      <c r="BJ523" s="17" t="s">
        <v>90</v>
      </c>
      <c r="BK523" s="233">
        <f>ROUND(I523*H523,2)</f>
        <v>0</v>
      </c>
      <c r="BL523" s="17" t="s">
        <v>142</v>
      </c>
      <c r="BM523" s="232" t="s">
        <v>1047</v>
      </c>
    </row>
    <row r="524" s="2" customFormat="1" ht="24.15" customHeight="1">
      <c r="A524" s="39"/>
      <c r="B524" s="40"/>
      <c r="C524" s="220" t="s">
        <v>1048</v>
      </c>
      <c r="D524" s="220" t="s">
        <v>138</v>
      </c>
      <c r="E524" s="221" t="s">
        <v>1049</v>
      </c>
      <c r="F524" s="222" t="s">
        <v>1050</v>
      </c>
      <c r="G524" s="223" t="s">
        <v>256</v>
      </c>
      <c r="H524" s="224">
        <v>20</v>
      </c>
      <c r="I524" s="225"/>
      <c r="J524" s="226">
        <f>ROUND(I524*H524,2)</f>
        <v>0</v>
      </c>
      <c r="K524" s="227"/>
      <c r="L524" s="45"/>
      <c r="M524" s="228" t="s">
        <v>1</v>
      </c>
      <c r="N524" s="229" t="s">
        <v>47</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142</v>
      </c>
      <c r="AT524" s="232" t="s">
        <v>138</v>
      </c>
      <c r="AU524" s="232" t="s">
        <v>92</v>
      </c>
      <c r="AY524" s="17" t="s">
        <v>136</v>
      </c>
      <c r="BE524" s="233">
        <f>IF(N524="základní",J524,0)</f>
        <v>0</v>
      </c>
      <c r="BF524" s="233">
        <f>IF(N524="snížená",J524,0)</f>
        <v>0</v>
      </c>
      <c r="BG524" s="233">
        <f>IF(N524="zákl. přenesená",J524,0)</f>
        <v>0</v>
      </c>
      <c r="BH524" s="233">
        <f>IF(N524="sníž. přenesená",J524,0)</f>
        <v>0</v>
      </c>
      <c r="BI524" s="233">
        <f>IF(N524="nulová",J524,0)</f>
        <v>0</v>
      </c>
      <c r="BJ524" s="17" t="s">
        <v>90</v>
      </c>
      <c r="BK524" s="233">
        <f>ROUND(I524*H524,2)</f>
        <v>0</v>
      </c>
      <c r="BL524" s="17" t="s">
        <v>142</v>
      </c>
      <c r="BM524" s="232" t="s">
        <v>1051</v>
      </c>
    </row>
    <row r="525" s="2" customFormat="1" ht="24.15" customHeight="1">
      <c r="A525" s="39"/>
      <c r="B525" s="40"/>
      <c r="C525" s="220" t="s">
        <v>1052</v>
      </c>
      <c r="D525" s="220" t="s">
        <v>138</v>
      </c>
      <c r="E525" s="221" t="s">
        <v>1053</v>
      </c>
      <c r="F525" s="222" t="s">
        <v>1054</v>
      </c>
      <c r="G525" s="223" t="s">
        <v>256</v>
      </c>
      <c r="H525" s="224">
        <v>550</v>
      </c>
      <c r="I525" s="225"/>
      <c r="J525" s="226">
        <f>ROUND(I525*H525,2)</f>
        <v>0</v>
      </c>
      <c r="K525" s="227"/>
      <c r="L525" s="45"/>
      <c r="M525" s="228" t="s">
        <v>1</v>
      </c>
      <c r="N525" s="229" t="s">
        <v>47</v>
      </c>
      <c r="O525" s="92"/>
      <c r="P525" s="230">
        <f>O525*H525</f>
        <v>0</v>
      </c>
      <c r="Q525" s="230">
        <v>0.00060999999999999997</v>
      </c>
      <c r="R525" s="230">
        <f>Q525*H525</f>
        <v>0.33549999999999996</v>
      </c>
      <c r="S525" s="230">
        <v>0</v>
      </c>
      <c r="T525" s="231">
        <f>S525*H525</f>
        <v>0</v>
      </c>
      <c r="U525" s="39"/>
      <c r="V525" s="39"/>
      <c r="W525" s="39"/>
      <c r="X525" s="39"/>
      <c r="Y525" s="39"/>
      <c r="Z525" s="39"/>
      <c r="AA525" s="39"/>
      <c r="AB525" s="39"/>
      <c r="AC525" s="39"/>
      <c r="AD525" s="39"/>
      <c r="AE525" s="39"/>
      <c r="AR525" s="232" t="s">
        <v>142</v>
      </c>
      <c r="AT525" s="232" t="s">
        <v>138</v>
      </c>
      <c r="AU525" s="232" t="s">
        <v>92</v>
      </c>
      <c r="AY525" s="17" t="s">
        <v>136</v>
      </c>
      <c r="BE525" s="233">
        <f>IF(N525="základní",J525,0)</f>
        <v>0</v>
      </c>
      <c r="BF525" s="233">
        <f>IF(N525="snížená",J525,0)</f>
        <v>0</v>
      </c>
      <c r="BG525" s="233">
        <f>IF(N525="zákl. přenesená",J525,0)</f>
        <v>0</v>
      </c>
      <c r="BH525" s="233">
        <f>IF(N525="sníž. přenesená",J525,0)</f>
        <v>0</v>
      </c>
      <c r="BI525" s="233">
        <f>IF(N525="nulová",J525,0)</f>
        <v>0</v>
      </c>
      <c r="BJ525" s="17" t="s">
        <v>90</v>
      </c>
      <c r="BK525" s="233">
        <f>ROUND(I525*H525,2)</f>
        <v>0</v>
      </c>
      <c r="BL525" s="17" t="s">
        <v>142</v>
      </c>
      <c r="BM525" s="232" t="s">
        <v>1055</v>
      </c>
    </row>
    <row r="526" s="2" customFormat="1">
      <c r="A526" s="39"/>
      <c r="B526" s="40"/>
      <c r="C526" s="41"/>
      <c r="D526" s="234" t="s">
        <v>144</v>
      </c>
      <c r="E526" s="41"/>
      <c r="F526" s="235" t="s">
        <v>1056</v>
      </c>
      <c r="G526" s="41"/>
      <c r="H526" s="41"/>
      <c r="I526" s="236"/>
      <c r="J526" s="41"/>
      <c r="K526" s="41"/>
      <c r="L526" s="45"/>
      <c r="M526" s="237"/>
      <c r="N526" s="238"/>
      <c r="O526" s="92"/>
      <c r="P526" s="92"/>
      <c r="Q526" s="92"/>
      <c r="R526" s="92"/>
      <c r="S526" s="92"/>
      <c r="T526" s="93"/>
      <c r="U526" s="39"/>
      <c r="V526" s="39"/>
      <c r="W526" s="39"/>
      <c r="X526" s="39"/>
      <c r="Y526" s="39"/>
      <c r="Z526" s="39"/>
      <c r="AA526" s="39"/>
      <c r="AB526" s="39"/>
      <c r="AC526" s="39"/>
      <c r="AD526" s="39"/>
      <c r="AE526" s="39"/>
      <c r="AT526" s="17" t="s">
        <v>144</v>
      </c>
      <c r="AU526" s="17" t="s">
        <v>92</v>
      </c>
    </row>
    <row r="527" s="13" customFormat="1">
      <c r="A527" s="13"/>
      <c r="B527" s="239"/>
      <c r="C527" s="240"/>
      <c r="D527" s="234" t="s">
        <v>150</v>
      </c>
      <c r="E527" s="241" t="s">
        <v>1</v>
      </c>
      <c r="F527" s="242" t="s">
        <v>1057</v>
      </c>
      <c r="G527" s="240"/>
      <c r="H527" s="243">
        <v>350</v>
      </c>
      <c r="I527" s="244"/>
      <c r="J527" s="240"/>
      <c r="K527" s="240"/>
      <c r="L527" s="245"/>
      <c r="M527" s="246"/>
      <c r="N527" s="247"/>
      <c r="O527" s="247"/>
      <c r="P527" s="247"/>
      <c r="Q527" s="247"/>
      <c r="R527" s="247"/>
      <c r="S527" s="247"/>
      <c r="T527" s="248"/>
      <c r="U527" s="13"/>
      <c r="V527" s="13"/>
      <c r="W527" s="13"/>
      <c r="X527" s="13"/>
      <c r="Y527" s="13"/>
      <c r="Z527" s="13"/>
      <c r="AA527" s="13"/>
      <c r="AB527" s="13"/>
      <c r="AC527" s="13"/>
      <c r="AD527" s="13"/>
      <c r="AE527" s="13"/>
      <c r="AT527" s="249" t="s">
        <v>150</v>
      </c>
      <c r="AU527" s="249" t="s">
        <v>92</v>
      </c>
      <c r="AV527" s="13" t="s">
        <v>92</v>
      </c>
      <c r="AW527" s="13" t="s">
        <v>38</v>
      </c>
      <c r="AX527" s="13" t="s">
        <v>82</v>
      </c>
      <c r="AY527" s="249" t="s">
        <v>136</v>
      </c>
    </row>
    <row r="528" s="13" customFormat="1">
      <c r="A528" s="13"/>
      <c r="B528" s="239"/>
      <c r="C528" s="240"/>
      <c r="D528" s="234" t="s">
        <v>150</v>
      </c>
      <c r="E528" s="241" t="s">
        <v>1</v>
      </c>
      <c r="F528" s="242" t="s">
        <v>1058</v>
      </c>
      <c r="G528" s="240"/>
      <c r="H528" s="243">
        <v>200</v>
      </c>
      <c r="I528" s="244"/>
      <c r="J528" s="240"/>
      <c r="K528" s="240"/>
      <c r="L528" s="245"/>
      <c r="M528" s="246"/>
      <c r="N528" s="247"/>
      <c r="O528" s="247"/>
      <c r="P528" s="247"/>
      <c r="Q528" s="247"/>
      <c r="R528" s="247"/>
      <c r="S528" s="247"/>
      <c r="T528" s="248"/>
      <c r="U528" s="13"/>
      <c r="V528" s="13"/>
      <c r="W528" s="13"/>
      <c r="X528" s="13"/>
      <c r="Y528" s="13"/>
      <c r="Z528" s="13"/>
      <c r="AA528" s="13"/>
      <c r="AB528" s="13"/>
      <c r="AC528" s="13"/>
      <c r="AD528" s="13"/>
      <c r="AE528" s="13"/>
      <c r="AT528" s="249" t="s">
        <v>150</v>
      </c>
      <c r="AU528" s="249" t="s">
        <v>92</v>
      </c>
      <c r="AV528" s="13" t="s">
        <v>92</v>
      </c>
      <c r="AW528" s="13" t="s">
        <v>38</v>
      </c>
      <c r="AX528" s="13" t="s">
        <v>82</v>
      </c>
      <c r="AY528" s="249" t="s">
        <v>136</v>
      </c>
    </row>
    <row r="529" s="14" customFormat="1">
      <c r="A529" s="14"/>
      <c r="B529" s="250"/>
      <c r="C529" s="251"/>
      <c r="D529" s="234" t="s">
        <v>150</v>
      </c>
      <c r="E529" s="252" t="s">
        <v>1</v>
      </c>
      <c r="F529" s="253" t="s">
        <v>153</v>
      </c>
      <c r="G529" s="251"/>
      <c r="H529" s="254">
        <v>550</v>
      </c>
      <c r="I529" s="255"/>
      <c r="J529" s="251"/>
      <c r="K529" s="251"/>
      <c r="L529" s="256"/>
      <c r="M529" s="257"/>
      <c r="N529" s="258"/>
      <c r="O529" s="258"/>
      <c r="P529" s="258"/>
      <c r="Q529" s="258"/>
      <c r="R529" s="258"/>
      <c r="S529" s="258"/>
      <c r="T529" s="259"/>
      <c r="U529" s="14"/>
      <c r="V529" s="14"/>
      <c r="W529" s="14"/>
      <c r="X529" s="14"/>
      <c r="Y529" s="14"/>
      <c r="Z529" s="14"/>
      <c r="AA529" s="14"/>
      <c r="AB529" s="14"/>
      <c r="AC529" s="14"/>
      <c r="AD529" s="14"/>
      <c r="AE529" s="14"/>
      <c r="AT529" s="260" t="s">
        <v>150</v>
      </c>
      <c r="AU529" s="260" t="s">
        <v>92</v>
      </c>
      <c r="AV529" s="14" t="s">
        <v>142</v>
      </c>
      <c r="AW529" s="14" t="s">
        <v>38</v>
      </c>
      <c r="AX529" s="14" t="s">
        <v>90</v>
      </c>
      <c r="AY529" s="260" t="s">
        <v>136</v>
      </c>
    </row>
    <row r="530" s="2" customFormat="1" ht="14.4" customHeight="1">
      <c r="A530" s="39"/>
      <c r="B530" s="40"/>
      <c r="C530" s="220" t="s">
        <v>1059</v>
      </c>
      <c r="D530" s="220" t="s">
        <v>138</v>
      </c>
      <c r="E530" s="221" t="s">
        <v>1060</v>
      </c>
      <c r="F530" s="222" t="s">
        <v>1061</v>
      </c>
      <c r="G530" s="223" t="s">
        <v>256</v>
      </c>
      <c r="H530" s="224">
        <v>100</v>
      </c>
      <c r="I530" s="225"/>
      <c r="J530" s="226">
        <f>ROUND(I530*H530,2)</f>
        <v>0</v>
      </c>
      <c r="K530" s="227"/>
      <c r="L530" s="45"/>
      <c r="M530" s="228" t="s">
        <v>1</v>
      </c>
      <c r="N530" s="229" t="s">
        <v>47</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142</v>
      </c>
      <c r="AT530" s="232" t="s">
        <v>138</v>
      </c>
      <c r="AU530" s="232" t="s">
        <v>92</v>
      </c>
      <c r="AY530" s="17" t="s">
        <v>136</v>
      </c>
      <c r="BE530" s="233">
        <f>IF(N530="základní",J530,0)</f>
        <v>0</v>
      </c>
      <c r="BF530" s="233">
        <f>IF(N530="snížená",J530,0)</f>
        <v>0</v>
      </c>
      <c r="BG530" s="233">
        <f>IF(N530="zákl. přenesená",J530,0)</f>
        <v>0</v>
      </c>
      <c r="BH530" s="233">
        <f>IF(N530="sníž. přenesená",J530,0)</f>
        <v>0</v>
      </c>
      <c r="BI530" s="233">
        <f>IF(N530="nulová",J530,0)</f>
        <v>0</v>
      </c>
      <c r="BJ530" s="17" t="s">
        <v>90</v>
      </c>
      <c r="BK530" s="233">
        <f>ROUND(I530*H530,2)</f>
        <v>0</v>
      </c>
      <c r="BL530" s="17" t="s">
        <v>142</v>
      </c>
      <c r="BM530" s="232" t="s">
        <v>1062</v>
      </c>
    </row>
    <row r="531" s="2" customFormat="1">
      <c r="A531" s="39"/>
      <c r="B531" s="40"/>
      <c r="C531" s="41"/>
      <c r="D531" s="234" t="s">
        <v>144</v>
      </c>
      <c r="E531" s="41"/>
      <c r="F531" s="235" t="s">
        <v>1063</v>
      </c>
      <c r="G531" s="41"/>
      <c r="H531" s="41"/>
      <c r="I531" s="236"/>
      <c r="J531" s="41"/>
      <c r="K531" s="41"/>
      <c r="L531" s="45"/>
      <c r="M531" s="237"/>
      <c r="N531" s="238"/>
      <c r="O531" s="92"/>
      <c r="P531" s="92"/>
      <c r="Q531" s="92"/>
      <c r="R531" s="92"/>
      <c r="S531" s="92"/>
      <c r="T531" s="93"/>
      <c r="U531" s="39"/>
      <c r="V531" s="39"/>
      <c r="W531" s="39"/>
      <c r="X531" s="39"/>
      <c r="Y531" s="39"/>
      <c r="Z531" s="39"/>
      <c r="AA531" s="39"/>
      <c r="AB531" s="39"/>
      <c r="AC531" s="39"/>
      <c r="AD531" s="39"/>
      <c r="AE531" s="39"/>
      <c r="AT531" s="17" t="s">
        <v>144</v>
      </c>
      <c r="AU531" s="17" t="s">
        <v>92</v>
      </c>
    </row>
    <row r="532" s="13" customFormat="1">
      <c r="A532" s="13"/>
      <c r="B532" s="239"/>
      <c r="C532" s="240"/>
      <c r="D532" s="234" t="s">
        <v>150</v>
      </c>
      <c r="E532" s="241" t="s">
        <v>1</v>
      </c>
      <c r="F532" s="242" t="s">
        <v>475</v>
      </c>
      <c r="G532" s="240"/>
      <c r="H532" s="243">
        <v>100</v>
      </c>
      <c r="I532" s="244"/>
      <c r="J532" s="240"/>
      <c r="K532" s="240"/>
      <c r="L532" s="245"/>
      <c r="M532" s="246"/>
      <c r="N532" s="247"/>
      <c r="O532" s="247"/>
      <c r="P532" s="247"/>
      <c r="Q532" s="247"/>
      <c r="R532" s="247"/>
      <c r="S532" s="247"/>
      <c r="T532" s="248"/>
      <c r="U532" s="13"/>
      <c r="V532" s="13"/>
      <c r="W532" s="13"/>
      <c r="X532" s="13"/>
      <c r="Y532" s="13"/>
      <c r="Z532" s="13"/>
      <c r="AA532" s="13"/>
      <c r="AB532" s="13"/>
      <c r="AC532" s="13"/>
      <c r="AD532" s="13"/>
      <c r="AE532" s="13"/>
      <c r="AT532" s="249" t="s">
        <v>150</v>
      </c>
      <c r="AU532" s="249" t="s">
        <v>92</v>
      </c>
      <c r="AV532" s="13" t="s">
        <v>92</v>
      </c>
      <c r="AW532" s="13" t="s">
        <v>38</v>
      </c>
      <c r="AX532" s="13" t="s">
        <v>90</v>
      </c>
      <c r="AY532" s="249" t="s">
        <v>136</v>
      </c>
    </row>
    <row r="533" s="2" customFormat="1" ht="14.4" customHeight="1">
      <c r="A533" s="39"/>
      <c r="B533" s="40"/>
      <c r="C533" s="220" t="s">
        <v>1064</v>
      </c>
      <c r="D533" s="220" t="s">
        <v>138</v>
      </c>
      <c r="E533" s="221" t="s">
        <v>1065</v>
      </c>
      <c r="F533" s="222" t="s">
        <v>1066</v>
      </c>
      <c r="G533" s="223" t="s">
        <v>256</v>
      </c>
      <c r="H533" s="224">
        <v>20</v>
      </c>
      <c r="I533" s="225"/>
      <c r="J533" s="226">
        <f>ROUND(I533*H533,2)</f>
        <v>0</v>
      </c>
      <c r="K533" s="227"/>
      <c r="L533" s="45"/>
      <c r="M533" s="228" t="s">
        <v>1</v>
      </c>
      <c r="N533" s="229" t="s">
        <v>47</v>
      </c>
      <c r="O533" s="92"/>
      <c r="P533" s="230">
        <f>O533*H533</f>
        <v>0</v>
      </c>
      <c r="Q533" s="230">
        <v>0.00011</v>
      </c>
      <c r="R533" s="230">
        <f>Q533*H533</f>
        <v>0.0022000000000000001</v>
      </c>
      <c r="S533" s="230">
        <v>0</v>
      </c>
      <c r="T533" s="231">
        <f>S533*H533</f>
        <v>0</v>
      </c>
      <c r="U533" s="39"/>
      <c r="V533" s="39"/>
      <c r="W533" s="39"/>
      <c r="X533" s="39"/>
      <c r="Y533" s="39"/>
      <c r="Z533" s="39"/>
      <c r="AA533" s="39"/>
      <c r="AB533" s="39"/>
      <c r="AC533" s="39"/>
      <c r="AD533" s="39"/>
      <c r="AE533" s="39"/>
      <c r="AR533" s="232" t="s">
        <v>142</v>
      </c>
      <c r="AT533" s="232" t="s">
        <v>138</v>
      </c>
      <c r="AU533" s="232" t="s">
        <v>92</v>
      </c>
      <c r="AY533" s="17" t="s">
        <v>136</v>
      </c>
      <c r="BE533" s="233">
        <f>IF(N533="základní",J533,0)</f>
        <v>0</v>
      </c>
      <c r="BF533" s="233">
        <f>IF(N533="snížená",J533,0)</f>
        <v>0</v>
      </c>
      <c r="BG533" s="233">
        <f>IF(N533="zákl. přenesená",J533,0)</f>
        <v>0</v>
      </c>
      <c r="BH533" s="233">
        <f>IF(N533="sníž. přenesená",J533,0)</f>
        <v>0</v>
      </c>
      <c r="BI533" s="233">
        <f>IF(N533="nulová",J533,0)</f>
        <v>0</v>
      </c>
      <c r="BJ533" s="17" t="s">
        <v>90</v>
      </c>
      <c r="BK533" s="233">
        <f>ROUND(I533*H533,2)</f>
        <v>0</v>
      </c>
      <c r="BL533" s="17" t="s">
        <v>142</v>
      </c>
      <c r="BM533" s="232" t="s">
        <v>1067</v>
      </c>
    </row>
    <row r="534" s="2" customFormat="1">
      <c r="A534" s="39"/>
      <c r="B534" s="40"/>
      <c r="C534" s="41"/>
      <c r="D534" s="234" t="s">
        <v>144</v>
      </c>
      <c r="E534" s="41"/>
      <c r="F534" s="235" t="s">
        <v>1068</v>
      </c>
      <c r="G534" s="41"/>
      <c r="H534" s="41"/>
      <c r="I534" s="236"/>
      <c r="J534" s="41"/>
      <c r="K534" s="41"/>
      <c r="L534" s="45"/>
      <c r="M534" s="237"/>
      <c r="N534" s="238"/>
      <c r="O534" s="92"/>
      <c r="P534" s="92"/>
      <c r="Q534" s="92"/>
      <c r="R534" s="92"/>
      <c r="S534" s="92"/>
      <c r="T534" s="93"/>
      <c r="U534" s="39"/>
      <c r="V534" s="39"/>
      <c r="W534" s="39"/>
      <c r="X534" s="39"/>
      <c r="Y534" s="39"/>
      <c r="Z534" s="39"/>
      <c r="AA534" s="39"/>
      <c r="AB534" s="39"/>
      <c r="AC534" s="39"/>
      <c r="AD534" s="39"/>
      <c r="AE534" s="39"/>
      <c r="AT534" s="17" t="s">
        <v>144</v>
      </c>
      <c r="AU534" s="17" t="s">
        <v>92</v>
      </c>
    </row>
    <row r="535" s="2" customFormat="1" ht="24.15" customHeight="1">
      <c r="A535" s="39"/>
      <c r="B535" s="40"/>
      <c r="C535" s="220" t="s">
        <v>1069</v>
      </c>
      <c r="D535" s="220" t="s">
        <v>138</v>
      </c>
      <c r="E535" s="221" t="s">
        <v>1070</v>
      </c>
      <c r="F535" s="222" t="s">
        <v>1071</v>
      </c>
      <c r="G535" s="223" t="s">
        <v>198</v>
      </c>
      <c r="H535" s="224">
        <v>17</v>
      </c>
      <c r="I535" s="225"/>
      <c r="J535" s="226">
        <f>ROUND(I535*H535,2)</f>
        <v>0</v>
      </c>
      <c r="K535" s="227"/>
      <c r="L535" s="45"/>
      <c r="M535" s="228" t="s">
        <v>1</v>
      </c>
      <c r="N535" s="229" t="s">
        <v>47</v>
      </c>
      <c r="O535" s="92"/>
      <c r="P535" s="230">
        <f>O535*H535</f>
        <v>0</v>
      </c>
      <c r="Q535" s="230">
        <v>1.61679</v>
      </c>
      <c r="R535" s="230">
        <f>Q535*H535</f>
        <v>27.485430000000001</v>
      </c>
      <c r="S535" s="230">
        <v>0</v>
      </c>
      <c r="T535" s="231">
        <f>S535*H535</f>
        <v>0</v>
      </c>
      <c r="U535" s="39"/>
      <c r="V535" s="39"/>
      <c r="W535" s="39"/>
      <c r="X535" s="39"/>
      <c r="Y535" s="39"/>
      <c r="Z535" s="39"/>
      <c r="AA535" s="39"/>
      <c r="AB535" s="39"/>
      <c r="AC535" s="39"/>
      <c r="AD535" s="39"/>
      <c r="AE535" s="39"/>
      <c r="AR535" s="232" t="s">
        <v>142</v>
      </c>
      <c r="AT535" s="232" t="s">
        <v>138</v>
      </c>
      <c r="AU535" s="232" t="s">
        <v>92</v>
      </c>
      <c r="AY535" s="17" t="s">
        <v>136</v>
      </c>
      <c r="BE535" s="233">
        <f>IF(N535="základní",J535,0)</f>
        <v>0</v>
      </c>
      <c r="BF535" s="233">
        <f>IF(N535="snížená",J535,0)</f>
        <v>0</v>
      </c>
      <c r="BG535" s="233">
        <f>IF(N535="zákl. přenesená",J535,0)</f>
        <v>0</v>
      </c>
      <c r="BH535" s="233">
        <f>IF(N535="sníž. přenesená",J535,0)</f>
        <v>0</v>
      </c>
      <c r="BI535" s="233">
        <f>IF(N535="nulová",J535,0)</f>
        <v>0</v>
      </c>
      <c r="BJ535" s="17" t="s">
        <v>90</v>
      </c>
      <c r="BK535" s="233">
        <f>ROUND(I535*H535,2)</f>
        <v>0</v>
      </c>
      <c r="BL535" s="17" t="s">
        <v>142</v>
      </c>
      <c r="BM535" s="232" t="s">
        <v>1072</v>
      </c>
    </row>
    <row r="536" s="2" customFormat="1">
      <c r="A536" s="39"/>
      <c r="B536" s="40"/>
      <c r="C536" s="41"/>
      <c r="D536" s="234" t="s">
        <v>144</v>
      </c>
      <c r="E536" s="41"/>
      <c r="F536" s="235" t="s">
        <v>1073</v>
      </c>
      <c r="G536" s="41"/>
      <c r="H536" s="41"/>
      <c r="I536" s="236"/>
      <c r="J536" s="41"/>
      <c r="K536" s="41"/>
      <c r="L536" s="45"/>
      <c r="M536" s="237"/>
      <c r="N536" s="238"/>
      <c r="O536" s="92"/>
      <c r="P536" s="92"/>
      <c r="Q536" s="92"/>
      <c r="R536" s="92"/>
      <c r="S536" s="92"/>
      <c r="T536" s="93"/>
      <c r="U536" s="39"/>
      <c r="V536" s="39"/>
      <c r="W536" s="39"/>
      <c r="X536" s="39"/>
      <c r="Y536" s="39"/>
      <c r="Z536" s="39"/>
      <c r="AA536" s="39"/>
      <c r="AB536" s="39"/>
      <c r="AC536" s="39"/>
      <c r="AD536" s="39"/>
      <c r="AE536" s="39"/>
      <c r="AT536" s="17" t="s">
        <v>144</v>
      </c>
      <c r="AU536" s="17" t="s">
        <v>92</v>
      </c>
    </row>
    <row r="537" s="2" customFormat="1" ht="24.15" customHeight="1">
      <c r="A537" s="39"/>
      <c r="B537" s="40"/>
      <c r="C537" s="261" t="s">
        <v>1074</v>
      </c>
      <c r="D537" s="261" t="s">
        <v>164</v>
      </c>
      <c r="E537" s="262" t="s">
        <v>1075</v>
      </c>
      <c r="F537" s="263" t="s">
        <v>1076</v>
      </c>
      <c r="G537" s="264" t="s">
        <v>460</v>
      </c>
      <c r="H537" s="265">
        <v>625</v>
      </c>
      <c r="I537" s="266"/>
      <c r="J537" s="267">
        <f>ROUND(I537*H537,2)</f>
        <v>0</v>
      </c>
      <c r="K537" s="268"/>
      <c r="L537" s="269"/>
      <c r="M537" s="270" t="s">
        <v>1</v>
      </c>
      <c r="N537" s="271" t="s">
        <v>47</v>
      </c>
      <c r="O537" s="92"/>
      <c r="P537" s="230">
        <f>O537*H537</f>
        <v>0</v>
      </c>
      <c r="Q537" s="230">
        <v>0.001</v>
      </c>
      <c r="R537" s="230">
        <f>Q537*H537</f>
        <v>0.625</v>
      </c>
      <c r="S537" s="230">
        <v>0</v>
      </c>
      <c r="T537" s="231">
        <f>S537*H537</f>
        <v>0</v>
      </c>
      <c r="U537" s="39"/>
      <c r="V537" s="39"/>
      <c r="W537" s="39"/>
      <c r="X537" s="39"/>
      <c r="Y537" s="39"/>
      <c r="Z537" s="39"/>
      <c r="AA537" s="39"/>
      <c r="AB537" s="39"/>
      <c r="AC537" s="39"/>
      <c r="AD537" s="39"/>
      <c r="AE537" s="39"/>
      <c r="AR537" s="232" t="s">
        <v>168</v>
      </c>
      <c r="AT537" s="232" t="s">
        <v>164</v>
      </c>
      <c r="AU537" s="232" t="s">
        <v>92</v>
      </c>
      <c r="AY537" s="17" t="s">
        <v>136</v>
      </c>
      <c r="BE537" s="233">
        <f>IF(N537="základní",J537,0)</f>
        <v>0</v>
      </c>
      <c r="BF537" s="233">
        <f>IF(N537="snížená",J537,0)</f>
        <v>0</v>
      </c>
      <c r="BG537" s="233">
        <f>IF(N537="zákl. přenesená",J537,0)</f>
        <v>0</v>
      </c>
      <c r="BH537" s="233">
        <f>IF(N537="sníž. přenesená",J537,0)</f>
        <v>0</v>
      </c>
      <c r="BI537" s="233">
        <f>IF(N537="nulová",J537,0)</f>
        <v>0</v>
      </c>
      <c r="BJ537" s="17" t="s">
        <v>90</v>
      </c>
      <c r="BK537" s="233">
        <f>ROUND(I537*H537,2)</f>
        <v>0</v>
      </c>
      <c r="BL537" s="17" t="s">
        <v>142</v>
      </c>
      <c r="BM537" s="232" t="s">
        <v>1077</v>
      </c>
    </row>
    <row r="538" s="2" customFormat="1">
      <c r="A538" s="39"/>
      <c r="B538" s="40"/>
      <c r="C538" s="41"/>
      <c r="D538" s="234" t="s">
        <v>144</v>
      </c>
      <c r="E538" s="41"/>
      <c r="F538" s="235" t="s">
        <v>1078</v>
      </c>
      <c r="G538" s="41"/>
      <c r="H538" s="41"/>
      <c r="I538" s="236"/>
      <c r="J538" s="41"/>
      <c r="K538" s="41"/>
      <c r="L538" s="45"/>
      <c r="M538" s="237"/>
      <c r="N538" s="238"/>
      <c r="O538" s="92"/>
      <c r="P538" s="92"/>
      <c r="Q538" s="92"/>
      <c r="R538" s="92"/>
      <c r="S538" s="92"/>
      <c r="T538" s="93"/>
      <c r="U538" s="39"/>
      <c r="V538" s="39"/>
      <c r="W538" s="39"/>
      <c r="X538" s="39"/>
      <c r="Y538" s="39"/>
      <c r="Z538" s="39"/>
      <c r="AA538" s="39"/>
      <c r="AB538" s="39"/>
      <c r="AC538" s="39"/>
      <c r="AD538" s="39"/>
      <c r="AE538" s="39"/>
      <c r="AT538" s="17" t="s">
        <v>144</v>
      </c>
      <c r="AU538" s="17" t="s">
        <v>92</v>
      </c>
    </row>
    <row r="539" s="13" customFormat="1">
      <c r="A539" s="13"/>
      <c r="B539" s="239"/>
      <c r="C539" s="240"/>
      <c r="D539" s="234" t="s">
        <v>150</v>
      </c>
      <c r="E539" s="241" t="s">
        <v>1</v>
      </c>
      <c r="F539" s="242" t="s">
        <v>1079</v>
      </c>
      <c r="G539" s="240"/>
      <c r="H539" s="243">
        <v>625</v>
      </c>
      <c r="I539" s="244"/>
      <c r="J539" s="240"/>
      <c r="K539" s="240"/>
      <c r="L539" s="245"/>
      <c r="M539" s="246"/>
      <c r="N539" s="247"/>
      <c r="O539" s="247"/>
      <c r="P539" s="247"/>
      <c r="Q539" s="247"/>
      <c r="R539" s="247"/>
      <c r="S539" s="247"/>
      <c r="T539" s="248"/>
      <c r="U539" s="13"/>
      <c r="V539" s="13"/>
      <c r="W539" s="13"/>
      <c r="X539" s="13"/>
      <c r="Y539" s="13"/>
      <c r="Z539" s="13"/>
      <c r="AA539" s="13"/>
      <c r="AB539" s="13"/>
      <c r="AC539" s="13"/>
      <c r="AD539" s="13"/>
      <c r="AE539" s="13"/>
      <c r="AT539" s="249" t="s">
        <v>150</v>
      </c>
      <c r="AU539" s="249" t="s">
        <v>92</v>
      </c>
      <c r="AV539" s="13" t="s">
        <v>92</v>
      </c>
      <c r="AW539" s="13" t="s">
        <v>38</v>
      </c>
      <c r="AX539" s="13" t="s">
        <v>82</v>
      </c>
      <c r="AY539" s="249" t="s">
        <v>136</v>
      </c>
    </row>
    <row r="540" s="14" customFormat="1">
      <c r="A540" s="14"/>
      <c r="B540" s="250"/>
      <c r="C540" s="251"/>
      <c r="D540" s="234" t="s">
        <v>150</v>
      </c>
      <c r="E540" s="252" t="s">
        <v>1</v>
      </c>
      <c r="F540" s="253" t="s">
        <v>153</v>
      </c>
      <c r="G540" s="251"/>
      <c r="H540" s="254">
        <v>625</v>
      </c>
      <c r="I540" s="255"/>
      <c r="J540" s="251"/>
      <c r="K540" s="251"/>
      <c r="L540" s="256"/>
      <c r="M540" s="257"/>
      <c r="N540" s="258"/>
      <c r="O540" s="258"/>
      <c r="P540" s="258"/>
      <c r="Q540" s="258"/>
      <c r="R540" s="258"/>
      <c r="S540" s="258"/>
      <c r="T540" s="259"/>
      <c r="U540" s="14"/>
      <c r="V540" s="14"/>
      <c r="W540" s="14"/>
      <c r="X540" s="14"/>
      <c r="Y540" s="14"/>
      <c r="Z540" s="14"/>
      <c r="AA540" s="14"/>
      <c r="AB540" s="14"/>
      <c r="AC540" s="14"/>
      <c r="AD540" s="14"/>
      <c r="AE540" s="14"/>
      <c r="AT540" s="260" t="s">
        <v>150</v>
      </c>
      <c r="AU540" s="260" t="s">
        <v>92</v>
      </c>
      <c r="AV540" s="14" t="s">
        <v>142</v>
      </c>
      <c r="AW540" s="14" t="s">
        <v>38</v>
      </c>
      <c r="AX540" s="14" t="s">
        <v>90</v>
      </c>
      <c r="AY540" s="260" t="s">
        <v>136</v>
      </c>
    </row>
    <row r="541" s="2" customFormat="1" ht="24.15" customHeight="1">
      <c r="A541" s="39"/>
      <c r="B541" s="40"/>
      <c r="C541" s="220" t="s">
        <v>1080</v>
      </c>
      <c r="D541" s="220" t="s">
        <v>138</v>
      </c>
      <c r="E541" s="221" t="s">
        <v>1081</v>
      </c>
      <c r="F541" s="222" t="s">
        <v>1082</v>
      </c>
      <c r="G541" s="223" t="s">
        <v>141</v>
      </c>
      <c r="H541" s="224">
        <v>30</v>
      </c>
      <c r="I541" s="225"/>
      <c r="J541" s="226">
        <f>ROUND(I541*H541,2)</f>
        <v>0</v>
      </c>
      <c r="K541" s="227"/>
      <c r="L541" s="45"/>
      <c r="M541" s="228" t="s">
        <v>1</v>
      </c>
      <c r="N541" s="229" t="s">
        <v>47</v>
      </c>
      <c r="O541" s="92"/>
      <c r="P541" s="230">
        <f>O541*H541</f>
        <v>0</v>
      </c>
      <c r="Q541" s="230">
        <v>0.01448</v>
      </c>
      <c r="R541" s="230">
        <f>Q541*H541</f>
        <v>0.43440000000000001</v>
      </c>
      <c r="S541" s="230">
        <v>0</v>
      </c>
      <c r="T541" s="231">
        <f>S541*H541</f>
        <v>0</v>
      </c>
      <c r="U541" s="39"/>
      <c r="V541" s="39"/>
      <c r="W541" s="39"/>
      <c r="X541" s="39"/>
      <c r="Y541" s="39"/>
      <c r="Z541" s="39"/>
      <c r="AA541" s="39"/>
      <c r="AB541" s="39"/>
      <c r="AC541" s="39"/>
      <c r="AD541" s="39"/>
      <c r="AE541" s="39"/>
      <c r="AR541" s="232" t="s">
        <v>142</v>
      </c>
      <c r="AT541" s="232" t="s">
        <v>138</v>
      </c>
      <c r="AU541" s="232" t="s">
        <v>92</v>
      </c>
      <c r="AY541" s="17" t="s">
        <v>136</v>
      </c>
      <c r="BE541" s="233">
        <f>IF(N541="základní",J541,0)</f>
        <v>0</v>
      </c>
      <c r="BF541" s="233">
        <f>IF(N541="snížená",J541,0)</f>
        <v>0</v>
      </c>
      <c r="BG541" s="233">
        <f>IF(N541="zákl. přenesená",J541,0)</f>
        <v>0</v>
      </c>
      <c r="BH541" s="233">
        <f>IF(N541="sníž. přenesená",J541,0)</f>
        <v>0</v>
      </c>
      <c r="BI541" s="233">
        <f>IF(N541="nulová",J541,0)</f>
        <v>0</v>
      </c>
      <c r="BJ541" s="17" t="s">
        <v>90</v>
      </c>
      <c r="BK541" s="233">
        <f>ROUND(I541*H541,2)</f>
        <v>0</v>
      </c>
      <c r="BL541" s="17" t="s">
        <v>142</v>
      </c>
      <c r="BM541" s="232" t="s">
        <v>1083</v>
      </c>
    </row>
    <row r="542" s="2" customFormat="1">
      <c r="A542" s="39"/>
      <c r="B542" s="40"/>
      <c r="C542" s="41"/>
      <c r="D542" s="234" t="s">
        <v>144</v>
      </c>
      <c r="E542" s="41"/>
      <c r="F542" s="235" t="s">
        <v>1084</v>
      </c>
      <c r="G542" s="41"/>
      <c r="H542" s="41"/>
      <c r="I542" s="236"/>
      <c r="J542" s="41"/>
      <c r="K542" s="41"/>
      <c r="L542" s="45"/>
      <c r="M542" s="237"/>
      <c r="N542" s="238"/>
      <c r="O542" s="92"/>
      <c r="P542" s="92"/>
      <c r="Q542" s="92"/>
      <c r="R542" s="92"/>
      <c r="S542" s="92"/>
      <c r="T542" s="93"/>
      <c r="U542" s="39"/>
      <c r="V542" s="39"/>
      <c r="W542" s="39"/>
      <c r="X542" s="39"/>
      <c r="Y542" s="39"/>
      <c r="Z542" s="39"/>
      <c r="AA542" s="39"/>
      <c r="AB542" s="39"/>
      <c r="AC542" s="39"/>
      <c r="AD542" s="39"/>
      <c r="AE542" s="39"/>
      <c r="AT542" s="17" t="s">
        <v>144</v>
      </c>
      <c r="AU542" s="17" t="s">
        <v>92</v>
      </c>
    </row>
    <row r="543" s="13" customFormat="1">
      <c r="A543" s="13"/>
      <c r="B543" s="239"/>
      <c r="C543" s="240"/>
      <c r="D543" s="234" t="s">
        <v>150</v>
      </c>
      <c r="E543" s="241" t="s">
        <v>1</v>
      </c>
      <c r="F543" s="242" t="s">
        <v>1085</v>
      </c>
      <c r="G543" s="240"/>
      <c r="H543" s="243">
        <v>30</v>
      </c>
      <c r="I543" s="244"/>
      <c r="J543" s="240"/>
      <c r="K543" s="240"/>
      <c r="L543" s="245"/>
      <c r="M543" s="246"/>
      <c r="N543" s="247"/>
      <c r="O543" s="247"/>
      <c r="P543" s="247"/>
      <c r="Q543" s="247"/>
      <c r="R543" s="247"/>
      <c r="S543" s="247"/>
      <c r="T543" s="248"/>
      <c r="U543" s="13"/>
      <c r="V543" s="13"/>
      <c r="W543" s="13"/>
      <c r="X543" s="13"/>
      <c r="Y543" s="13"/>
      <c r="Z543" s="13"/>
      <c r="AA543" s="13"/>
      <c r="AB543" s="13"/>
      <c r="AC543" s="13"/>
      <c r="AD543" s="13"/>
      <c r="AE543" s="13"/>
      <c r="AT543" s="249" t="s">
        <v>150</v>
      </c>
      <c r="AU543" s="249" t="s">
        <v>92</v>
      </c>
      <c r="AV543" s="13" t="s">
        <v>92</v>
      </c>
      <c r="AW543" s="13" t="s">
        <v>38</v>
      </c>
      <c r="AX543" s="13" t="s">
        <v>82</v>
      </c>
      <c r="AY543" s="249" t="s">
        <v>136</v>
      </c>
    </row>
    <row r="544" s="14" customFormat="1">
      <c r="A544" s="14"/>
      <c r="B544" s="250"/>
      <c r="C544" s="251"/>
      <c r="D544" s="234" t="s">
        <v>150</v>
      </c>
      <c r="E544" s="252" t="s">
        <v>1</v>
      </c>
      <c r="F544" s="253" t="s">
        <v>153</v>
      </c>
      <c r="G544" s="251"/>
      <c r="H544" s="254">
        <v>30</v>
      </c>
      <c r="I544" s="255"/>
      <c r="J544" s="251"/>
      <c r="K544" s="251"/>
      <c r="L544" s="256"/>
      <c r="M544" s="257"/>
      <c r="N544" s="258"/>
      <c r="O544" s="258"/>
      <c r="P544" s="258"/>
      <c r="Q544" s="258"/>
      <c r="R544" s="258"/>
      <c r="S544" s="258"/>
      <c r="T544" s="259"/>
      <c r="U544" s="14"/>
      <c r="V544" s="14"/>
      <c r="W544" s="14"/>
      <c r="X544" s="14"/>
      <c r="Y544" s="14"/>
      <c r="Z544" s="14"/>
      <c r="AA544" s="14"/>
      <c r="AB544" s="14"/>
      <c r="AC544" s="14"/>
      <c r="AD544" s="14"/>
      <c r="AE544" s="14"/>
      <c r="AT544" s="260" t="s">
        <v>150</v>
      </c>
      <c r="AU544" s="260" t="s">
        <v>92</v>
      </c>
      <c r="AV544" s="14" t="s">
        <v>142</v>
      </c>
      <c r="AW544" s="14" t="s">
        <v>38</v>
      </c>
      <c r="AX544" s="14" t="s">
        <v>90</v>
      </c>
      <c r="AY544" s="260" t="s">
        <v>136</v>
      </c>
    </row>
    <row r="545" s="2" customFormat="1" ht="24.15" customHeight="1">
      <c r="A545" s="39"/>
      <c r="B545" s="40"/>
      <c r="C545" s="220" t="s">
        <v>1086</v>
      </c>
      <c r="D545" s="220" t="s">
        <v>138</v>
      </c>
      <c r="E545" s="221" t="s">
        <v>1087</v>
      </c>
      <c r="F545" s="222" t="s">
        <v>1088</v>
      </c>
      <c r="G545" s="223" t="s">
        <v>141</v>
      </c>
      <c r="H545" s="224">
        <v>16</v>
      </c>
      <c r="I545" s="225"/>
      <c r="J545" s="226">
        <f>ROUND(I545*H545,2)</f>
        <v>0</v>
      </c>
      <c r="K545" s="227"/>
      <c r="L545" s="45"/>
      <c r="M545" s="228" t="s">
        <v>1</v>
      </c>
      <c r="N545" s="229" t="s">
        <v>47</v>
      </c>
      <c r="O545" s="92"/>
      <c r="P545" s="230">
        <f>O545*H545</f>
        <v>0</v>
      </c>
      <c r="Q545" s="230">
        <v>0.01448</v>
      </c>
      <c r="R545" s="230">
        <f>Q545*H545</f>
        <v>0.23168</v>
      </c>
      <c r="S545" s="230">
        <v>0</v>
      </c>
      <c r="T545" s="231">
        <f>S545*H545</f>
        <v>0</v>
      </c>
      <c r="U545" s="39"/>
      <c r="V545" s="39"/>
      <c r="W545" s="39"/>
      <c r="X545" s="39"/>
      <c r="Y545" s="39"/>
      <c r="Z545" s="39"/>
      <c r="AA545" s="39"/>
      <c r="AB545" s="39"/>
      <c r="AC545" s="39"/>
      <c r="AD545" s="39"/>
      <c r="AE545" s="39"/>
      <c r="AR545" s="232" t="s">
        <v>142</v>
      </c>
      <c r="AT545" s="232" t="s">
        <v>138</v>
      </c>
      <c r="AU545" s="232" t="s">
        <v>92</v>
      </c>
      <c r="AY545" s="17" t="s">
        <v>136</v>
      </c>
      <c r="BE545" s="233">
        <f>IF(N545="základní",J545,0)</f>
        <v>0</v>
      </c>
      <c r="BF545" s="233">
        <f>IF(N545="snížená",J545,0)</f>
        <v>0</v>
      </c>
      <c r="BG545" s="233">
        <f>IF(N545="zákl. přenesená",J545,0)</f>
        <v>0</v>
      </c>
      <c r="BH545" s="233">
        <f>IF(N545="sníž. přenesená",J545,0)</f>
        <v>0</v>
      </c>
      <c r="BI545" s="233">
        <f>IF(N545="nulová",J545,0)</f>
        <v>0</v>
      </c>
      <c r="BJ545" s="17" t="s">
        <v>90</v>
      </c>
      <c r="BK545" s="233">
        <f>ROUND(I545*H545,2)</f>
        <v>0</v>
      </c>
      <c r="BL545" s="17" t="s">
        <v>142</v>
      </c>
      <c r="BM545" s="232" t="s">
        <v>1089</v>
      </c>
    </row>
    <row r="546" s="2" customFormat="1">
      <c r="A546" s="39"/>
      <c r="B546" s="40"/>
      <c r="C546" s="41"/>
      <c r="D546" s="234" t="s">
        <v>144</v>
      </c>
      <c r="E546" s="41"/>
      <c r="F546" s="235" t="s">
        <v>1090</v>
      </c>
      <c r="G546" s="41"/>
      <c r="H546" s="41"/>
      <c r="I546" s="236"/>
      <c r="J546" s="41"/>
      <c r="K546" s="41"/>
      <c r="L546" s="45"/>
      <c r="M546" s="237"/>
      <c r="N546" s="238"/>
      <c r="O546" s="92"/>
      <c r="P546" s="92"/>
      <c r="Q546" s="92"/>
      <c r="R546" s="92"/>
      <c r="S546" s="92"/>
      <c r="T546" s="93"/>
      <c r="U546" s="39"/>
      <c r="V546" s="39"/>
      <c r="W546" s="39"/>
      <c r="X546" s="39"/>
      <c r="Y546" s="39"/>
      <c r="Z546" s="39"/>
      <c r="AA546" s="39"/>
      <c r="AB546" s="39"/>
      <c r="AC546" s="39"/>
      <c r="AD546" s="39"/>
      <c r="AE546" s="39"/>
      <c r="AT546" s="17" t="s">
        <v>144</v>
      </c>
      <c r="AU546" s="17" t="s">
        <v>92</v>
      </c>
    </row>
    <row r="547" s="13" customFormat="1">
      <c r="A547" s="13"/>
      <c r="B547" s="239"/>
      <c r="C547" s="240"/>
      <c r="D547" s="234" t="s">
        <v>150</v>
      </c>
      <c r="E547" s="241" t="s">
        <v>1</v>
      </c>
      <c r="F547" s="242" t="s">
        <v>1091</v>
      </c>
      <c r="G547" s="240"/>
      <c r="H547" s="243">
        <v>16</v>
      </c>
      <c r="I547" s="244"/>
      <c r="J547" s="240"/>
      <c r="K547" s="240"/>
      <c r="L547" s="245"/>
      <c r="M547" s="246"/>
      <c r="N547" s="247"/>
      <c r="O547" s="247"/>
      <c r="P547" s="247"/>
      <c r="Q547" s="247"/>
      <c r="R547" s="247"/>
      <c r="S547" s="247"/>
      <c r="T547" s="248"/>
      <c r="U547" s="13"/>
      <c r="V547" s="13"/>
      <c r="W547" s="13"/>
      <c r="X547" s="13"/>
      <c r="Y547" s="13"/>
      <c r="Z547" s="13"/>
      <c r="AA547" s="13"/>
      <c r="AB547" s="13"/>
      <c r="AC547" s="13"/>
      <c r="AD547" s="13"/>
      <c r="AE547" s="13"/>
      <c r="AT547" s="249" t="s">
        <v>150</v>
      </c>
      <c r="AU547" s="249" t="s">
        <v>92</v>
      </c>
      <c r="AV547" s="13" t="s">
        <v>92</v>
      </c>
      <c r="AW547" s="13" t="s">
        <v>38</v>
      </c>
      <c r="AX547" s="13" t="s">
        <v>82</v>
      </c>
      <c r="AY547" s="249" t="s">
        <v>136</v>
      </c>
    </row>
    <row r="548" s="14" customFormat="1">
      <c r="A548" s="14"/>
      <c r="B548" s="250"/>
      <c r="C548" s="251"/>
      <c r="D548" s="234" t="s">
        <v>150</v>
      </c>
      <c r="E548" s="252" t="s">
        <v>1</v>
      </c>
      <c r="F548" s="253" t="s">
        <v>153</v>
      </c>
      <c r="G548" s="251"/>
      <c r="H548" s="254">
        <v>16</v>
      </c>
      <c r="I548" s="255"/>
      <c r="J548" s="251"/>
      <c r="K548" s="251"/>
      <c r="L548" s="256"/>
      <c r="M548" s="257"/>
      <c r="N548" s="258"/>
      <c r="O548" s="258"/>
      <c r="P548" s="258"/>
      <c r="Q548" s="258"/>
      <c r="R548" s="258"/>
      <c r="S548" s="258"/>
      <c r="T548" s="259"/>
      <c r="U548" s="14"/>
      <c r="V548" s="14"/>
      <c r="W548" s="14"/>
      <c r="X548" s="14"/>
      <c r="Y548" s="14"/>
      <c r="Z548" s="14"/>
      <c r="AA548" s="14"/>
      <c r="AB548" s="14"/>
      <c r="AC548" s="14"/>
      <c r="AD548" s="14"/>
      <c r="AE548" s="14"/>
      <c r="AT548" s="260" t="s">
        <v>150</v>
      </c>
      <c r="AU548" s="260" t="s">
        <v>92</v>
      </c>
      <c r="AV548" s="14" t="s">
        <v>142</v>
      </c>
      <c r="AW548" s="14" t="s">
        <v>38</v>
      </c>
      <c r="AX548" s="14" t="s">
        <v>90</v>
      </c>
      <c r="AY548" s="260" t="s">
        <v>136</v>
      </c>
    </row>
    <row r="549" s="12" customFormat="1" ht="22.8" customHeight="1">
      <c r="A549" s="12"/>
      <c r="B549" s="204"/>
      <c r="C549" s="205"/>
      <c r="D549" s="206" t="s">
        <v>81</v>
      </c>
      <c r="E549" s="218" t="s">
        <v>1092</v>
      </c>
      <c r="F549" s="218" t="s">
        <v>1093</v>
      </c>
      <c r="G549" s="205"/>
      <c r="H549" s="205"/>
      <c r="I549" s="208"/>
      <c r="J549" s="219">
        <f>BK549</f>
        <v>0</v>
      </c>
      <c r="K549" s="205"/>
      <c r="L549" s="210"/>
      <c r="M549" s="211"/>
      <c r="N549" s="212"/>
      <c r="O549" s="212"/>
      <c r="P549" s="213">
        <f>P550</f>
        <v>0</v>
      </c>
      <c r="Q549" s="212"/>
      <c r="R549" s="213">
        <f>R550</f>
        <v>0</v>
      </c>
      <c r="S549" s="212"/>
      <c r="T549" s="214">
        <f>T550</f>
        <v>0</v>
      </c>
      <c r="U549" s="12"/>
      <c r="V549" s="12"/>
      <c r="W549" s="12"/>
      <c r="X549" s="12"/>
      <c r="Y549" s="12"/>
      <c r="Z549" s="12"/>
      <c r="AA549" s="12"/>
      <c r="AB549" s="12"/>
      <c r="AC549" s="12"/>
      <c r="AD549" s="12"/>
      <c r="AE549" s="12"/>
      <c r="AR549" s="215" t="s">
        <v>90</v>
      </c>
      <c r="AT549" s="216" t="s">
        <v>81</v>
      </c>
      <c r="AU549" s="216" t="s">
        <v>90</v>
      </c>
      <c r="AY549" s="215" t="s">
        <v>136</v>
      </c>
      <c r="BK549" s="217">
        <f>BK550</f>
        <v>0</v>
      </c>
    </row>
    <row r="550" s="2" customFormat="1" ht="24.15" customHeight="1">
      <c r="A550" s="39"/>
      <c r="B550" s="40"/>
      <c r="C550" s="220" t="s">
        <v>1094</v>
      </c>
      <c r="D550" s="220" t="s">
        <v>138</v>
      </c>
      <c r="E550" s="221" t="s">
        <v>1095</v>
      </c>
      <c r="F550" s="222" t="s">
        <v>1096</v>
      </c>
      <c r="G550" s="223" t="s">
        <v>167</v>
      </c>
      <c r="H550" s="224">
        <v>816.71699999999998</v>
      </c>
      <c r="I550" s="225"/>
      <c r="J550" s="226">
        <f>ROUND(I550*H550,2)</f>
        <v>0</v>
      </c>
      <c r="K550" s="227"/>
      <c r="L550" s="45"/>
      <c r="M550" s="228" t="s">
        <v>1</v>
      </c>
      <c r="N550" s="229" t="s">
        <v>47</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142</v>
      </c>
      <c r="AT550" s="232" t="s">
        <v>138</v>
      </c>
      <c r="AU550" s="232" t="s">
        <v>92</v>
      </c>
      <c r="AY550" s="17" t="s">
        <v>136</v>
      </c>
      <c r="BE550" s="233">
        <f>IF(N550="základní",J550,0)</f>
        <v>0</v>
      </c>
      <c r="BF550" s="233">
        <f>IF(N550="snížená",J550,0)</f>
        <v>0</v>
      </c>
      <c r="BG550" s="233">
        <f>IF(N550="zákl. přenesená",J550,0)</f>
        <v>0</v>
      </c>
      <c r="BH550" s="233">
        <f>IF(N550="sníž. přenesená",J550,0)</f>
        <v>0</v>
      </c>
      <c r="BI550" s="233">
        <f>IF(N550="nulová",J550,0)</f>
        <v>0</v>
      </c>
      <c r="BJ550" s="17" t="s">
        <v>90</v>
      </c>
      <c r="BK550" s="233">
        <f>ROUND(I550*H550,2)</f>
        <v>0</v>
      </c>
      <c r="BL550" s="17" t="s">
        <v>142</v>
      </c>
      <c r="BM550" s="232" t="s">
        <v>1097</v>
      </c>
    </row>
    <row r="551" s="12" customFormat="1" ht="25.92" customHeight="1">
      <c r="A551" s="12"/>
      <c r="B551" s="204"/>
      <c r="C551" s="205"/>
      <c r="D551" s="206" t="s">
        <v>81</v>
      </c>
      <c r="E551" s="207" t="s">
        <v>1098</v>
      </c>
      <c r="F551" s="207" t="s">
        <v>1099</v>
      </c>
      <c r="G551" s="205"/>
      <c r="H551" s="205"/>
      <c r="I551" s="208"/>
      <c r="J551" s="209">
        <f>BK551</f>
        <v>0</v>
      </c>
      <c r="K551" s="205"/>
      <c r="L551" s="210"/>
      <c r="M551" s="211"/>
      <c r="N551" s="212"/>
      <c r="O551" s="212"/>
      <c r="P551" s="213">
        <f>P552</f>
        <v>0</v>
      </c>
      <c r="Q551" s="212"/>
      <c r="R551" s="213">
        <f>R552</f>
        <v>0.36315999999999998</v>
      </c>
      <c r="S551" s="212"/>
      <c r="T551" s="214">
        <f>T552</f>
        <v>0</v>
      </c>
      <c r="U551" s="12"/>
      <c r="V551" s="12"/>
      <c r="W551" s="12"/>
      <c r="X551" s="12"/>
      <c r="Y551" s="12"/>
      <c r="Z551" s="12"/>
      <c r="AA551" s="12"/>
      <c r="AB551" s="12"/>
      <c r="AC551" s="12"/>
      <c r="AD551" s="12"/>
      <c r="AE551" s="12"/>
      <c r="AR551" s="215" t="s">
        <v>92</v>
      </c>
      <c r="AT551" s="216" t="s">
        <v>81</v>
      </c>
      <c r="AU551" s="216" t="s">
        <v>82</v>
      </c>
      <c r="AY551" s="215" t="s">
        <v>136</v>
      </c>
      <c r="BK551" s="217">
        <f>BK552</f>
        <v>0</v>
      </c>
    </row>
    <row r="552" s="12" customFormat="1" ht="22.8" customHeight="1">
      <c r="A552" s="12"/>
      <c r="B552" s="204"/>
      <c r="C552" s="205"/>
      <c r="D552" s="206" t="s">
        <v>81</v>
      </c>
      <c r="E552" s="218" t="s">
        <v>1100</v>
      </c>
      <c r="F552" s="218" t="s">
        <v>1101</v>
      </c>
      <c r="G552" s="205"/>
      <c r="H552" s="205"/>
      <c r="I552" s="208"/>
      <c r="J552" s="219">
        <f>BK552</f>
        <v>0</v>
      </c>
      <c r="K552" s="205"/>
      <c r="L552" s="210"/>
      <c r="M552" s="211"/>
      <c r="N552" s="212"/>
      <c r="O552" s="212"/>
      <c r="P552" s="213">
        <f>SUM(P553:P559)</f>
        <v>0</v>
      </c>
      <c r="Q552" s="212"/>
      <c r="R552" s="213">
        <f>SUM(R553:R559)</f>
        <v>0.36315999999999998</v>
      </c>
      <c r="S552" s="212"/>
      <c r="T552" s="214">
        <f>SUM(T553:T559)</f>
        <v>0</v>
      </c>
      <c r="U552" s="12"/>
      <c r="V552" s="12"/>
      <c r="W552" s="12"/>
      <c r="X552" s="12"/>
      <c r="Y552" s="12"/>
      <c r="Z552" s="12"/>
      <c r="AA552" s="12"/>
      <c r="AB552" s="12"/>
      <c r="AC552" s="12"/>
      <c r="AD552" s="12"/>
      <c r="AE552" s="12"/>
      <c r="AR552" s="215" t="s">
        <v>92</v>
      </c>
      <c r="AT552" s="216" t="s">
        <v>81</v>
      </c>
      <c r="AU552" s="216" t="s">
        <v>90</v>
      </c>
      <c r="AY552" s="215" t="s">
        <v>136</v>
      </c>
      <c r="BK552" s="217">
        <f>SUM(BK553:BK559)</f>
        <v>0</v>
      </c>
    </row>
    <row r="553" s="2" customFormat="1" ht="24.15" customHeight="1">
      <c r="A553" s="39"/>
      <c r="B553" s="40"/>
      <c r="C553" s="220" t="s">
        <v>1102</v>
      </c>
      <c r="D553" s="220" t="s">
        <v>138</v>
      </c>
      <c r="E553" s="221" t="s">
        <v>1103</v>
      </c>
      <c r="F553" s="222" t="s">
        <v>1104</v>
      </c>
      <c r="G553" s="223" t="s">
        <v>256</v>
      </c>
      <c r="H553" s="224">
        <v>10</v>
      </c>
      <c r="I553" s="225"/>
      <c r="J553" s="226">
        <f>ROUND(I553*H553,2)</f>
        <v>0</v>
      </c>
      <c r="K553" s="227"/>
      <c r="L553" s="45"/>
      <c r="M553" s="228" t="s">
        <v>1</v>
      </c>
      <c r="N553" s="229" t="s">
        <v>47</v>
      </c>
      <c r="O553" s="92"/>
      <c r="P553" s="230">
        <f>O553*H553</f>
        <v>0</v>
      </c>
      <c r="Q553" s="230">
        <v>0.0033899999999999998</v>
      </c>
      <c r="R553" s="230">
        <f>Q553*H553</f>
        <v>0.0339</v>
      </c>
      <c r="S553" s="230">
        <v>0</v>
      </c>
      <c r="T553" s="231">
        <f>S553*H553</f>
        <v>0</v>
      </c>
      <c r="U553" s="39"/>
      <c r="V553" s="39"/>
      <c r="W553" s="39"/>
      <c r="X553" s="39"/>
      <c r="Y553" s="39"/>
      <c r="Z553" s="39"/>
      <c r="AA553" s="39"/>
      <c r="AB553" s="39"/>
      <c r="AC553" s="39"/>
      <c r="AD553" s="39"/>
      <c r="AE553" s="39"/>
      <c r="AR553" s="232" t="s">
        <v>162</v>
      </c>
      <c r="AT553" s="232" t="s">
        <v>138</v>
      </c>
      <c r="AU553" s="232" t="s">
        <v>92</v>
      </c>
      <c r="AY553" s="17" t="s">
        <v>136</v>
      </c>
      <c r="BE553" s="233">
        <f>IF(N553="základní",J553,0)</f>
        <v>0</v>
      </c>
      <c r="BF553" s="233">
        <f>IF(N553="snížená",J553,0)</f>
        <v>0</v>
      </c>
      <c r="BG553" s="233">
        <f>IF(N553="zákl. přenesená",J553,0)</f>
        <v>0</v>
      </c>
      <c r="BH553" s="233">
        <f>IF(N553="sníž. přenesená",J553,0)</f>
        <v>0</v>
      </c>
      <c r="BI553" s="233">
        <f>IF(N553="nulová",J553,0)</f>
        <v>0</v>
      </c>
      <c r="BJ553" s="17" t="s">
        <v>90</v>
      </c>
      <c r="BK553" s="233">
        <f>ROUND(I553*H553,2)</f>
        <v>0</v>
      </c>
      <c r="BL553" s="17" t="s">
        <v>162</v>
      </c>
      <c r="BM553" s="232" t="s">
        <v>1105</v>
      </c>
    </row>
    <row r="554" s="2" customFormat="1">
      <c r="A554" s="39"/>
      <c r="B554" s="40"/>
      <c r="C554" s="41"/>
      <c r="D554" s="234" t="s">
        <v>144</v>
      </c>
      <c r="E554" s="41"/>
      <c r="F554" s="235" t="s">
        <v>1106</v>
      </c>
      <c r="G554" s="41"/>
      <c r="H554" s="41"/>
      <c r="I554" s="236"/>
      <c r="J554" s="41"/>
      <c r="K554" s="41"/>
      <c r="L554" s="45"/>
      <c r="M554" s="237"/>
      <c r="N554" s="238"/>
      <c r="O554" s="92"/>
      <c r="P554" s="92"/>
      <c r="Q554" s="92"/>
      <c r="R554" s="92"/>
      <c r="S554" s="92"/>
      <c r="T554" s="93"/>
      <c r="U554" s="39"/>
      <c r="V554" s="39"/>
      <c r="W554" s="39"/>
      <c r="X554" s="39"/>
      <c r="Y554" s="39"/>
      <c r="Z554" s="39"/>
      <c r="AA554" s="39"/>
      <c r="AB554" s="39"/>
      <c r="AC554" s="39"/>
      <c r="AD554" s="39"/>
      <c r="AE554" s="39"/>
      <c r="AT554" s="17" t="s">
        <v>144</v>
      </c>
      <c r="AU554" s="17" t="s">
        <v>92</v>
      </c>
    </row>
    <row r="555" s="2" customFormat="1" ht="37.8" customHeight="1">
      <c r="A555" s="39"/>
      <c r="B555" s="40"/>
      <c r="C555" s="261" t="s">
        <v>1107</v>
      </c>
      <c r="D555" s="261" t="s">
        <v>164</v>
      </c>
      <c r="E555" s="262" t="s">
        <v>1108</v>
      </c>
      <c r="F555" s="263" t="s">
        <v>1109</v>
      </c>
      <c r="G555" s="264" t="s">
        <v>256</v>
      </c>
      <c r="H555" s="265">
        <v>10</v>
      </c>
      <c r="I555" s="266"/>
      <c r="J555" s="267">
        <f>ROUND(I555*H555,2)</f>
        <v>0</v>
      </c>
      <c r="K555" s="268"/>
      <c r="L555" s="269"/>
      <c r="M555" s="270" t="s">
        <v>1</v>
      </c>
      <c r="N555" s="271" t="s">
        <v>47</v>
      </c>
      <c r="O555" s="92"/>
      <c r="P555" s="230">
        <f>O555*H555</f>
        <v>0</v>
      </c>
      <c r="Q555" s="230">
        <v>0.0061999999999999998</v>
      </c>
      <c r="R555" s="230">
        <f>Q555*H555</f>
        <v>0.062</v>
      </c>
      <c r="S555" s="230">
        <v>0</v>
      </c>
      <c r="T555" s="231">
        <f>S555*H555</f>
        <v>0</v>
      </c>
      <c r="U555" s="39"/>
      <c r="V555" s="39"/>
      <c r="W555" s="39"/>
      <c r="X555" s="39"/>
      <c r="Y555" s="39"/>
      <c r="Z555" s="39"/>
      <c r="AA555" s="39"/>
      <c r="AB555" s="39"/>
      <c r="AC555" s="39"/>
      <c r="AD555" s="39"/>
      <c r="AE555" s="39"/>
      <c r="AR555" s="232" t="s">
        <v>308</v>
      </c>
      <c r="AT555" s="232" t="s">
        <v>164</v>
      </c>
      <c r="AU555" s="232" t="s">
        <v>92</v>
      </c>
      <c r="AY555" s="17" t="s">
        <v>136</v>
      </c>
      <c r="BE555" s="233">
        <f>IF(N555="základní",J555,0)</f>
        <v>0</v>
      </c>
      <c r="BF555" s="233">
        <f>IF(N555="snížená",J555,0)</f>
        <v>0</v>
      </c>
      <c r="BG555" s="233">
        <f>IF(N555="zákl. přenesená",J555,0)</f>
        <v>0</v>
      </c>
      <c r="BH555" s="233">
        <f>IF(N555="sníž. přenesená",J555,0)</f>
        <v>0</v>
      </c>
      <c r="BI555" s="233">
        <f>IF(N555="nulová",J555,0)</f>
        <v>0</v>
      </c>
      <c r="BJ555" s="17" t="s">
        <v>90</v>
      </c>
      <c r="BK555" s="233">
        <f>ROUND(I555*H555,2)</f>
        <v>0</v>
      </c>
      <c r="BL555" s="17" t="s">
        <v>162</v>
      </c>
      <c r="BM555" s="232" t="s">
        <v>1110</v>
      </c>
    </row>
    <row r="556" s="2" customFormat="1">
      <c r="A556" s="39"/>
      <c r="B556" s="40"/>
      <c r="C556" s="41"/>
      <c r="D556" s="234" t="s">
        <v>144</v>
      </c>
      <c r="E556" s="41"/>
      <c r="F556" s="235" t="s">
        <v>1111</v>
      </c>
      <c r="G556" s="41"/>
      <c r="H556" s="41"/>
      <c r="I556" s="236"/>
      <c r="J556" s="41"/>
      <c r="K556" s="41"/>
      <c r="L556" s="45"/>
      <c r="M556" s="237"/>
      <c r="N556" s="238"/>
      <c r="O556" s="92"/>
      <c r="P556" s="92"/>
      <c r="Q556" s="92"/>
      <c r="R556" s="92"/>
      <c r="S556" s="92"/>
      <c r="T556" s="93"/>
      <c r="U556" s="39"/>
      <c r="V556" s="39"/>
      <c r="W556" s="39"/>
      <c r="X556" s="39"/>
      <c r="Y556" s="39"/>
      <c r="Z556" s="39"/>
      <c r="AA556" s="39"/>
      <c r="AB556" s="39"/>
      <c r="AC556" s="39"/>
      <c r="AD556" s="39"/>
      <c r="AE556" s="39"/>
      <c r="AT556" s="17" t="s">
        <v>144</v>
      </c>
      <c r="AU556" s="17" t="s">
        <v>92</v>
      </c>
    </row>
    <row r="557" s="2" customFormat="1" ht="14.4" customHeight="1">
      <c r="A557" s="39"/>
      <c r="B557" s="40"/>
      <c r="C557" s="220" t="s">
        <v>1112</v>
      </c>
      <c r="D557" s="220" t="s">
        <v>138</v>
      </c>
      <c r="E557" s="221" t="s">
        <v>1113</v>
      </c>
      <c r="F557" s="222" t="s">
        <v>1114</v>
      </c>
      <c r="G557" s="223" t="s">
        <v>1115</v>
      </c>
      <c r="H557" s="224">
        <v>7</v>
      </c>
      <c r="I557" s="225"/>
      <c r="J557" s="226">
        <f>ROUND(I557*H557,2)</f>
        <v>0</v>
      </c>
      <c r="K557" s="227"/>
      <c r="L557" s="45"/>
      <c r="M557" s="228" t="s">
        <v>1</v>
      </c>
      <c r="N557" s="229" t="s">
        <v>47</v>
      </c>
      <c r="O557" s="92"/>
      <c r="P557" s="230">
        <f>O557*H557</f>
        <v>0</v>
      </c>
      <c r="Q557" s="230">
        <v>0.038179999999999999</v>
      </c>
      <c r="R557" s="230">
        <f>Q557*H557</f>
        <v>0.26726</v>
      </c>
      <c r="S557" s="230">
        <v>0</v>
      </c>
      <c r="T557" s="231">
        <f>S557*H557</f>
        <v>0</v>
      </c>
      <c r="U557" s="39"/>
      <c r="V557" s="39"/>
      <c r="W557" s="39"/>
      <c r="X557" s="39"/>
      <c r="Y557" s="39"/>
      <c r="Z557" s="39"/>
      <c r="AA557" s="39"/>
      <c r="AB557" s="39"/>
      <c r="AC557" s="39"/>
      <c r="AD557" s="39"/>
      <c r="AE557" s="39"/>
      <c r="AR557" s="232" t="s">
        <v>142</v>
      </c>
      <c r="AT557" s="232" t="s">
        <v>138</v>
      </c>
      <c r="AU557" s="232" t="s">
        <v>92</v>
      </c>
      <c r="AY557" s="17" t="s">
        <v>136</v>
      </c>
      <c r="BE557" s="233">
        <f>IF(N557="základní",J557,0)</f>
        <v>0</v>
      </c>
      <c r="BF557" s="233">
        <f>IF(N557="snížená",J557,0)</f>
        <v>0</v>
      </c>
      <c r="BG557" s="233">
        <f>IF(N557="zákl. přenesená",J557,0)</f>
        <v>0</v>
      </c>
      <c r="BH557" s="233">
        <f>IF(N557="sníž. přenesená",J557,0)</f>
        <v>0</v>
      </c>
      <c r="BI557" s="233">
        <f>IF(N557="nulová",J557,0)</f>
        <v>0</v>
      </c>
      <c r="BJ557" s="17" t="s">
        <v>90</v>
      </c>
      <c r="BK557" s="233">
        <f>ROUND(I557*H557,2)</f>
        <v>0</v>
      </c>
      <c r="BL557" s="17" t="s">
        <v>142</v>
      </c>
      <c r="BM557" s="232" t="s">
        <v>1116</v>
      </c>
    </row>
    <row r="558" s="2" customFormat="1">
      <c r="A558" s="39"/>
      <c r="B558" s="40"/>
      <c r="C558" s="41"/>
      <c r="D558" s="234" t="s">
        <v>144</v>
      </c>
      <c r="E558" s="41"/>
      <c r="F558" s="235" t="s">
        <v>1117</v>
      </c>
      <c r="G558" s="41"/>
      <c r="H558" s="41"/>
      <c r="I558" s="236"/>
      <c r="J558" s="41"/>
      <c r="K558" s="41"/>
      <c r="L558" s="45"/>
      <c r="M558" s="237"/>
      <c r="N558" s="238"/>
      <c r="O558" s="92"/>
      <c r="P558" s="92"/>
      <c r="Q558" s="92"/>
      <c r="R558" s="92"/>
      <c r="S558" s="92"/>
      <c r="T558" s="93"/>
      <c r="U558" s="39"/>
      <c r="V558" s="39"/>
      <c r="W558" s="39"/>
      <c r="X558" s="39"/>
      <c r="Y558" s="39"/>
      <c r="Z558" s="39"/>
      <c r="AA558" s="39"/>
      <c r="AB558" s="39"/>
      <c r="AC558" s="39"/>
      <c r="AD558" s="39"/>
      <c r="AE558" s="39"/>
      <c r="AT558" s="17" t="s">
        <v>144</v>
      </c>
      <c r="AU558" s="17" t="s">
        <v>92</v>
      </c>
    </row>
    <row r="559" s="13" customFormat="1">
      <c r="A559" s="13"/>
      <c r="B559" s="239"/>
      <c r="C559" s="240"/>
      <c r="D559" s="234" t="s">
        <v>150</v>
      </c>
      <c r="E559" s="241" t="s">
        <v>1</v>
      </c>
      <c r="F559" s="242" t="s">
        <v>177</v>
      </c>
      <c r="G559" s="240"/>
      <c r="H559" s="243">
        <v>7</v>
      </c>
      <c r="I559" s="244"/>
      <c r="J559" s="240"/>
      <c r="K559" s="240"/>
      <c r="L559" s="245"/>
      <c r="M559" s="272"/>
      <c r="N559" s="273"/>
      <c r="O559" s="273"/>
      <c r="P559" s="273"/>
      <c r="Q559" s="273"/>
      <c r="R559" s="273"/>
      <c r="S559" s="273"/>
      <c r="T559" s="274"/>
      <c r="U559" s="13"/>
      <c r="V559" s="13"/>
      <c r="W559" s="13"/>
      <c r="X559" s="13"/>
      <c r="Y559" s="13"/>
      <c r="Z559" s="13"/>
      <c r="AA559" s="13"/>
      <c r="AB559" s="13"/>
      <c r="AC559" s="13"/>
      <c r="AD559" s="13"/>
      <c r="AE559" s="13"/>
      <c r="AT559" s="249" t="s">
        <v>150</v>
      </c>
      <c r="AU559" s="249" t="s">
        <v>92</v>
      </c>
      <c r="AV559" s="13" t="s">
        <v>92</v>
      </c>
      <c r="AW559" s="13" t="s">
        <v>38</v>
      </c>
      <c r="AX559" s="13" t="s">
        <v>90</v>
      </c>
      <c r="AY559" s="249" t="s">
        <v>136</v>
      </c>
    </row>
    <row r="560" s="2" customFormat="1" ht="6.96" customHeight="1">
      <c r="A560" s="39"/>
      <c r="B560" s="67"/>
      <c r="C560" s="68"/>
      <c r="D560" s="68"/>
      <c r="E560" s="68"/>
      <c r="F560" s="68"/>
      <c r="G560" s="68"/>
      <c r="H560" s="68"/>
      <c r="I560" s="68"/>
      <c r="J560" s="68"/>
      <c r="K560" s="68"/>
      <c r="L560" s="45"/>
      <c r="M560" s="39"/>
      <c r="O560" s="39"/>
      <c r="P560" s="39"/>
      <c r="Q560" s="39"/>
      <c r="R560" s="39"/>
      <c r="S560" s="39"/>
      <c r="T560" s="39"/>
      <c r="U560" s="39"/>
      <c r="V560" s="39"/>
      <c r="W560" s="39"/>
      <c r="X560" s="39"/>
      <c r="Y560" s="39"/>
      <c r="Z560" s="39"/>
      <c r="AA560" s="39"/>
      <c r="AB560" s="39"/>
      <c r="AC560" s="39"/>
      <c r="AD560" s="39"/>
      <c r="AE560" s="39"/>
    </row>
  </sheetData>
  <sheetProtection sheet="1" autoFilter="0" formatColumns="0" formatRows="0" objects="1" scenarios="1" spinCount="100000" saltValue="+tY5U2S44DZFdHsIN2wr+6BbaGnqvjbqRRLo8Pv8PELOlmTWmayF71XzXJR/Q1scbHdqJ92QjIBKsV5R+vW8YQ==" hashValue="KjqkonjO8E1vE1FUQFrTKda7WtfsGkxFw7dnM5RInI/pn/I+pI61uh4RP6f/zndMa2MWHsTLUFjoJjQnIdvjRg==" algorithmName="SHA-512" password="CC35"/>
  <autoFilter ref="C134:K559"/>
  <mergeCells count="9">
    <mergeCell ref="E7:H7"/>
    <mergeCell ref="E9:H9"/>
    <mergeCell ref="E18:H18"/>
    <mergeCell ref="E27:H27"/>
    <mergeCell ref="E85:H85"/>
    <mergeCell ref="E87:H87"/>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1118</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ROUND(J132,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ROUND((SUM(BE132:BE592)),  2)</f>
        <v>0</v>
      </c>
      <c r="G33" s="39"/>
      <c r="H33" s="39"/>
      <c r="I33" s="156">
        <v>0.20999999999999999</v>
      </c>
      <c r="J33" s="155">
        <f>ROUND(((SUM(BE132:BE592))*I33),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ROUND((SUM(BF132:BF592)),  2)</f>
        <v>0</v>
      </c>
      <c r="G34" s="39"/>
      <c r="H34" s="39"/>
      <c r="I34" s="156">
        <v>0.14999999999999999</v>
      </c>
      <c r="J34" s="155">
        <f>ROUND(((SUM(BF132:BF592))*I34),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ROUND((SUM(BG132:BG592)),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ROUND((SUM(BH132:BH592)),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ROUND((SUM(BI132:BI592)),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301 - Odvodnění zpevněných ploch</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J132</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J134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1119</v>
      </c>
      <c r="E99" s="189"/>
      <c r="F99" s="189"/>
      <c r="G99" s="189"/>
      <c r="H99" s="189"/>
      <c r="I99" s="189"/>
      <c r="J99" s="190">
        <f>J255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1120</v>
      </c>
      <c r="E100" s="189"/>
      <c r="F100" s="189"/>
      <c r="G100" s="189"/>
      <c r="H100" s="189"/>
      <c r="I100" s="189"/>
      <c r="J100" s="190">
        <f>J262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1121</v>
      </c>
      <c r="E101" s="189"/>
      <c r="F101" s="189"/>
      <c r="G101" s="189"/>
      <c r="H101" s="189"/>
      <c r="I101" s="189"/>
      <c r="J101" s="190">
        <f>J271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1122</v>
      </c>
      <c r="E102" s="189"/>
      <c r="F102" s="189"/>
      <c r="G102" s="189"/>
      <c r="H102" s="189"/>
      <c r="I102" s="189"/>
      <c r="J102" s="190">
        <f>J282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118</v>
      </c>
      <c r="E103" s="189"/>
      <c r="F103" s="189"/>
      <c r="G103" s="189"/>
      <c r="H103" s="189"/>
      <c r="I103" s="189"/>
      <c r="J103" s="190">
        <f>J288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1123</v>
      </c>
      <c r="E104" s="189"/>
      <c r="F104" s="189"/>
      <c r="G104" s="189"/>
      <c r="H104" s="189"/>
      <c r="I104" s="189"/>
      <c r="J104" s="190">
        <f>J381</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1124</v>
      </c>
      <c r="E105" s="189"/>
      <c r="F105" s="189"/>
      <c r="G105" s="189"/>
      <c r="H105" s="189"/>
      <c r="I105" s="189"/>
      <c r="J105" s="190">
        <f>J434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1125</v>
      </c>
      <c r="E106" s="189"/>
      <c r="F106" s="189"/>
      <c r="G106" s="189"/>
      <c r="H106" s="189"/>
      <c r="I106" s="189"/>
      <c r="J106" s="190">
        <f>J479</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1126</v>
      </c>
      <c r="E107" s="189"/>
      <c r="F107" s="189"/>
      <c r="G107" s="189"/>
      <c r="H107" s="189"/>
      <c r="I107" s="189"/>
      <c r="J107" s="190">
        <f>J511</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1127</v>
      </c>
      <c r="E108" s="189"/>
      <c r="F108" s="189"/>
      <c r="G108" s="189"/>
      <c r="H108" s="189"/>
      <c r="I108" s="189"/>
      <c r="J108" s="190">
        <f>J550</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120</v>
      </c>
      <c r="E109" s="189"/>
      <c r="F109" s="189"/>
      <c r="G109" s="189"/>
      <c r="H109" s="189"/>
      <c r="I109" s="189"/>
      <c r="J109" s="190">
        <f>J558</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438</v>
      </c>
      <c r="E110" s="189"/>
      <c r="F110" s="189"/>
      <c r="G110" s="189"/>
      <c r="H110" s="189"/>
      <c r="I110" s="189"/>
      <c r="J110" s="190">
        <f>J562</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1128</v>
      </c>
      <c r="E111" s="189"/>
      <c r="F111" s="189"/>
      <c r="G111" s="189"/>
      <c r="H111" s="189"/>
      <c r="I111" s="189"/>
      <c r="J111" s="190">
        <f>J566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1129</v>
      </c>
      <c r="E112" s="189"/>
      <c r="F112" s="189"/>
      <c r="G112" s="189"/>
      <c r="H112" s="189"/>
      <c r="I112" s="189"/>
      <c r="J112" s="190">
        <f>J590</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3" t="s">
        <v>121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2"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Oprava silnice v ulici Sadová</v>
      </c>
      <c r="F122" s="32"/>
      <c r="G122" s="32"/>
      <c r="H122" s="32"/>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2" t="s">
        <v>109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SO 301 - Odvodnění zpevněných ploch</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2" t="s">
        <v>22</v>
      </c>
      <c r="D126" s="41"/>
      <c r="E126" s="41"/>
      <c r="F126" s="27" t="str">
        <f>F12</f>
        <v>Svatava u Sokolova</v>
      </c>
      <c r="G126" s="41"/>
      <c r="H126" s="41"/>
      <c r="I126" s="32" t="s">
        <v>24</v>
      </c>
      <c r="J126" s="80" t="str">
        <f>IF(J12="","",J12)</f>
        <v>2. 8. 2021</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40.05" customHeight="1">
      <c r="A128" s="39"/>
      <c r="B128" s="40"/>
      <c r="C128" s="32" t="s">
        <v>28</v>
      </c>
      <c r="D128" s="41"/>
      <c r="E128" s="41"/>
      <c r="F128" s="27" t="str">
        <f>E15</f>
        <v>Městys Svatava, Svatava, ČSA 277, 357 03</v>
      </c>
      <c r="G128" s="41"/>
      <c r="H128" s="41"/>
      <c r="I128" s="32" t="s">
        <v>35</v>
      </c>
      <c r="J128" s="37" t="str">
        <f>E21</f>
        <v>DSVA s.r.o.,nám. Krále Jiřího z Poděbrad 6, 350 02</v>
      </c>
      <c r="K128" s="41"/>
      <c r="L128" s="64"/>
      <c r="S128" s="39"/>
      <c r="T128" s="39"/>
      <c r="U128" s="39"/>
      <c r="V128" s="39"/>
      <c r="W128" s="39"/>
      <c r="X128" s="39"/>
      <c r="Y128" s="39"/>
      <c r="Z128" s="39"/>
      <c r="AA128" s="39"/>
      <c r="AB128" s="39"/>
      <c r="AC128" s="39"/>
      <c r="AD128" s="39"/>
      <c r="AE128" s="39"/>
    </row>
    <row r="129" s="2" customFormat="1" ht="25.65" customHeight="1">
      <c r="A129" s="39"/>
      <c r="B129" s="40"/>
      <c r="C129" s="32" t="s">
        <v>33</v>
      </c>
      <c r="D129" s="41"/>
      <c r="E129" s="41"/>
      <c r="F129" s="27" t="str">
        <f>IF(E18="","",E18)</f>
        <v>Vyplň údaj</v>
      </c>
      <c r="G129" s="41"/>
      <c r="H129" s="41"/>
      <c r="I129" s="32" t="s">
        <v>39</v>
      </c>
      <c r="J129" s="37" t="str">
        <f>E24</f>
        <v>DSVA s.r.o. - Jozef Turza</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122</v>
      </c>
      <c r="D131" s="195" t="s">
        <v>67</v>
      </c>
      <c r="E131" s="195" t="s">
        <v>63</v>
      </c>
      <c r="F131" s="195" t="s">
        <v>64</v>
      </c>
      <c r="G131" s="195" t="s">
        <v>123</v>
      </c>
      <c r="H131" s="195" t="s">
        <v>124</v>
      </c>
      <c r="I131" s="195" t="s">
        <v>125</v>
      </c>
      <c r="J131" s="196" t="s">
        <v>113</v>
      </c>
      <c r="K131" s="197" t="s">
        <v>126</v>
      </c>
      <c r="L131" s="198"/>
      <c r="M131" s="101" t="s">
        <v>1</v>
      </c>
      <c r="N131" s="102" t="s">
        <v>46</v>
      </c>
      <c r="O131" s="102" t="s">
        <v>127</v>
      </c>
      <c r="P131" s="102" t="s">
        <v>128</v>
      </c>
      <c r="Q131" s="102" t="s">
        <v>129</v>
      </c>
      <c r="R131" s="102" t="s">
        <v>130</v>
      </c>
      <c r="S131" s="102" t="s">
        <v>131</v>
      </c>
      <c r="T131" s="103" t="s">
        <v>132</v>
      </c>
      <c r="U131" s="192"/>
      <c r="V131" s="192"/>
      <c r="W131" s="192"/>
      <c r="X131" s="192"/>
      <c r="Y131" s="192"/>
      <c r="Z131" s="192"/>
      <c r="AA131" s="192"/>
      <c r="AB131" s="192"/>
      <c r="AC131" s="192"/>
      <c r="AD131" s="192"/>
      <c r="AE131" s="192"/>
    </row>
    <row r="132" s="2" customFormat="1" ht="22.8" customHeight="1">
      <c r="A132" s="39"/>
      <c r="B132" s="40"/>
      <c r="C132" s="108" t="s">
        <v>133</v>
      </c>
      <c r="D132" s="41"/>
      <c r="E132" s="41"/>
      <c r="F132" s="41"/>
      <c r="G132" s="41"/>
      <c r="H132" s="41"/>
      <c r="I132" s="41"/>
      <c r="J132" s="199">
        <f>BK132</f>
        <v>0</v>
      </c>
      <c r="K132" s="41"/>
      <c r="L132" s="45"/>
      <c r="M132" s="104"/>
      <c r="N132" s="200"/>
      <c r="O132" s="105"/>
      <c r="P132" s="201">
        <f>P133</f>
        <v>0</v>
      </c>
      <c r="Q132" s="105"/>
      <c r="R132" s="201">
        <f>R133</f>
        <v>1612.3209115000002</v>
      </c>
      <c r="S132" s="105"/>
      <c r="T132" s="202">
        <f>T133</f>
        <v>0</v>
      </c>
      <c r="U132" s="39"/>
      <c r="V132" s="39"/>
      <c r="W132" s="39"/>
      <c r="X132" s="39"/>
      <c r="Y132" s="39"/>
      <c r="Z132" s="39"/>
      <c r="AA132" s="39"/>
      <c r="AB132" s="39"/>
      <c r="AC132" s="39"/>
      <c r="AD132" s="39"/>
      <c r="AE132" s="39"/>
      <c r="AT132" s="17" t="s">
        <v>81</v>
      </c>
      <c r="AU132" s="17" t="s">
        <v>115</v>
      </c>
      <c r="BK132" s="203">
        <f>BK133</f>
        <v>0</v>
      </c>
    </row>
    <row r="133" s="12" customFormat="1" ht="25.92" customHeight="1">
      <c r="A133" s="12"/>
      <c r="B133" s="204"/>
      <c r="C133" s="205"/>
      <c r="D133" s="206" t="s">
        <v>81</v>
      </c>
      <c r="E133" s="207" t="s">
        <v>134</v>
      </c>
      <c r="F133" s="207" t="s">
        <v>135</v>
      </c>
      <c r="G133" s="205"/>
      <c r="H133" s="205"/>
      <c r="I133" s="208"/>
      <c r="J133" s="209">
        <f>BK133</f>
        <v>0</v>
      </c>
      <c r="K133" s="205"/>
      <c r="L133" s="210"/>
      <c r="M133" s="211"/>
      <c r="N133" s="212"/>
      <c r="O133" s="212"/>
      <c r="P133" s="213">
        <f>P134+P255+P262+P271+P282+P288+P381+P434+P479+P511+P550+P558+P562+P566+P590</f>
        <v>0</v>
      </c>
      <c r="Q133" s="212"/>
      <c r="R133" s="213">
        <f>R134+R255+R262+R271+R282+R288+R381+R434+R479+R511+R550+R558+R562+R566+R590</f>
        <v>1612.3209115000002</v>
      </c>
      <c r="S133" s="212"/>
      <c r="T133" s="214">
        <f>T134+T255+T262+T271+T282+T288+T381+T434+T479+T511+T550+T558+T562+T566+T590</f>
        <v>0</v>
      </c>
      <c r="U133" s="12"/>
      <c r="V133" s="12"/>
      <c r="W133" s="12"/>
      <c r="X133" s="12"/>
      <c r="Y133" s="12"/>
      <c r="Z133" s="12"/>
      <c r="AA133" s="12"/>
      <c r="AB133" s="12"/>
      <c r="AC133" s="12"/>
      <c r="AD133" s="12"/>
      <c r="AE133" s="12"/>
      <c r="AR133" s="215" t="s">
        <v>90</v>
      </c>
      <c r="AT133" s="216" t="s">
        <v>81</v>
      </c>
      <c r="AU133" s="216" t="s">
        <v>82</v>
      </c>
      <c r="AY133" s="215" t="s">
        <v>136</v>
      </c>
      <c r="BK133" s="217">
        <f>BK134+BK255+BK262+BK271+BK282+BK288+BK381+BK434+BK479+BK511+BK550+BK558+BK562+BK566+BK590</f>
        <v>0</v>
      </c>
    </row>
    <row r="134" s="12" customFormat="1" ht="22.8" customHeight="1">
      <c r="A134" s="12"/>
      <c r="B134" s="204"/>
      <c r="C134" s="205"/>
      <c r="D134" s="206" t="s">
        <v>81</v>
      </c>
      <c r="E134" s="218" t="s">
        <v>90</v>
      </c>
      <c r="F134" s="218" t="s">
        <v>137</v>
      </c>
      <c r="G134" s="205"/>
      <c r="H134" s="205"/>
      <c r="I134" s="208"/>
      <c r="J134" s="219">
        <f>BK134</f>
        <v>0</v>
      </c>
      <c r="K134" s="205"/>
      <c r="L134" s="210"/>
      <c r="M134" s="211"/>
      <c r="N134" s="212"/>
      <c r="O134" s="212"/>
      <c r="P134" s="213">
        <f>SUM(P135:P254)</f>
        <v>0</v>
      </c>
      <c r="Q134" s="212"/>
      <c r="R134" s="213">
        <f>SUM(R135:R254)</f>
        <v>1468.35608</v>
      </c>
      <c r="S134" s="212"/>
      <c r="T134" s="214">
        <f>SUM(T135:T254)</f>
        <v>0</v>
      </c>
      <c r="U134" s="12"/>
      <c r="V134" s="12"/>
      <c r="W134" s="12"/>
      <c r="X134" s="12"/>
      <c r="Y134" s="12"/>
      <c r="Z134" s="12"/>
      <c r="AA134" s="12"/>
      <c r="AB134" s="12"/>
      <c r="AC134" s="12"/>
      <c r="AD134" s="12"/>
      <c r="AE134" s="12"/>
      <c r="AR134" s="215" t="s">
        <v>90</v>
      </c>
      <c r="AT134" s="216" t="s">
        <v>81</v>
      </c>
      <c r="AU134" s="216" t="s">
        <v>90</v>
      </c>
      <c r="AY134" s="215" t="s">
        <v>136</v>
      </c>
      <c r="BK134" s="217">
        <f>SUM(BK135:BK254)</f>
        <v>0</v>
      </c>
    </row>
    <row r="135" s="2" customFormat="1" ht="24.15" customHeight="1">
      <c r="A135" s="39"/>
      <c r="B135" s="40"/>
      <c r="C135" s="220" t="s">
        <v>90</v>
      </c>
      <c r="D135" s="220" t="s">
        <v>138</v>
      </c>
      <c r="E135" s="221" t="s">
        <v>1130</v>
      </c>
      <c r="F135" s="222" t="s">
        <v>1131</v>
      </c>
      <c r="G135" s="223" t="s">
        <v>1132</v>
      </c>
      <c r="H135" s="224">
        <v>50</v>
      </c>
      <c r="I135" s="225"/>
      <c r="J135" s="226">
        <f>ROUND(I135*H135,2)</f>
        <v>0</v>
      </c>
      <c r="K135" s="227"/>
      <c r="L135" s="45"/>
      <c r="M135" s="228" t="s">
        <v>1</v>
      </c>
      <c r="N135" s="229" t="s">
        <v>47</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142</v>
      </c>
      <c r="AT135" s="232" t="s">
        <v>138</v>
      </c>
      <c r="AU135" s="232" t="s">
        <v>92</v>
      </c>
      <c r="AY135" s="17" t="s">
        <v>136</v>
      </c>
      <c r="BE135" s="233">
        <f>IF(N135="základní",J135,0)</f>
        <v>0</v>
      </c>
      <c r="BF135" s="233">
        <f>IF(N135="snížená",J135,0)</f>
        <v>0</v>
      </c>
      <c r="BG135" s="233">
        <f>IF(N135="zákl. přenesená",J135,0)</f>
        <v>0</v>
      </c>
      <c r="BH135" s="233">
        <f>IF(N135="sníž. přenesená",J135,0)</f>
        <v>0</v>
      </c>
      <c r="BI135" s="233">
        <f>IF(N135="nulová",J135,0)</f>
        <v>0</v>
      </c>
      <c r="BJ135" s="17" t="s">
        <v>90</v>
      </c>
      <c r="BK135" s="233">
        <f>ROUND(I135*H135,2)</f>
        <v>0</v>
      </c>
      <c r="BL135" s="17" t="s">
        <v>142</v>
      </c>
      <c r="BM135" s="232" t="s">
        <v>1133</v>
      </c>
    </row>
    <row r="136" s="2" customFormat="1" ht="24.15" customHeight="1">
      <c r="A136" s="39"/>
      <c r="B136" s="40"/>
      <c r="C136" s="220" t="s">
        <v>92</v>
      </c>
      <c r="D136" s="220" t="s">
        <v>138</v>
      </c>
      <c r="E136" s="221" t="s">
        <v>1134</v>
      </c>
      <c r="F136" s="222" t="s">
        <v>1135</v>
      </c>
      <c r="G136" s="223" t="s">
        <v>1136</v>
      </c>
      <c r="H136" s="224">
        <v>30</v>
      </c>
      <c r="I136" s="225"/>
      <c r="J136" s="226">
        <f>ROUND(I136*H136,2)</f>
        <v>0</v>
      </c>
      <c r="K136" s="227"/>
      <c r="L136" s="45"/>
      <c r="M136" s="228" t="s">
        <v>1</v>
      </c>
      <c r="N136" s="229"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142</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1137</v>
      </c>
    </row>
    <row r="137" s="2" customFormat="1" ht="14.4" customHeight="1">
      <c r="A137" s="39"/>
      <c r="B137" s="40"/>
      <c r="C137" s="220" t="s">
        <v>154</v>
      </c>
      <c r="D137" s="220" t="s">
        <v>138</v>
      </c>
      <c r="E137" s="221" t="s">
        <v>1138</v>
      </c>
      <c r="F137" s="222" t="s">
        <v>1139</v>
      </c>
      <c r="G137" s="223" t="s">
        <v>256</v>
      </c>
      <c r="H137" s="224">
        <v>42</v>
      </c>
      <c r="I137" s="225"/>
      <c r="J137" s="226">
        <f>ROUND(I137*H137,2)</f>
        <v>0</v>
      </c>
      <c r="K137" s="227"/>
      <c r="L137" s="45"/>
      <c r="M137" s="228" t="s">
        <v>1</v>
      </c>
      <c r="N137" s="229" t="s">
        <v>47</v>
      </c>
      <c r="O137" s="92"/>
      <c r="P137" s="230">
        <f>O137*H137</f>
        <v>0</v>
      </c>
      <c r="Q137" s="230">
        <v>0.01269</v>
      </c>
      <c r="R137" s="230">
        <f>Q137*H137</f>
        <v>0.53298000000000001</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1140</v>
      </c>
    </row>
    <row r="138" s="2" customFormat="1" ht="24.15" customHeight="1">
      <c r="A138" s="39"/>
      <c r="B138" s="40"/>
      <c r="C138" s="220" t="s">
        <v>142</v>
      </c>
      <c r="D138" s="220" t="s">
        <v>138</v>
      </c>
      <c r="E138" s="221" t="s">
        <v>1141</v>
      </c>
      <c r="F138" s="222" t="s">
        <v>1142</v>
      </c>
      <c r="G138" s="223" t="s">
        <v>256</v>
      </c>
      <c r="H138" s="224">
        <v>36</v>
      </c>
      <c r="I138" s="225"/>
      <c r="J138" s="226">
        <f>ROUND(I138*H138,2)</f>
        <v>0</v>
      </c>
      <c r="K138" s="227"/>
      <c r="L138" s="45"/>
      <c r="M138" s="228" t="s">
        <v>1</v>
      </c>
      <c r="N138" s="229" t="s">
        <v>47</v>
      </c>
      <c r="O138" s="92"/>
      <c r="P138" s="230">
        <f>O138*H138</f>
        <v>0</v>
      </c>
      <c r="Q138" s="230">
        <v>0.10775</v>
      </c>
      <c r="R138" s="230">
        <f>Q138*H138</f>
        <v>3.879</v>
      </c>
      <c r="S138" s="230">
        <v>0</v>
      </c>
      <c r="T138" s="231">
        <f>S138*H138</f>
        <v>0</v>
      </c>
      <c r="U138" s="39"/>
      <c r="V138" s="39"/>
      <c r="W138" s="39"/>
      <c r="X138" s="39"/>
      <c r="Y138" s="39"/>
      <c r="Z138" s="39"/>
      <c r="AA138" s="39"/>
      <c r="AB138" s="39"/>
      <c r="AC138" s="39"/>
      <c r="AD138" s="39"/>
      <c r="AE138" s="39"/>
      <c r="AR138" s="232" t="s">
        <v>142</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1143</v>
      </c>
    </row>
    <row r="139" s="2" customFormat="1" ht="24.15" customHeight="1">
      <c r="A139" s="39"/>
      <c r="B139" s="40"/>
      <c r="C139" s="220" t="s">
        <v>163</v>
      </c>
      <c r="D139" s="220" t="s">
        <v>138</v>
      </c>
      <c r="E139" s="221" t="s">
        <v>1144</v>
      </c>
      <c r="F139" s="222" t="s">
        <v>1145</v>
      </c>
      <c r="G139" s="223" t="s">
        <v>148</v>
      </c>
      <c r="H139" s="224">
        <v>15</v>
      </c>
      <c r="I139" s="225"/>
      <c r="J139" s="226">
        <f>ROUND(I139*H139,2)</f>
        <v>0</v>
      </c>
      <c r="K139" s="227"/>
      <c r="L139" s="45"/>
      <c r="M139" s="228" t="s">
        <v>1</v>
      </c>
      <c r="N139" s="229" t="s">
        <v>47</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142</v>
      </c>
      <c r="AT139" s="232" t="s">
        <v>138</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1146</v>
      </c>
    </row>
    <row r="140" s="2" customFormat="1" ht="24.15" customHeight="1">
      <c r="A140" s="39"/>
      <c r="B140" s="40"/>
      <c r="C140" s="220" t="s">
        <v>171</v>
      </c>
      <c r="D140" s="220" t="s">
        <v>138</v>
      </c>
      <c r="E140" s="221" t="s">
        <v>1147</v>
      </c>
      <c r="F140" s="222" t="s">
        <v>1148</v>
      </c>
      <c r="G140" s="223" t="s">
        <v>141</v>
      </c>
      <c r="H140" s="224">
        <v>375</v>
      </c>
      <c r="I140" s="225"/>
      <c r="J140" s="226">
        <f>ROUND(I140*H140,2)</f>
        <v>0</v>
      </c>
      <c r="K140" s="227"/>
      <c r="L140" s="45"/>
      <c r="M140" s="228" t="s">
        <v>1</v>
      </c>
      <c r="N140" s="229"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142</v>
      </c>
      <c r="AT140" s="232" t="s">
        <v>138</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142</v>
      </c>
      <c r="BM140" s="232" t="s">
        <v>1149</v>
      </c>
    </row>
    <row r="141" s="2" customFormat="1">
      <c r="A141" s="39"/>
      <c r="B141" s="40"/>
      <c r="C141" s="41"/>
      <c r="D141" s="234" t="s">
        <v>144</v>
      </c>
      <c r="E141" s="41"/>
      <c r="F141" s="235" t="s">
        <v>1150</v>
      </c>
      <c r="G141" s="41"/>
      <c r="H141" s="41"/>
      <c r="I141" s="236"/>
      <c r="J141" s="41"/>
      <c r="K141" s="41"/>
      <c r="L141" s="45"/>
      <c r="M141" s="237"/>
      <c r="N141" s="238"/>
      <c r="O141" s="92"/>
      <c r="P141" s="92"/>
      <c r="Q141" s="92"/>
      <c r="R141" s="92"/>
      <c r="S141" s="92"/>
      <c r="T141" s="93"/>
      <c r="U141" s="39"/>
      <c r="V141" s="39"/>
      <c r="W141" s="39"/>
      <c r="X141" s="39"/>
      <c r="Y141" s="39"/>
      <c r="Z141" s="39"/>
      <c r="AA141" s="39"/>
      <c r="AB141" s="39"/>
      <c r="AC141" s="39"/>
      <c r="AD141" s="39"/>
      <c r="AE141" s="39"/>
      <c r="AT141" s="17" t="s">
        <v>144</v>
      </c>
      <c r="AU141" s="17" t="s">
        <v>92</v>
      </c>
    </row>
    <row r="142" s="13" customFormat="1">
      <c r="A142" s="13"/>
      <c r="B142" s="239"/>
      <c r="C142" s="240"/>
      <c r="D142" s="234" t="s">
        <v>150</v>
      </c>
      <c r="E142" s="241" t="s">
        <v>1</v>
      </c>
      <c r="F142" s="242" t="s">
        <v>1151</v>
      </c>
      <c r="G142" s="240"/>
      <c r="H142" s="243">
        <v>375</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150</v>
      </c>
      <c r="AU142" s="249" t="s">
        <v>92</v>
      </c>
      <c r="AV142" s="13" t="s">
        <v>92</v>
      </c>
      <c r="AW142" s="13" t="s">
        <v>38</v>
      </c>
      <c r="AX142" s="13" t="s">
        <v>82</v>
      </c>
      <c r="AY142" s="249" t="s">
        <v>136</v>
      </c>
    </row>
    <row r="143" s="14" customFormat="1">
      <c r="A143" s="14"/>
      <c r="B143" s="250"/>
      <c r="C143" s="251"/>
      <c r="D143" s="234" t="s">
        <v>150</v>
      </c>
      <c r="E143" s="252" t="s">
        <v>1</v>
      </c>
      <c r="F143" s="253" t="s">
        <v>153</v>
      </c>
      <c r="G143" s="251"/>
      <c r="H143" s="254">
        <v>375</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150</v>
      </c>
      <c r="AU143" s="260" t="s">
        <v>92</v>
      </c>
      <c r="AV143" s="14" t="s">
        <v>142</v>
      </c>
      <c r="AW143" s="14" t="s">
        <v>38</v>
      </c>
      <c r="AX143" s="14" t="s">
        <v>90</v>
      </c>
      <c r="AY143" s="260" t="s">
        <v>136</v>
      </c>
    </row>
    <row r="144" s="2" customFormat="1" ht="24.15" customHeight="1">
      <c r="A144" s="39"/>
      <c r="B144" s="40"/>
      <c r="C144" s="220" t="s">
        <v>177</v>
      </c>
      <c r="D144" s="220" t="s">
        <v>138</v>
      </c>
      <c r="E144" s="221" t="s">
        <v>1152</v>
      </c>
      <c r="F144" s="222" t="s">
        <v>1153</v>
      </c>
      <c r="G144" s="223" t="s">
        <v>148</v>
      </c>
      <c r="H144" s="224">
        <v>100</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1154</v>
      </c>
    </row>
    <row r="145" s="2" customFormat="1">
      <c r="A145" s="39"/>
      <c r="B145" s="40"/>
      <c r="C145" s="41"/>
      <c r="D145" s="234" t="s">
        <v>144</v>
      </c>
      <c r="E145" s="41"/>
      <c r="F145" s="235" t="s">
        <v>1155</v>
      </c>
      <c r="G145" s="41"/>
      <c r="H145" s="41"/>
      <c r="I145" s="236"/>
      <c r="J145" s="41"/>
      <c r="K145" s="41"/>
      <c r="L145" s="45"/>
      <c r="M145" s="237"/>
      <c r="N145" s="238"/>
      <c r="O145" s="92"/>
      <c r="P145" s="92"/>
      <c r="Q145" s="92"/>
      <c r="R145" s="92"/>
      <c r="S145" s="92"/>
      <c r="T145" s="93"/>
      <c r="U145" s="39"/>
      <c r="V145" s="39"/>
      <c r="W145" s="39"/>
      <c r="X145" s="39"/>
      <c r="Y145" s="39"/>
      <c r="Z145" s="39"/>
      <c r="AA145" s="39"/>
      <c r="AB145" s="39"/>
      <c r="AC145" s="39"/>
      <c r="AD145" s="39"/>
      <c r="AE145" s="39"/>
      <c r="AT145" s="17" t="s">
        <v>144</v>
      </c>
      <c r="AU145" s="17" t="s">
        <v>92</v>
      </c>
    </row>
    <row r="146" s="13" customFormat="1">
      <c r="A146" s="13"/>
      <c r="B146" s="239"/>
      <c r="C146" s="240"/>
      <c r="D146" s="234" t="s">
        <v>150</v>
      </c>
      <c r="E146" s="241" t="s">
        <v>1</v>
      </c>
      <c r="F146" s="242" t="s">
        <v>475</v>
      </c>
      <c r="G146" s="240"/>
      <c r="H146" s="243">
        <v>100</v>
      </c>
      <c r="I146" s="244"/>
      <c r="J146" s="240"/>
      <c r="K146" s="240"/>
      <c r="L146" s="245"/>
      <c r="M146" s="246"/>
      <c r="N146" s="247"/>
      <c r="O146" s="247"/>
      <c r="P146" s="247"/>
      <c r="Q146" s="247"/>
      <c r="R146" s="247"/>
      <c r="S146" s="247"/>
      <c r="T146" s="248"/>
      <c r="U146" s="13"/>
      <c r="V146" s="13"/>
      <c r="W146" s="13"/>
      <c r="X146" s="13"/>
      <c r="Y146" s="13"/>
      <c r="Z146" s="13"/>
      <c r="AA146" s="13"/>
      <c r="AB146" s="13"/>
      <c r="AC146" s="13"/>
      <c r="AD146" s="13"/>
      <c r="AE146" s="13"/>
      <c r="AT146" s="249" t="s">
        <v>150</v>
      </c>
      <c r="AU146" s="249" t="s">
        <v>92</v>
      </c>
      <c r="AV146" s="13" t="s">
        <v>92</v>
      </c>
      <c r="AW146" s="13" t="s">
        <v>38</v>
      </c>
      <c r="AX146" s="13" t="s">
        <v>90</v>
      </c>
      <c r="AY146" s="249" t="s">
        <v>136</v>
      </c>
    </row>
    <row r="147" s="2" customFormat="1" ht="24.15" customHeight="1">
      <c r="A147" s="39"/>
      <c r="B147" s="40"/>
      <c r="C147" s="220" t="s">
        <v>168</v>
      </c>
      <c r="D147" s="220" t="s">
        <v>138</v>
      </c>
      <c r="E147" s="221" t="s">
        <v>1156</v>
      </c>
      <c r="F147" s="222" t="s">
        <v>1157</v>
      </c>
      <c r="G147" s="223" t="s">
        <v>148</v>
      </c>
      <c r="H147" s="224">
        <v>490</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1158</v>
      </c>
    </row>
    <row r="148" s="2" customFormat="1">
      <c r="A148" s="39"/>
      <c r="B148" s="40"/>
      <c r="C148" s="41"/>
      <c r="D148" s="234" t="s">
        <v>144</v>
      </c>
      <c r="E148" s="41"/>
      <c r="F148" s="235" t="s">
        <v>1159</v>
      </c>
      <c r="G148" s="41"/>
      <c r="H148" s="41"/>
      <c r="I148" s="236"/>
      <c r="J148" s="41"/>
      <c r="K148" s="41"/>
      <c r="L148" s="45"/>
      <c r="M148" s="237"/>
      <c r="N148" s="238"/>
      <c r="O148" s="92"/>
      <c r="P148" s="92"/>
      <c r="Q148" s="92"/>
      <c r="R148" s="92"/>
      <c r="S148" s="92"/>
      <c r="T148" s="93"/>
      <c r="U148" s="39"/>
      <c r="V148" s="39"/>
      <c r="W148" s="39"/>
      <c r="X148" s="39"/>
      <c r="Y148" s="39"/>
      <c r="Z148" s="39"/>
      <c r="AA148" s="39"/>
      <c r="AB148" s="39"/>
      <c r="AC148" s="39"/>
      <c r="AD148" s="39"/>
      <c r="AE148" s="39"/>
      <c r="AT148" s="17" t="s">
        <v>144</v>
      </c>
      <c r="AU148" s="17" t="s">
        <v>92</v>
      </c>
    </row>
    <row r="149" s="13" customFormat="1">
      <c r="A149" s="13"/>
      <c r="B149" s="239"/>
      <c r="C149" s="240"/>
      <c r="D149" s="234" t="s">
        <v>150</v>
      </c>
      <c r="E149" s="241" t="s">
        <v>1</v>
      </c>
      <c r="F149" s="242" t="s">
        <v>1160</v>
      </c>
      <c r="G149" s="240"/>
      <c r="H149" s="243">
        <v>85</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82</v>
      </c>
      <c r="AY149" s="249" t="s">
        <v>136</v>
      </c>
    </row>
    <row r="150" s="13" customFormat="1">
      <c r="A150" s="13"/>
      <c r="B150" s="239"/>
      <c r="C150" s="240"/>
      <c r="D150" s="234" t="s">
        <v>150</v>
      </c>
      <c r="E150" s="241" t="s">
        <v>1</v>
      </c>
      <c r="F150" s="242" t="s">
        <v>1161</v>
      </c>
      <c r="G150" s="240"/>
      <c r="H150" s="243">
        <v>480</v>
      </c>
      <c r="I150" s="244"/>
      <c r="J150" s="240"/>
      <c r="K150" s="240"/>
      <c r="L150" s="245"/>
      <c r="M150" s="246"/>
      <c r="N150" s="247"/>
      <c r="O150" s="247"/>
      <c r="P150" s="247"/>
      <c r="Q150" s="247"/>
      <c r="R150" s="247"/>
      <c r="S150" s="247"/>
      <c r="T150" s="248"/>
      <c r="U150" s="13"/>
      <c r="V150" s="13"/>
      <c r="W150" s="13"/>
      <c r="X150" s="13"/>
      <c r="Y150" s="13"/>
      <c r="Z150" s="13"/>
      <c r="AA150" s="13"/>
      <c r="AB150" s="13"/>
      <c r="AC150" s="13"/>
      <c r="AD150" s="13"/>
      <c r="AE150" s="13"/>
      <c r="AT150" s="249" t="s">
        <v>150</v>
      </c>
      <c r="AU150" s="249" t="s">
        <v>92</v>
      </c>
      <c r="AV150" s="13" t="s">
        <v>92</v>
      </c>
      <c r="AW150" s="13" t="s">
        <v>38</v>
      </c>
      <c r="AX150" s="13" t="s">
        <v>82</v>
      </c>
      <c r="AY150" s="249" t="s">
        <v>136</v>
      </c>
    </row>
    <row r="151" s="13" customFormat="1">
      <c r="A151" s="13"/>
      <c r="B151" s="239"/>
      <c r="C151" s="240"/>
      <c r="D151" s="234" t="s">
        <v>150</v>
      </c>
      <c r="E151" s="241" t="s">
        <v>1</v>
      </c>
      <c r="F151" s="242" t="s">
        <v>1162</v>
      </c>
      <c r="G151" s="240"/>
      <c r="H151" s="243">
        <v>-25</v>
      </c>
      <c r="I151" s="244"/>
      <c r="J151" s="240"/>
      <c r="K151" s="240"/>
      <c r="L151" s="245"/>
      <c r="M151" s="246"/>
      <c r="N151" s="247"/>
      <c r="O151" s="247"/>
      <c r="P151" s="247"/>
      <c r="Q151" s="247"/>
      <c r="R151" s="247"/>
      <c r="S151" s="247"/>
      <c r="T151" s="248"/>
      <c r="U151" s="13"/>
      <c r="V151" s="13"/>
      <c r="W151" s="13"/>
      <c r="X151" s="13"/>
      <c r="Y151" s="13"/>
      <c r="Z151" s="13"/>
      <c r="AA151" s="13"/>
      <c r="AB151" s="13"/>
      <c r="AC151" s="13"/>
      <c r="AD151" s="13"/>
      <c r="AE151" s="13"/>
      <c r="AT151" s="249" t="s">
        <v>150</v>
      </c>
      <c r="AU151" s="249" t="s">
        <v>92</v>
      </c>
      <c r="AV151" s="13" t="s">
        <v>92</v>
      </c>
      <c r="AW151" s="13" t="s">
        <v>38</v>
      </c>
      <c r="AX151" s="13" t="s">
        <v>82</v>
      </c>
      <c r="AY151" s="249" t="s">
        <v>136</v>
      </c>
    </row>
    <row r="152" s="13" customFormat="1">
      <c r="A152" s="13"/>
      <c r="B152" s="239"/>
      <c r="C152" s="240"/>
      <c r="D152" s="234" t="s">
        <v>150</v>
      </c>
      <c r="E152" s="241" t="s">
        <v>1</v>
      </c>
      <c r="F152" s="242" t="s">
        <v>1163</v>
      </c>
      <c r="G152" s="240"/>
      <c r="H152" s="243">
        <v>-50</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82</v>
      </c>
      <c r="AY152" s="249" t="s">
        <v>136</v>
      </c>
    </row>
    <row r="153" s="14" customFormat="1">
      <c r="A153" s="14"/>
      <c r="B153" s="250"/>
      <c r="C153" s="251"/>
      <c r="D153" s="234" t="s">
        <v>150</v>
      </c>
      <c r="E153" s="252" t="s">
        <v>1</v>
      </c>
      <c r="F153" s="253" t="s">
        <v>153</v>
      </c>
      <c r="G153" s="251"/>
      <c r="H153" s="254">
        <v>490</v>
      </c>
      <c r="I153" s="255"/>
      <c r="J153" s="251"/>
      <c r="K153" s="251"/>
      <c r="L153" s="256"/>
      <c r="M153" s="257"/>
      <c r="N153" s="258"/>
      <c r="O153" s="258"/>
      <c r="P153" s="258"/>
      <c r="Q153" s="258"/>
      <c r="R153" s="258"/>
      <c r="S153" s="258"/>
      <c r="T153" s="259"/>
      <c r="U153" s="14"/>
      <c r="V153" s="14"/>
      <c r="W153" s="14"/>
      <c r="X153" s="14"/>
      <c r="Y153" s="14"/>
      <c r="Z153" s="14"/>
      <c r="AA153" s="14"/>
      <c r="AB153" s="14"/>
      <c r="AC153" s="14"/>
      <c r="AD153" s="14"/>
      <c r="AE153" s="14"/>
      <c r="AT153" s="260" t="s">
        <v>150</v>
      </c>
      <c r="AU153" s="260" t="s">
        <v>92</v>
      </c>
      <c r="AV153" s="14" t="s">
        <v>142</v>
      </c>
      <c r="AW153" s="14" t="s">
        <v>38</v>
      </c>
      <c r="AX153" s="14" t="s">
        <v>90</v>
      </c>
      <c r="AY153" s="260" t="s">
        <v>136</v>
      </c>
    </row>
    <row r="154" s="2" customFormat="1" ht="24.15" customHeight="1">
      <c r="A154" s="39"/>
      <c r="B154" s="40"/>
      <c r="C154" s="220" t="s">
        <v>186</v>
      </c>
      <c r="D154" s="220" t="s">
        <v>138</v>
      </c>
      <c r="E154" s="221" t="s">
        <v>1164</v>
      </c>
      <c r="F154" s="222" t="s">
        <v>1165</v>
      </c>
      <c r="G154" s="223" t="s">
        <v>148</v>
      </c>
      <c r="H154" s="224">
        <v>50</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1166</v>
      </c>
    </row>
    <row r="155" s="2" customFormat="1">
      <c r="A155" s="39"/>
      <c r="B155" s="40"/>
      <c r="C155" s="41"/>
      <c r="D155" s="234" t="s">
        <v>144</v>
      </c>
      <c r="E155" s="41"/>
      <c r="F155" s="235" t="s">
        <v>1159</v>
      </c>
      <c r="G155" s="41"/>
      <c r="H155" s="41"/>
      <c r="I155" s="236"/>
      <c r="J155" s="41"/>
      <c r="K155" s="41"/>
      <c r="L155" s="45"/>
      <c r="M155" s="237"/>
      <c r="N155" s="238"/>
      <c r="O155" s="92"/>
      <c r="P155" s="92"/>
      <c r="Q155" s="92"/>
      <c r="R155" s="92"/>
      <c r="S155" s="92"/>
      <c r="T155" s="93"/>
      <c r="U155" s="39"/>
      <c r="V155" s="39"/>
      <c r="W155" s="39"/>
      <c r="X155" s="39"/>
      <c r="Y155" s="39"/>
      <c r="Z155" s="39"/>
      <c r="AA155" s="39"/>
      <c r="AB155" s="39"/>
      <c r="AC155" s="39"/>
      <c r="AD155" s="39"/>
      <c r="AE155" s="39"/>
      <c r="AT155" s="17" t="s">
        <v>144</v>
      </c>
      <c r="AU155" s="17" t="s">
        <v>92</v>
      </c>
    </row>
    <row r="156" s="13" customFormat="1">
      <c r="A156" s="13"/>
      <c r="B156" s="239"/>
      <c r="C156" s="240"/>
      <c r="D156" s="234" t="s">
        <v>150</v>
      </c>
      <c r="E156" s="241" t="s">
        <v>1</v>
      </c>
      <c r="F156" s="242" t="s">
        <v>405</v>
      </c>
      <c r="G156" s="240"/>
      <c r="H156" s="243">
        <v>50</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150</v>
      </c>
      <c r="AU156" s="249" t="s">
        <v>92</v>
      </c>
      <c r="AV156" s="13" t="s">
        <v>92</v>
      </c>
      <c r="AW156" s="13" t="s">
        <v>38</v>
      </c>
      <c r="AX156" s="13" t="s">
        <v>90</v>
      </c>
      <c r="AY156" s="249" t="s">
        <v>136</v>
      </c>
    </row>
    <row r="157" s="2" customFormat="1" ht="24.15" customHeight="1">
      <c r="A157" s="39"/>
      <c r="B157" s="40"/>
      <c r="C157" s="220" t="s">
        <v>190</v>
      </c>
      <c r="D157" s="220" t="s">
        <v>138</v>
      </c>
      <c r="E157" s="221" t="s">
        <v>1167</v>
      </c>
      <c r="F157" s="222" t="s">
        <v>1168</v>
      </c>
      <c r="G157" s="223" t="s">
        <v>148</v>
      </c>
      <c r="H157" s="224">
        <v>25</v>
      </c>
      <c r="I157" s="225"/>
      <c r="J157" s="226">
        <f>ROUND(I157*H157,2)</f>
        <v>0</v>
      </c>
      <c r="K157" s="227"/>
      <c r="L157" s="45"/>
      <c r="M157" s="228" t="s">
        <v>1</v>
      </c>
      <c r="N157" s="229" t="s">
        <v>47</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1169</v>
      </c>
    </row>
    <row r="158" s="2" customFormat="1">
      <c r="A158" s="39"/>
      <c r="B158" s="40"/>
      <c r="C158" s="41"/>
      <c r="D158" s="234" t="s">
        <v>144</v>
      </c>
      <c r="E158" s="41"/>
      <c r="F158" s="235" t="s">
        <v>1159</v>
      </c>
      <c r="G158" s="41"/>
      <c r="H158" s="41"/>
      <c r="I158" s="236"/>
      <c r="J158" s="41"/>
      <c r="K158" s="41"/>
      <c r="L158" s="45"/>
      <c r="M158" s="237"/>
      <c r="N158" s="238"/>
      <c r="O158" s="92"/>
      <c r="P158" s="92"/>
      <c r="Q158" s="92"/>
      <c r="R158" s="92"/>
      <c r="S158" s="92"/>
      <c r="T158" s="93"/>
      <c r="U158" s="39"/>
      <c r="V158" s="39"/>
      <c r="W158" s="39"/>
      <c r="X158" s="39"/>
      <c r="Y158" s="39"/>
      <c r="Z158" s="39"/>
      <c r="AA158" s="39"/>
      <c r="AB158" s="39"/>
      <c r="AC158" s="39"/>
      <c r="AD158" s="39"/>
      <c r="AE158" s="39"/>
      <c r="AT158" s="17" t="s">
        <v>144</v>
      </c>
      <c r="AU158" s="17" t="s">
        <v>92</v>
      </c>
    </row>
    <row r="159" s="2" customFormat="1" ht="24.15" customHeight="1">
      <c r="A159" s="39"/>
      <c r="B159" s="40"/>
      <c r="C159" s="220" t="s">
        <v>195</v>
      </c>
      <c r="D159" s="220" t="s">
        <v>138</v>
      </c>
      <c r="E159" s="221" t="s">
        <v>1170</v>
      </c>
      <c r="F159" s="222" t="s">
        <v>1171</v>
      </c>
      <c r="G159" s="223" t="s">
        <v>148</v>
      </c>
      <c r="H159" s="224">
        <v>631</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1172</v>
      </c>
    </row>
    <row r="160" s="2" customFormat="1">
      <c r="A160" s="39"/>
      <c r="B160" s="40"/>
      <c r="C160" s="41"/>
      <c r="D160" s="234" t="s">
        <v>144</v>
      </c>
      <c r="E160" s="41"/>
      <c r="F160" s="235" t="s">
        <v>1173</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13" customFormat="1">
      <c r="A161" s="13"/>
      <c r="B161" s="239"/>
      <c r="C161" s="240"/>
      <c r="D161" s="234" t="s">
        <v>150</v>
      </c>
      <c r="E161" s="241" t="s">
        <v>1</v>
      </c>
      <c r="F161" s="242" t="s">
        <v>1174</v>
      </c>
      <c r="G161" s="240"/>
      <c r="H161" s="243">
        <v>58.875</v>
      </c>
      <c r="I161" s="244"/>
      <c r="J161" s="240"/>
      <c r="K161" s="240"/>
      <c r="L161" s="245"/>
      <c r="M161" s="246"/>
      <c r="N161" s="247"/>
      <c r="O161" s="247"/>
      <c r="P161" s="247"/>
      <c r="Q161" s="247"/>
      <c r="R161" s="247"/>
      <c r="S161" s="247"/>
      <c r="T161" s="248"/>
      <c r="U161" s="13"/>
      <c r="V161" s="13"/>
      <c r="W161" s="13"/>
      <c r="X161" s="13"/>
      <c r="Y161" s="13"/>
      <c r="Z161" s="13"/>
      <c r="AA161" s="13"/>
      <c r="AB161" s="13"/>
      <c r="AC161" s="13"/>
      <c r="AD161" s="13"/>
      <c r="AE161" s="13"/>
      <c r="AT161" s="249" t="s">
        <v>150</v>
      </c>
      <c r="AU161" s="249" t="s">
        <v>92</v>
      </c>
      <c r="AV161" s="13" t="s">
        <v>92</v>
      </c>
      <c r="AW161" s="13" t="s">
        <v>38</v>
      </c>
      <c r="AX161" s="13" t="s">
        <v>82</v>
      </c>
      <c r="AY161" s="249" t="s">
        <v>136</v>
      </c>
    </row>
    <row r="162" s="13" customFormat="1">
      <c r="A162" s="13"/>
      <c r="B162" s="239"/>
      <c r="C162" s="240"/>
      <c r="D162" s="234" t="s">
        <v>150</v>
      </c>
      <c r="E162" s="241" t="s">
        <v>1</v>
      </c>
      <c r="F162" s="242" t="s">
        <v>1175</v>
      </c>
      <c r="G162" s="240"/>
      <c r="H162" s="243">
        <v>8</v>
      </c>
      <c r="I162" s="244"/>
      <c r="J162" s="240"/>
      <c r="K162" s="240"/>
      <c r="L162" s="245"/>
      <c r="M162" s="246"/>
      <c r="N162" s="247"/>
      <c r="O162" s="247"/>
      <c r="P162" s="247"/>
      <c r="Q162" s="247"/>
      <c r="R162" s="247"/>
      <c r="S162" s="247"/>
      <c r="T162" s="248"/>
      <c r="U162" s="13"/>
      <c r="V162" s="13"/>
      <c r="W162" s="13"/>
      <c r="X162" s="13"/>
      <c r="Y162" s="13"/>
      <c r="Z162" s="13"/>
      <c r="AA162" s="13"/>
      <c r="AB162" s="13"/>
      <c r="AC162" s="13"/>
      <c r="AD162" s="13"/>
      <c r="AE162" s="13"/>
      <c r="AT162" s="249" t="s">
        <v>150</v>
      </c>
      <c r="AU162" s="249" t="s">
        <v>92</v>
      </c>
      <c r="AV162" s="13" t="s">
        <v>92</v>
      </c>
      <c r="AW162" s="13" t="s">
        <v>38</v>
      </c>
      <c r="AX162" s="13" t="s">
        <v>82</v>
      </c>
      <c r="AY162" s="249" t="s">
        <v>136</v>
      </c>
    </row>
    <row r="163" s="13" customFormat="1">
      <c r="A163" s="13"/>
      <c r="B163" s="239"/>
      <c r="C163" s="240"/>
      <c r="D163" s="234" t="s">
        <v>150</v>
      </c>
      <c r="E163" s="241" t="s">
        <v>1</v>
      </c>
      <c r="F163" s="242" t="s">
        <v>1176</v>
      </c>
      <c r="G163" s="240"/>
      <c r="H163" s="243">
        <v>70</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150</v>
      </c>
      <c r="AU163" s="249" t="s">
        <v>92</v>
      </c>
      <c r="AV163" s="13" t="s">
        <v>92</v>
      </c>
      <c r="AW163" s="13" t="s">
        <v>38</v>
      </c>
      <c r="AX163" s="13" t="s">
        <v>82</v>
      </c>
      <c r="AY163" s="249" t="s">
        <v>136</v>
      </c>
    </row>
    <row r="164" s="13" customFormat="1">
      <c r="A164" s="13"/>
      <c r="B164" s="239"/>
      <c r="C164" s="240"/>
      <c r="D164" s="234" t="s">
        <v>150</v>
      </c>
      <c r="E164" s="241" t="s">
        <v>1</v>
      </c>
      <c r="F164" s="242" t="s">
        <v>1177</v>
      </c>
      <c r="G164" s="240"/>
      <c r="H164" s="243">
        <v>135</v>
      </c>
      <c r="I164" s="244"/>
      <c r="J164" s="240"/>
      <c r="K164" s="240"/>
      <c r="L164" s="245"/>
      <c r="M164" s="246"/>
      <c r="N164" s="247"/>
      <c r="O164" s="247"/>
      <c r="P164" s="247"/>
      <c r="Q164" s="247"/>
      <c r="R164" s="247"/>
      <c r="S164" s="247"/>
      <c r="T164" s="248"/>
      <c r="U164" s="13"/>
      <c r="V164" s="13"/>
      <c r="W164" s="13"/>
      <c r="X164" s="13"/>
      <c r="Y164" s="13"/>
      <c r="Z164" s="13"/>
      <c r="AA164" s="13"/>
      <c r="AB164" s="13"/>
      <c r="AC164" s="13"/>
      <c r="AD164" s="13"/>
      <c r="AE164" s="13"/>
      <c r="AT164" s="249" t="s">
        <v>150</v>
      </c>
      <c r="AU164" s="249" t="s">
        <v>92</v>
      </c>
      <c r="AV164" s="13" t="s">
        <v>92</v>
      </c>
      <c r="AW164" s="13" t="s">
        <v>38</v>
      </c>
      <c r="AX164" s="13" t="s">
        <v>82</v>
      </c>
      <c r="AY164" s="249" t="s">
        <v>136</v>
      </c>
    </row>
    <row r="165" s="13" customFormat="1">
      <c r="A165" s="13"/>
      <c r="B165" s="239"/>
      <c r="C165" s="240"/>
      <c r="D165" s="234" t="s">
        <v>150</v>
      </c>
      <c r="E165" s="241" t="s">
        <v>1</v>
      </c>
      <c r="F165" s="242" t="s">
        <v>1178</v>
      </c>
      <c r="G165" s="240"/>
      <c r="H165" s="243">
        <v>36</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82</v>
      </c>
      <c r="AY165" s="249" t="s">
        <v>136</v>
      </c>
    </row>
    <row r="166" s="13" customFormat="1">
      <c r="A166" s="13"/>
      <c r="B166" s="239"/>
      <c r="C166" s="240"/>
      <c r="D166" s="234" t="s">
        <v>150</v>
      </c>
      <c r="E166" s="241" t="s">
        <v>1</v>
      </c>
      <c r="F166" s="242" t="s">
        <v>1179</v>
      </c>
      <c r="G166" s="240"/>
      <c r="H166" s="243">
        <v>93.75</v>
      </c>
      <c r="I166" s="244"/>
      <c r="J166" s="240"/>
      <c r="K166" s="240"/>
      <c r="L166" s="245"/>
      <c r="M166" s="246"/>
      <c r="N166" s="247"/>
      <c r="O166" s="247"/>
      <c r="P166" s="247"/>
      <c r="Q166" s="247"/>
      <c r="R166" s="247"/>
      <c r="S166" s="247"/>
      <c r="T166" s="248"/>
      <c r="U166" s="13"/>
      <c r="V166" s="13"/>
      <c r="W166" s="13"/>
      <c r="X166" s="13"/>
      <c r="Y166" s="13"/>
      <c r="Z166" s="13"/>
      <c r="AA166" s="13"/>
      <c r="AB166" s="13"/>
      <c r="AC166" s="13"/>
      <c r="AD166" s="13"/>
      <c r="AE166" s="13"/>
      <c r="AT166" s="249" t="s">
        <v>150</v>
      </c>
      <c r="AU166" s="249" t="s">
        <v>92</v>
      </c>
      <c r="AV166" s="13" t="s">
        <v>92</v>
      </c>
      <c r="AW166" s="13" t="s">
        <v>38</v>
      </c>
      <c r="AX166" s="13" t="s">
        <v>82</v>
      </c>
      <c r="AY166" s="249" t="s">
        <v>136</v>
      </c>
    </row>
    <row r="167" s="13" customFormat="1">
      <c r="A167" s="13"/>
      <c r="B167" s="239"/>
      <c r="C167" s="240"/>
      <c r="D167" s="234" t="s">
        <v>150</v>
      </c>
      <c r="E167" s="241" t="s">
        <v>1</v>
      </c>
      <c r="F167" s="242" t="s">
        <v>1180</v>
      </c>
      <c r="G167" s="240"/>
      <c r="H167" s="243">
        <v>100</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150</v>
      </c>
      <c r="AU167" s="249" t="s">
        <v>92</v>
      </c>
      <c r="AV167" s="13" t="s">
        <v>92</v>
      </c>
      <c r="AW167" s="13" t="s">
        <v>38</v>
      </c>
      <c r="AX167" s="13" t="s">
        <v>82</v>
      </c>
      <c r="AY167" s="249" t="s">
        <v>136</v>
      </c>
    </row>
    <row r="168" s="13" customFormat="1">
      <c r="A168" s="13"/>
      <c r="B168" s="239"/>
      <c r="C168" s="240"/>
      <c r="D168" s="234" t="s">
        <v>150</v>
      </c>
      <c r="E168" s="241" t="s">
        <v>1</v>
      </c>
      <c r="F168" s="242" t="s">
        <v>1181</v>
      </c>
      <c r="G168" s="240"/>
      <c r="H168" s="243">
        <v>260</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3" customFormat="1">
      <c r="A169" s="13"/>
      <c r="B169" s="239"/>
      <c r="C169" s="240"/>
      <c r="D169" s="234" t="s">
        <v>150</v>
      </c>
      <c r="E169" s="241" t="s">
        <v>1</v>
      </c>
      <c r="F169" s="242" t="s">
        <v>1182</v>
      </c>
      <c r="G169" s="240"/>
      <c r="H169" s="243">
        <v>84.375</v>
      </c>
      <c r="I169" s="244"/>
      <c r="J169" s="240"/>
      <c r="K169" s="240"/>
      <c r="L169" s="245"/>
      <c r="M169" s="246"/>
      <c r="N169" s="247"/>
      <c r="O169" s="247"/>
      <c r="P169" s="247"/>
      <c r="Q169" s="247"/>
      <c r="R169" s="247"/>
      <c r="S169" s="247"/>
      <c r="T169" s="248"/>
      <c r="U169" s="13"/>
      <c r="V169" s="13"/>
      <c r="W169" s="13"/>
      <c r="X169" s="13"/>
      <c r="Y169" s="13"/>
      <c r="Z169" s="13"/>
      <c r="AA169" s="13"/>
      <c r="AB169" s="13"/>
      <c r="AC169" s="13"/>
      <c r="AD169" s="13"/>
      <c r="AE169" s="13"/>
      <c r="AT169" s="249" t="s">
        <v>150</v>
      </c>
      <c r="AU169" s="249" t="s">
        <v>92</v>
      </c>
      <c r="AV169" s="13" t="s">
        <v>92</v>
      </c>
      <c r="AW169" s="13" t="s">
        <v>38</v>
      </c>
      <c r="AX169" s="13" t="s">
        <v>82</v>
      </c>
      <c r="AY169" s="249" t="s">
        <v>136</v>
      </c>
    </row>
    <row r="170" s="13" customFormat="1">
      <c r="A170" s="13"/>
      <c r="B170" s="239"/>
      <c r="C170" s="240"/>
      <c r="D170" s="234" t="s">
        <v>150</v>
      </c>
      <c r="E170" s="241" t="s">
        <v>1</v>
      </c>
      <c r="F170" s="242" t="s">
        <v>1183</v>
      </c>
      <c r="G170" s="240"/>
      <c r="H170" s="243">
        <v>-15</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150</v>
      </c>
      <c r="AU170" s="249" t="s">
        <v>92</v>
      </c>
      <c r="AV170" s="13" t="s">
        <v>92</v>
      </c>
      <c r="AW170" s="13" t="s">
        <v>38</v>
      </c>
      <c r="AX170" s="13" t="s">
        <v>82</v>
      </c>
      <c r="AY170" s="249" t="s">
        <v>136</v>
      </c>
    </row>
    <row r="171" s="13" customFormat="1">
      <c r="A171" s="13"/>
      <c r="B171" s="239"/>
      <c r="C171" s="240"/>
      <c r="D171" s="234" t="s">
        <v>150</v>
      </c>
      <c r="E171" s="241" t="s">
        <v>1</v>
      </c>
      <c r="F171" s="242" t="s">
        <v>1184</v>
      </c>
      <c r="G171" s="240"/>
      <c r="H171" s="243">
        <v>-200</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4" customFormat="1">
      <c r="A172" s="14"/>
      <c r="B172" s="250"/>
      <c r="C172" s="251"/>
      <c r="D172" s="234" t="s">
        <v>150</v>
      </c>
      <c r="E172" s="252" t="s">
        <v>1</v>
      </c>
      <c r="F172" s="253" t="s">
        <v>153</v>
      </c>
      <c r="G172" s="251"/>
      <c r="H172" s="254">
        <v>631</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150</v>
      </c>
      <c r="AU172" s="260" t="s">
        <v>92</v>
      </c>
      <c r="AV172" s="14" t="s">
        <v>142</v>
      </c>
      <c r="AW172" s="14" t="s">
        <v>38</v>
      </c>
      <c r="AX172" s="14" t="s">
        <v>90</v>
      </c>
      <c r="AY172" s="260" t="s">
        <v>136</v>
      </c>
    </row>
    <row r="173" s="2" customFormat="1" ht="24.15" customHeight="1">
      <c r="A173" s="39"/>
      <c r="B173" s="40"/>
      <c r="C173" s="220" t="s">
        <v>201</v>
      </c>
      <c r="D173" s="220" t="s">
        <v>138</v>
      </c>
      <c r="E173" s="221" t="s">
        <v>1185</v>
      </c>
      <c r="F173" s="222" t="s">
        <v>1186</v>
      </c>
      <c r="G173" s="223" t="s">
        <v>148</v>
      </c>
      <c r="H173" s="224">
        <v>200</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1187</v>
      </c>
    </row>
    <row r="174" s="2" customFormat="1">
      <c r="A174" s="39"/>
      <c r="B174" s="40"/>
      <c r="C174" s="41"/>
      <c r="D174" s="234" t="s">
        <v>144</v>
      </c>
      <c r="E174" s="41"/>
      <c r="F174" s="235" t="s">
        <v>1159</v>
      </c>
      <c r="G174" s="41"/>
      <c r="H174" s="41"/>
      <c r="I174" s="236"/>
      <c r="J174" s="41"/>
      <c r="K174" s="41"/>
      <c r="L174" s="45"/>
      <c r="M174" s="237"/>
      <c r="N174" s="238"/>
      <c r="O174" s="92"/>
      <c r="P174" s="92"/>
      <c r="Q174" s="92"/>
      <c r="R174" s="92"/>
      <c r="S174" s="92"/>
      <c r="T174" s="93"/>
      <c r="U174" s="39"/>
      <c r="V174" s="39"/>
      <c r="W174" s="39"/>
      <c r="X174" s="39"/>
      <c r="Y174" s="39"/>
      <c r="Z174" s="39"/>
      <c r="AA174" s="39"/>
      <c r="AB174" s="39"/>
      <c r="AC174" s="39"/>
      <c r="AD174" s="39"/>
      <c r="AE174" s="39"/>
      <c r="AT174" s="17" t="s">
        <v>144</v>
      </c>
      <c r="AU174" s="17" t="s">
        <v>92</v>
      </c>
    </row>
    <row r="175" s="13" customFormat="1">
      <c r="A175" s="13"/>
      <c r="B175" s="239"/>
      <c r="C175" s="240"/>
      <c r="D175" s="234" t="s">
        <v>150</v>
      </c>
      <c r="E175" s="241" t="s">
        <v>1</v>
      </c>
      <c r="F175" s="242" t="s">
        <v>1188</v>
      </c>
      <c r="G175" s="240"/>
      <c r="H175" s="243">
        <v>200</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90</v>
      </c>
      <c r="AY175" s="249" t="s">
        <v>136</v>
      </c>
    </row>
    <row r="176" s="2" customFormat="1" ht="24.15" customHeight="1">
      <c r="A176" s="39"/>
      <c r="B176" s="40"/>
      <c r="C176" s="220" t="s">
        <v>206</v>
      </c>
      <c r="D176" s="220" t="s">
        <v>138</v>
      </c>
      <c r="E176" s="221" t="s">
        <v>1189</v>
      </c>
      <c r="F176" s="222" t="s">
        <v>1190</v>
      </c>
      <c r="G176" s="223" t="s">
        <v>148</v>
      </c>
      <c r="H176" s="224">
        <v>15</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1191</v>
      </c>
    </row>
    <row r="177" s="2" customFormat="1">
      <c r="A177" s="39"/>
      <c r="B177" s="40"/>
      <c r="C177" s="41"/>
      <c r="D177" s="234" t="s">
        <v>144</v>
      </c>
      <c r="E177" s="41"/>
      <c r="F177" s="235" t="s">
        <v>1159</v>
      </c>
      <c r="G177" s="41"/>
      <c r="H177" s="41"/>
      <c r="I177" s="236"/>
      <c r="J177" s="41"/>
      <c r="K177" s="41"/>
      <c r="L177" s="45"/>
      <c r="M177" s="237"/>
      <c r="N177" s="238"/>
      <c r="O177" s="92"/>
      <c r="P177" s="92"/>
      <c r="Q177" s="92"/>
      <c r="R177" s="92"/>
      <c r="S177" s="92"/>
      <c r="T177" s="93"/>
      <c r="U177" s="39"/>
      <c r="V177" s="39"/>
      <c r="W177" s="39"/>
      <c r="X177" s="39"/>
      <c r="Y177" s="39"/>
      <c r="Z177" s="39"/>
      <c r="AA177" s="39"/>
      <c r="AB177" s="39"/>
      <c r="AC177" s="39"/>
      <c r="AD177" s="39"/>
      <c r="AE177" s="39"/>
      <c r="AT177" s="17" t="s">
        <v>144</v>
      </c>
      <c r="AU177" s="17" t="s">
        <v>92</v>
      </c>
    </row>
    <row r="178" s="2" customFormat="1" ht="24.15" customHeight="1">
      <c r="A178" s="39"/>
      <c r="B178" s="40"/>
      <c r="C178" s="220" t="s">
        <v>211</v>
      </c>
      <c r="D178" s="220" t="s">
        <v>138</v>
      </c>
      <c r="E178" s="221" t="s">
        <v>1192</v>
      </c>
      <c r="F178" s="222" t="s">
        <v>1193</v>
      </c>
      <c r="G178" s="223" t="s">
        <v>141</v>
      </c>
      <c r="H178" s="224">
        <v>872</v>
      </c>
      <c r="I178" s="225"/>
      <c r="J178" s="226">
        <f>ROUND(I178*H178,2)</f>
        <v>0</v>
      </c>
      <c r="K178" s="227"/>
      <c r="L178" s="45"/>
      <c r="M178" s="228" t="s">
        <v>1</v>
      </c>
      <c r="N178" s="229" t="s">
        <v>47</v>
      </c>
      <c r="O178" s="92"/>
      <c r="P178" s="230">
        <f>O178*H178</f>
        <v>0</v>
      </c>
      <c r="Q178" s="230">
        <v>0.00084000000000000003</v>
      </c>
      <c r="R178" s="230">
        <f>Q178*H178</f>
        <v>0.73248000000000002</v>
      </c>
      <c r="S178" s="230">
        <v>0</v>
      </c>
      <c r="T178" s="231">
        <f>S178*H178</f>
        <v>0</v>
      </c>
      <c r="U178" s="39"/>
      <c r="V178" s="39"/>
      <c r="W178" s="39"/>
      <c r="X178" s="39"/>
      <c r="Y178" s="39"/>
      <c r="Z178" s="39"/>
      <c r="AA178" s="39"/>
      <c r="AB178" s="39"/>
      <c r="AC178" s="39"/>
      <c r="AD178" s="39"/>
      <c r="AE178" s="39"/>
      <c r="AR178" s="232" t="s">
        <v>142</v>
      </c>
      <c r="AT178" s="232" t="s">
        <v>138</v>
      </c>
      <c r="AU178" s="232" t="s">
        <v>92</v>
      </c>
      <c r="AY178" s="17" t="s">
        <v>136</v>
      </c>
      <c r="BE178" s="233">
        <f>IF(N178="základní",J178,0)</f>
        <v>0</v>
      </c>
      <c r="BF178" s="233">
        <f>IF(N178="snížená",J178,0)</f>
        <v>0</v>
      </c>
      <c r="BG178" s="233">
        <f>IF(N178="zákl. přenesená",J178,0)</f>
        <v>0</v>
      </c>
      <c r="BH178" s="233">
        <f>IF(N178="sníž. přenesená",J178,0)</f>
        <v>0</v>
      </c>
      <c r="BI178" s="233">
        <f>IF(N178="nulová",J178,0)</f>
        <v>0</v>
      </c>
      <c r="BJ178" s="17" t="s">
        <v>90</v>
      </c>
      <c r="BK178" s="233">
        <f>ROUND(I178*H178,2)</f>
        <v>0</v>
      </c>
      <c r="BL178" s="17" t="s">
        <v>142</v>
      </c>
      <c r="BM178" s="232" t="s">
        <v>1194</v>
      </c>
    </row>
    <row r="179" s="2" customFormat="1">
      <c r="A179" s="39"/>
      <c r="B179" s="40"/>
      <c r="C179" s="41"/>
      <c r="D179" s="234" t="s">
        <v>144</v>
      </c>
      <c r="E179" s="41"/>
      <c r="F179" s="235" t="s">
        <v>1195</v>
      </c>
      <c r="G179" s="41"/>
      <c r="H179" s="41"/>
      <c r="I179" s="236"/>
      <c r="J179" s="41"/>
      <c r="K179" s="41"/>
      <c r="L179" s="45"/>
      <c r="M179" s="237"/>
      <c r="N179" s="238"/>
      <c r="O179" s="92"/>
      <c r="P179" s="92"/>
      <c r="Q179" s="92"/>
      <c r="R179" s="92"/>
      <c r="S179" s="92"/>
      <c r="T179" s="93"/>
      <c r="U179" s="39"/>
      <c r="V179" s="39"/>
      <c r="W179" s="39"/>
      <c r="X179" s="39"/>
      <c r="Y179" s="39"/>
      <c r="Z179" s="39"/>
      <c r="AA179" s="39"/>
      <c r="AB179" s="39"/>
      <c r="AC179" s="39"/>
      <c r="AD179" s="39"/>
      <c r="AE179" s="39"/>
      <c r="AT179" s="17" t="s">
        <v>144</v>
      </c>
      <c r="AU179" s="17" t="s">
        <v>92</v>
      </c>
    </row>
    <row r="180" s="13" customFormat="1">
      <c r="A180" s="13"/>
      <c r="B180" s="239"/>
      <c r="C180" s="240"/>
      <c r="D180" s="234" t="s">
        <v>150</v>
      </c>
      <c r="E180" s="241" t="s">
        <v>1</v>
      </c>
      <c r="F180" s="242" t="s">
        <v>1196</v>
      </c>
      <c r="G180" s="240"/>
      <c r="H180" s="243">
        <v>872</v>
      </c>
      <c r="I180" s="244"/>
      <c r="J180" s="240"/>
      <c r="K180" s="240"/>
      <c r="L180" s="245"/>
      <c r="M180" s="246"/>
      <c r="N180" s="247"/>
      <c r="O180" s="247"/>
      <c r="P180" s="247"/>
      <c r="Q180" s="247"/>
      <c r="R180" s="247"/>
      <c r="S180" s="247"/>
      <c r="T180" s="248"/>
      <c r="U180" s="13"/>
      <c r="V180" s="13"/>
      <c r="W180" s="13"/>
      <c r="X180" s="13"/>
      <c r="Y180" s="13"/>
      <c r="Z180" s="13"/>
      <c r="AA180" s="13"/>
      <c r="AB180" s="13"/>
      <c r="AC180" s="13"/>
      <c r="AD180" s="13"/>
      <c r="AE180" s="13"/>
      <c r="AT180" s="249" t="s">
        <v>150</v>
      </c>
      <c r="AU180" s="249" t="s">
        <v>92</v>
      </c>
      <c r="AV180" s="13" t="s">
        <v>92</v>
      </c>
      <c r="AW180" s="13" t="s">
        <v>38</v>
      </c>
      <c r="AX180" s="13" t="s">
        <v>82</v>
      </c>
      <c r="AY180" s="249" t="s">
        <v>136</v>
      </c>
    </row>
    <row r="181" s="14" customFormat="1">
      <c r="A181" s="14"/>
      <c r="B181" s="250"/>
      <c r="C181" s="251"/>
      <c r="D181" s="234" t="s">
        <v>150</v>
      </c>
      <c r="E181" s="252" t="s">
        <v>1</v>
      </c>
      <c r="F181" s="253" t="s">
        <v>153</v>
      </c>
      <c r="G181" s="251"/>
      <c r="H181" s="254">
        <v>872</v>
      </c>
      <c r="I181" s="255"/>
      <c r="J181" s="251"/>
      <c r="K181" s="251"/>
      <c r="L181" s="256"/>
      <c r="M181" s="257"/>
      <c r="N181" s="258"/>
      <c r="O181" s="258"/>
      <c r="P181" s="258"/>
      <c r="Q181" s="258"/>
      <c r="R181" s="258"/>
      <c r="S181" s="258"/>
      <c r="T181" s="259"/>
      <c r="U181" s="14"/>
      <c r="V181" s="14"/>
      <c r="W181" s="14"/>
      <c r="X181" s="14"/>
      <c r="Y181" s="14"/>
      <c r="Z181" s="14"/>
      <c r="AA181" s="14"/>
      <c r="AB181" s="14"/>
      <c r="AC181" s="14"/>
      <c r="AD181" s="14"/>
      <c r="AE181" s="14"/>
      <c r="AT181" s="260" t="s">
        <v>150</v>
      </c>
      <c r="AU181" s="260" t="s">
        <v>92</v>
      </c>
      <c r="AV181" s="14" t="s">
        <v>142</v>
      </c>
      <c r="AW181" s="14" t="s">
        <v>38</v>
      </c>
      <c r="AX181" s="14" t="s">
        <v>90</v>
      </c>
      <c r="AY181" s="260" t="s">
        <v>136</v>
      </c>
    </row>
    <row r="182" s="2" customFormat="1" ht="14.4" customHeight="1">
      <c r="A182" s="39"/>
      <c r="B182" s="40"/>
      <c r="C182" s="220" t="s">
        <v>8</v>
      </c>
      <c r="D182" s="220" t="s">
        <v>138</v>
      </c>
      <c r="E182" s="221" t="s">
        <v>1197</v>
      </c>
      <c r="F182" s="222" t="s">
        <v>1198</v>
      </c>
      <c r="G182" s="223" t="s">
        <v>141</v>
      </c>
      <c r="H182" s="224">
        <v>90</v>
      </c>
      <c r="I182" s="225"/>
      <c r="J182" s="226">
        <f>ROUND(I182*H182,2)</f>
        <v>0</v>
      </c>
      <c r="K182" s="227"/>
      <c r="L182" s="45"/>
      <c r="M182" s="228" t="s">
        <v>1</v>
      </c>
      <c r="N182" s="229" t="s">
        <v>47</v>
      </c>
      <c r="O182" s="92"/>
      <c r="P182" s="230">
        <f>O182*H182</f>
        <v>0</v>
      </c>
      <c r="Q182" s="230">
        <v>0.00084999999999999995</v>
      </c>
      <c r="R182" s="230">
        <f>Q182*H182</f>
        <v>0.076499999999999999</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1199</v>
      </c>
    </row>
    <row r="183" s="2" customFormat="1">
      <c r="A183" s="39"/>
      <c r="B183" s="40"/>
      <c r="C183" s="41"/>
      <c r="D183" s="234" t="s">
        <v>144</v>
      </c>
      <c r="E183" s="41"/>
      <c r="F183" s="235" t="s">
        <v>1200</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13" customFormat="1">
      <c r="A184" s="13"/>
      <c r="B184" s="239"/>
      <c r="C184" s="240"/>
      <c r="D184" s="234" t="s">
        <v>150</v>
      </c>
      <c r="E184" s="241" t="s">
        <v>1</v>
      </c>
      <c r="F184" s="242" t="s">
        <v>1201</v>
      </c>
      <c r="G184" s="240"/>
      <c r="H184" s="243">
        <v>90</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90</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20" t="s">
        <v>162</v>
      </c>
      <c r="D186" s="220" t="s">
        <v>138</v>
      </c>
      <c r="E186" s="221" t="s">
        <v>1202</v>
      </c>
      <c r="F186" s="222" t="s">
        <v>1203</v>
      </c>
      <c r="G186" s="223" t="s">
        <v>141</v>
      </c>
      <c r="H186" s="224">
        <v>872</v>
      </c>
      <c r="I186" s="225"/>
      <c r="J186" s="226">
        <f>ROUND(I186*H186,2)</f>
        <v>0</v>
      </c>
      <c r="K186" s="227"/>
      <c r="L186" s="45"/>
      <c r="M186" s="228" t="s">
        <v>1</v>
      </c>
      <c r="N186" s="229" t="s">
        <v>47</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142</v>
      </c>
      <c r="AT186" s="232" t="s">
        <v>138</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1204</v>
      </c>
    </row>
    <row r="187" s="2" customFormat="1" ht="24.15" customHeight="1">
      <c r="A187" s="39"/>
      <c r="B187" s="40"/>
      <c r="C187" s="220" t="s">
        <v>223</v>
      </c>
      <c r="D187" s="220" t="s">
        <v>138</v>
      </c>
      <c r="E187" s="221" t="s">
        <v>1205</v>
      </c>
      <c r="F187" s="222" t="s">
        <v>1206</v>
      </c>
      <c r="G187" s="223" t="s">
        <v>1207</v>
      </c>
      <c r="H187" s="224">
        <v>90</v>
      </c>
      <c r="I187" s="225"/>
      <c r="J187" s="226">
        <f>ROUND(I187*H187,2)</f>
        <v>0</v>
      </c>
      <c r="K187" s="227"/>
      <c r="L187" s="45"/>
      <c r="M187" s="228" t="s">
        <v>1</v>
      </c>
      <c r="N187" s="229" t="s">
        <v>47</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142</v>
      </c>
      <c r="AT187" s="232" t="s">
        <v>138</v>
      </c>
      <c r="AU187" s="232" t="s">
        <v>92</v>
      </c>
      <c r="AY187" s="17" t="s">
        <v>136</v>
      </c>
      <c r="BE187" s="233">
        <f>IF(N187="základní",J187,0)</f>
        <v>0</v>
      </c>
      <c r="BF187" s="233">
        <f>IF(N187="snížená",J187,0)</f>
        <v>0</v>
      </c>
      <c r="BG187" s="233">
        <f>IF(N187="zákl. přenesená",J187,0)</f>
        <v>0</v>
      </c>
      <c r="BH187" s="233">
        <f>IF(N187="sníž. přenesená",J187,0)</f>
        <v>0</v>
      </c>
      <c r="BI187" s="233">
        <f>IF(N187="nulová",J187,0)</f>
        <v>0</v>
      </c>
      <c r="BJ187" s="17" t="s">
        <v>90</v>
      </c>
      <c r="BK187" s="233">
        <f>ROUND(I187*H187,2)</f>
        <v>0</v>
      </c>
      <c r="BL187" s="17" t="s">
        <v>142</v>
      </c>
      <c r="BM187" s="232" t="s">
        <v>1208</v>
      </c>
    </row>
    <row r="188" s="2" customFormat="1" ht="24.15" customHeight="1">
      <c r="A188" s="39"/>
      <c r="B188" s="40"/>
      <c r="C188" s="220" t="s">
        <v>227</v>
      </c>
      <c r="D188" s="220" t="s">
        <v>138</v>
      </c>
      <c r="E188" s="221" t="s">
        <v>1209</v>
      </c>
      <c r="F188" s="222" t="s">
        <v>1210</v>
      </c>
      <c r="G188" s="223" t="s">
        <v>1136</v>
      </c>
      <c r="H188" s="224">
        <v>30</v>
      </c>
      <c r="I188" s="225"/>
      <c r="J188" s="226">
        <f>ROUND(I188*H188,2)</f>
        <v>0</v>
      </c>
      <c r="K188" s="227"/>
      <c r="L188" s="45"/>
      <c r="M188" s="228" t="s">
        <v>1</v>
      </c>
      <c r="N188" s="229" t="s">
        <v>47</v>
      </c>
      <c r="O188" s="92"/>
      <c r="P188" s="230">
        <f>O188*H188</f>
        <v>0</v>
      </c>
      <c r="Q188" s="230">
        <v>0.0044400000000000004</v>
      </c>
      <c r="R188" s="230">
        <f>Q188*H188</f>
        <v>0.13320000000000001</v>
      </c>
      <c r="S188" s="230">
        <v>0</v>
      </c>
      <c r="T188" s="231">
        <f>S188*H188</f>
        <v>0</v>
      </c>
      <c r="U188" s="39"/>
      <c r="V188" s="39"/>
      <c r="W188" s="39"/>
      <c r="X188" s="39"/>
      <c r="Y188" s="39"/>
      <c r="Z188" s="39"/>
      <c r="AA188" s="39"/>
      <c r="AB188" s="39"/>
      <c r="AC188" s="39"/>
      <c r="AD188" s="39"/>
      <c r="AE188" s="39"/>
      <c r="AR188" s="232" t="s">
        <v>142</v>
      </c>
      <c r="AT188" s="232" t="s">
        <v>138</v>
      </c>
      <c r="AU188" s="232" t="s">
        <v>92</v>
      </c>
      <c r="AY188" s="17" t="s">
        <v>136</v>
      </c>
      <c r="BE188" s="233">
        <f>IF(N188="základní",J188,0)</f>
        <v>0</v>
      </c>
      <c r="BF188" s="233">
        <f>IF(N188="snížená",J188,0)</f>
        <v>0</v>
      </c>
      <c r="BG188" s="233">
        <f>IF(N188="zákl. přenesená",J188,0)</f>
        <v>0</v>
      </c>
      <c r="BH188" s="233">
        <f>IF(N188="sníž. přenesená",J188,0)</f>
        <v>0</v>
      </c>
      <c r="BI188" s="233">
        <f>IF(N188="nulová",J188,0)</f>
        <v>0</v>
      </c>
      <c r="BJ188" s="17" t="s">
        <v>90</v>
      </c>
      <c r="BK188" s="233">
        <f>ROUND(I188*H188,2)</f>
        <v>0</v>
      </c>
      <c r="BL188" s="17" t="s">
        <v>142</v>
      </c>
      <c r="BM188" s="232" t="s">
        <v>1211</v>
      </c>
    </row>
    <row r="189" s="2" customFormat="1">
      <c r="A189" s="39"/>
      <c r="B189" s="40"/>
      <c r="C189" s="41"/>
      <c r="D189" s="234" t="s">
        <v>144</v>
      </c>
      <c r="E189" s="41"/>
      <c r="F189" s="235" t="s">
        <v>1212</v>
      </c>
      <c r="G189" s="41"/>
      <c r="H189" s="41"/>
      <c r="I189" s="236"/>
      <c r="J189" s="41"/>
      <c r="K189" s="41"/>
      <c r="L189" s="45"/>
      <c r="M189" s="237"/>
      <c r="N189" s="238"/>
      <c r="O189" s="92"/>
      <c r="P189" s="92"/>
      <c r="Q189" s="92"/>
      <c r="R189" s="92"/>
      <c r="S189" s="92"/>
      <c r="T189" s="93"/>
      <c r="U189" s="39"/>
      <c r="V189" s="39"/>
      <c r="W189" s="39"/>
      <c r="X189" s="39"/>
      <c r="Y189" s="39"/>
      <c r="Z189" s="39"/>
      <c r="AA189" s="39"/>
      <c r="AB189" s="39"/>
      <c r="AC189" s="39"/>
      <c r="AD189" s="39"/>
      <c r="AE189" s="39"/>
      <c r="AT189" s="17" t="s">
        <v>144</v>
      </c>
      <c r="AU189" s="17" t="s">
        <v>92</v>
      </c>
    </row>
    <row r="190" s="2" customFormat="1" ht="14.4" customHeight="1">
      <c r="A190" s="39"/>
      <c r="B190" s="40"/>
      <c r="C190" s="220" t="s">
        <v>233</v>
      </c>
      <c r="D190" s="220" t="s">
        <v>138</v>
      </c>
      <c r="E190" s="221" t="s">
        <v>1213</v>
      </c>
      <c r="F190" s="222" t="s">
        <v>1214</v>
      </c>
      <c r="G190" s="223" t="s">
        <v>1207</v>
      </c>
      <c r="H190" s="224">
        <v>1</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1215</v>
      </c>
    </row>
    <row r="191" s="2" customFormat="1" ht="24.15" customHeight="1">
      <c r="A191" s="39"/>
      <c r="B191" s="40"/>
      <c r="C191" s="220" t="s">
        <v>242</v>
      </c>
      <c r="D191" s="220" t="s">
        <v>138</v>
      </c>
      <c r="E191" s="221" t="s">
        <v>1216</v>
      </c>
      <c r="F191" s="222" t="s">
        <v>1217</v>
      </c>
      <c r="G191" s="223" t="s">
        <v>1207</v>
      </c>
      <c r="H191" s="224">
        <v>1</v>
      </c>
      <c r="I191" s="225"/>
      <c r="J191" s="226">
        <f>ROUND(I191*H191,2)</f>
        <v>0</v>
      </c>
      <c r="K191" s="227"/>
      <c r="L191" s="45"/>
      <c r="M191" s="228" t="s">
        <v>1</v>
      </c>
      <c r="N191" s="229" t="s">
        <v>47</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142</v>
      </c>
      <c r="AT191" s="232" t="s">
        <v>138</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1218</v>
      </c>
    </row>
    <row r="192" s="2" customFormat="1">
      <c r="A192" s="39"/>
      <c r="B192" s="40"/>
      <c r="C192" s="41"/>
      <c r="D192" s="234" t="s">
        <v>144</v>
      </c>
      <c r="E192" s="41"/>
      <c r="F192" s="235" t="s">
        <v>1200</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2" customFormat="1" ht="14.4" customHeight="1">
      <c r="A193" s="39"/>
      <c r="B193" s="40"/>
      <c r="C193" s="220" t="s">
        <v>7</v>
      </c>
      <c r="D193" s="220" t="s">
        <v>138</v>
      </c>
      <c r="E193" s="221" t="s">
        <v>1219</v>
      </c>
      <c r="F193" s="222" t="s">
        <v>1220</v>
      </c>
      <c r="G193" s="223" t="s">
        <v>1207</v>
      </c>
      <c r="H193" s="224">
        <v>1</v>
      </c>
      <c r="I193" s="225"/>
      <c r="J193" s="226">
        <f>ROUND(I193*H193,2)</f>
        <v>0</v>
      </c>
      <c r="K193" s="227"/>
      <c r="L193" s="45"/>
      <c r="M193" s="228" t="s">
        <v>1</v>
      </c>
      <c r="N193" s="229" t="s">
        <v>47</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142</v>
      </c>
      <c r="AT193" s="232" t="s">
        <v>138</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1221</v>
      </c>
    </row>
    <row r="194" s="2" customFormat="1" ht="14.4" customHeight="1">
      <c r="A194" s="39"/>
      <c r="B194" s="40"/>
      <c r="C194" s="220" t="s">
        <v>253</v>
      </c>
      <c r="D194" s="220" t="s">
        <v>138</v>
      </c>
      <c r="E194" s="221" t="s">
        <v>1222</v>
      </c>
      <c r="F194" s="222" t="s">
        <v>1223</v>
      </c>
      <c r="G194" s="223" t="s">
        <v>256</v>
      </c>
      <c r="H194" s="224">
        <v>6</v>
      </c>
      <c r="I194" s="225"/>
      <c r="J194" s="226">
        <f>ROUND(I194*H194,2)</f>
        <v>0</v>
      </c>
      <c r="K194" s="227"/>
      <c r="L194" s="45"/>
      <c r="M194" s="228" t="s">
        <v>1</v>
      </c>
      <c r="N194" s="229" t="s">
        <v>47</v>
      </c>
      <c r="O194" s="92"/>
      <c r="P194" s="230">
        <f>O194*H194</f>
        <v>0</v>
      </c>
      <c r="Q194" s="230">
        <v>0.00032000000000000003</v>
      </c>
      <c r="R194" s="230">
        <f>Q194*H194</f>
        <v>0.0019200000000000003</v>
      </c>
      <c r="S194" s="230">
        <v>0</v>
      </c>
      <c r="T194" s="231">
        <f>S194*H194</f>
        <v>0</v>
      </c>
      <c r="U194" s="39"/>
      <c r="V194" s="39"/>
      <c r="W194" s="39"/>
      <c r="X194" s="39"/>
      <c r="Y194" s="39"/>
      <c r="Z194" s="39"/>
      <c r="AA194" s="39"/>
      <c r="AB194" s="39"/>
      <c r="AC194" s="39"/>
      <c r="AD194" s="39"/>
      <c r="AE194" s="39"/>
      <c r="AR194" s="232" t="s">
        <v>142</v>
      </c>
      <c r="AT194" s="232" t="s">
        <v>138</v>
      </c>
      <c r="AU194" s="232" t="s">
        <v>92</v>
      </c>
      <c r="AY194" s="17" t="s">
        <v>136</v>
      </c>
      <c r="BE194" s="233">
        <f>IF(N194="základní",J194,0)</f>
        <v>0</v>
      </c>
      <c r="BF194" s="233">
        <f>IF(N194="snížená",J194,0)</f>
        <v>0</v>
      </c>
      <c r="BG194" s="233">
        <f>IF(N194="zákl. přenesená",J194,0)</f>
        <v>0</v>
      </c>
      <c r="BH194" s="233">
        <f>IF(N194="sníž. přenesená",J194,0)</f>
        <v>0</v>
      </c>
      <c r="BI194" s="233">
        <f>IF(N194="nulová",J194,0)</f>
        <v>0</v>
      </c>
      <c r="BJ194" s="17" t="s">
        <v>90</v>
      </c>
      <c r="BK194" s="233">
        <f>ROUND(I194*H194,2)</f>
        <v>0</v>
      </c>
      <c r="BL194" s="17" t="s">
        <v>142</v>
      </c>
      <c r="BM194" s="232" t="s">
        <v>1224</v>
      </c>
    </row>
    <row r="195" s="2" customFormat="1" ht="24.15" customHeight="1">
      <c r="A195" s="39"/>
      <c r="B195" s="40"/>
      <c r="C195" s="220" t="s">
        <v>258</v>
      </c>
      <c r="D195" s="220" t="s">
        <v>138</v>
      </c>
      <c r="E195" s="221" t="s">
        <v>1225</v>
      </c>
      <c r="F195" s="222" t="s">
        <v>1226</v>
      </c>
      <c r="G195" s="223" t="s">
        <v>148</v>
      </c>
      <c r="H195" s="224">
        <v>1025</v>
      </c>
      <c r="I195" s="225"/>
      <c r="J195" s="226">
        <f>ROUND(I195*H195,2)</f>
        <v>0</v>
      </c>
      <c r="K195" s="227"/>
      <c r="L195" s="45"/>
      <c r="M195" s="228" t="s">
        <v>1</v>
      </c>
      <c r="N195" s="229" t="s">
        <v>47</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142</v>
      </c>
      <c r="AT195" s="232" t="s">
        <v>138</v>
      </c>
      <c r="AU195" s="232" t="s">
        <v>92</v>
      </c>
      <c r="AY195" s="17" t="s">
        <v>136</v>
      </c>
      <c r="BE195" s="233">
        <f>IF(N195="základní",J195,0)</f>
        <v>0</v>
      </c>
      <c r="BF195" s="233">
        <f>IF(N195="snížená",J195,0)</f>
        <v>0</v>
      </c>
      <c r="BG195" s="233">
        <f>IF(N195="zákl. přenesená",J195,0)</f>
        <v>0</v>
      </c>
      <c r="BH195" s="233">
        <f>IF(N195="sníž. přenesená",J195,0)</f>
        <v>0</v>
      </c>
      <c r="BI195" s="233">
        <f>IF(N195="nulová",J195,0)</f>
        <v>0</v>
      </c>
      <c r="BJ195" s="17" t="s">
        <v>90</v>
      </c>
      <c r="BK195" s="233">
        <f>ROUND(I195*H195,2)</f>
        <v>0</v>
      </c>
      <c r="BL195" s="17" t="s">
        <v>142</v>
      </c>
      <c r="BM195" s="232" t="s">
        <v>1227</v>
      </c>
    </row>
    <row r="196" s="13" customFormat="1">
      <c r="A196" s="13"/>
      <c r="B196" s="239"/>
      <c r="C196" s="240"/>
      <c r="D196" s="234" t="s">
        <v>150</v>
      </c>
      <c r="E196" s="241" t="s">
        <v>1</v>
      </c>
      <c r="F196" s="242" t="s">
        <v>1228</v>
      </c>
      <c r="G196" s="240"/>
      <c r="H196" s="243">
        <v>1025</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150</v>
      </c>
      <c r="AU196" s="249" t="s">
        <v>92</v>
      </c>
      <c r="AV196" s="13" t="s">
        <v>92</v>
      </c>
      <c r="AW196" s="13" t="s">
        <v>38</v>
      </c>
      <c r="AX196" s="13" t="s">
        <v>82</v>
      </c>
      <c r="AY196" s="249" t="s">
        <v>136</v>
      </c>
    </row>
    <row r="197" s="14" customFormat="1">
      <c r="A197" s="14"/>
      <c r="B197" s="250"/>
      <c r="C197" s="251"/>
      <c r="D197" s="234" t="s">
        <v>150</v>
      </c>
      <c r="E197" s="252" t="s">
        <v>1</v>
      </c>
      <c r="F197" s="253" t="s">
        <v>153</v>
      </c>
      <c r="G197" s="251"/>
      <c r="H197" s="254">
        <v>1025</v>
      </c>
      <c r="I197" s="255"/>
      <c r="J197" s="251"/>
      <c r="K197" s="251"/>
      <c r="L197" s="256"/>
      <c r="M197" s="257"/>
      <c r="N197" s="258"/>
      <c r="O197" s="258"/>
      <c r="P197" s="258"/>
      <c r="Q197" s="258"/>
      <c r="R197" s="258"/>
      <c r="S197" s="258"/>
      <c r="T197" s="259"/>
      <c r="U197" s="14"/>
      <c r="V197" s="14"/>
      <c r="W197" s="14"/>
      <c r="X197" s="14"/>
      <c r="Y197" s="14"/>
      <c r="Z197" s="14"/>
      <c r="AA197" s="14"/>
      <c r="AB197" s="14"/>
      <c r="AC197" s="14"/>
      <c r="AD197" s="14"/>
      <c r="AE197" s="14"/>
      <c r="AT197" s="260" t="s">
        <v>150</v>
      </c>
      <c r="AU197" s="260" t="s">
        <v>92</v>
      </c>
      <c r="AV197" s="14" t="s">
        <v>142</v>
      </c>
      <c r="AW197" s="14" t="s">
        <v>38</v>
      </c>
      <c r="AX197" s="14" t="s">
        <v>90</v>
      </c>
      <c r="AY197" s="260" t="s">
        <v>136</v>
      </c>
    </row>
    <row r="198" s="2" customFormat="1" ht="24.15" customHeight="1">
      <c r="A198" s="39"/>
      <c r="B198" s="40"/>
      <c r="C198" s="220" t="s">
        <v>263</v>
      </c>
      <c r="D198" s="220" t="s">
        <v>138</v>
      </c>
      <c r="E198" s="221" t="s">
        <v>1229</v>
      </c>
      <c r="F198" s="222" t="s">
        <v>1230</v>
      </c>
      <c r="G198" s="223" t="s">
        <v>148</v>
      </c>
      <c r="H198" s="224">
        <v>386</v>
      </c>
      <c r="I198" s="225"/>
      <c r="J198" s="226">
        <f>ROUND(I198*H198,2)</f>
        <v>0</v>
      </c>
      <c r="K198" s="227"/>
      <c r="L198" s="45"/>
      <c r="M198" s="228" t="s">
        <v>1</v>
      </c>
      <c r="N198" s="229" t="s">
        <v>47</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142</v>
      </c>
      <c r="AT198" s="232" t="s">
        <v>138</v>
      </c>
      <c r="AU198" s="232" t="s">
        <v>92</v>
      </c>
      <c r="AY198" s="17" t="s">
        <v>136</v>
      </c>
      <c r="BE198" s="233">
        <f>IF(N198="základní",J198,0)</f>
        <v>0</v>
      </c>
      <c r="BF198" s="233">
        <f>IF(N198="snížená",J198,0)</f>
        <v>0</v>
      </c>
      <c r="BG198" s="233">
        <f>IF(N198="zákl. přenesená",J198,0)</f>
        <v>0</v>
      </c>
      <c r="BH198" s="233">
        <f>IF(N198="sníž. přenesená",J198,0)</f>
        <v>0</v>
      </c>
      <c r="BI198" s="233">
        <f>IF(N198="nulová",J198,0)</f>
        <v>0</v>
      </c>
      <c r="BJ198" s="17" t="s">
        <v>90</v>
      </c>
      <c r="BK198" s="233">
        <f>ROUND(I198*H198,2)</f>
        <v>0</v>
      </c>
      <c r="BL198" s="17" t="s">
        <v>142</v>
      </c>
      <c r="BM198" s="232" t="s">
        <v>1231</v>
      </c>
    </row>
    <row r="199" s="13" customFormat="1">
      <c r="A199" s="13"/>
      <c r="B199" s="239"/>
      <c r="C199" s="240"/>
      <c r="D199" s="234" t="s">
        <v>150</v>
      </c>
      <c r="E199" s="241" t="s">
        <v>1</v>
      </c>
      <c r="F199" s="242" t="s">
        <v>1232</v>
      </c>
      <c r="G199" s="240"/>
      <c r="H199" s="243">
        <v>386</v>
      </c>
      <c r="I199" s="244"/>
      <c r="J199" s="240"/>
      <c r="K199" s="240"/>
      <c r="L199" s="245"/>
      <c r="M199" s="246"/>
      <c r="N199" s="247"/>
      <c r="O199" s="247"/>
      <c r="P199" s="247"/>
      <c r="Q199" s="247"/>
      <c r="R199" s="247"/>
      <c r="S199" s="247"/>
      <c r="T199" s="248"/>
      <c r="U199" s="13"/>
      <c r="V199" s="13"/>
      <c r="W199" s="13"/>
      <c r="X199" s="13"/>
      <c r="Y199" s="13"/>
      <c r="Z199" s="13"/>
      <c r="AA199" s="13"/>
      <c r="AB199" s="13"/>
      <c r="AC199" s="13"/>
      <c r="AD199" s="13"/>
      <c r="AE199" s="13"/>
      <c r="AT199" s="249" t="s">
        <v>150</v>
      </c>
      <c r="AU199" s="249" t="s">
        <v>92</v>
      </c>
      <c r="AV199" s="13" t="s">
        <v>92</v>
      </c>
      <c r="AW199" s="13" t="s">
        <v>38</v>
      </c>
      <c r="AX199" s="13" t="s">
        <v>82</v>
      </c>
      <c r="AY199" s="249" t="s">
        <v>136</v>
      </c>
    </row>
    <row r="200" s="14" customFormat="1">
      <c r="A200" s="14"/>
      <c r="B200" s="250"/>
      <c r="C200" s="251"/>
      <c r="D200" s="234" t="s">
        <v>150</v>
      </c>
      <c r="E200" s="252" t="s">
        <v>1</v>
      </c>
      <c r="F200" s="253" t="s">
        <v>153</v>
      </c>
      <c r="G200" s="251"/>
      <c r="H200" s="254">
        <v>386</v>
      </c>
      <c r="I200" s="255"/>
      <c r="J200" s="251"/>
      <c r="K200" s="251"/>
      <c r="L200" s="256"/>
      <c r="M200" s="257"/>
      <c r="N200" s="258"/>
      <c r="O200" s="258"/>
      <c r="P200" s="258"/>
      <c r="Q200" s="258"/>
      <c r="R200" s="258"/>
      <c r="S200" s="258"/>
      <c r="T200" s="259"/>
      <c r="U200" s="14"/>
      <c r="V200" s="14"/>
      <c r="W200" s="14"/>
      <c r="X200" s="14"/>
      <c r="Y200" s="14"/>
      <c r="Z200" s="14"/>
      <c r="AA200" s="14"/>
      <c r="AB200" s="14"/>
      <c r="AC200" s="14"/>
      <c r="AD200" s="14"/>
      <c r="AE200" s="14"/>
      <c r="AT200" s="260" t="s">
        <v>150</v>
      </c>
      <c r="AU200" s="260" t="s">
        <v>92</v>
      </c>
      <c r="AV200" s="14" t="s">
        <v>142</v>
      </c>
      <c r="AW200" s="14" t="s">
        <v>38</v>
      </c>
      <c r="AX200" s="14" t="s">
        <v>90</v>
      </c>
      <c r="AY200" s="260" t="s">
        <v>136</v>
      </c>
    </row>
    <row r="201" s="2" customFormat="1" ht="24.15" customHeight="1">
      <c r="A201" s="39"/>
      <c r="B201" s="40"/>
      <c r="C201" s="220" t="s">
        <v>185</v>
      </c>
      <c r="D201" s="220" t="s">
        <v>138</v>
      </c>
      <c r="E201" s="221" t="s">
        <v>1233</v>
      </c>
      <c r="F201" s="222" t="s">
        <v>1234</v>
      </c>
      <c r="G201" s="223" t="s">
        <v>148</v>
      </c>
      <c r="H201" s="224">
        <v>140</v>
      </c>
      <c r="I201" s="225"/>
      <c r="J201" s="226">
        <f>ROUND(I201*H201,2)</f>
        <v>0</v>
      </c>
      <c r="K201" s="227"/>
      <c r="L201" s="45"/>
      <c r="M201" s="228" t="s">
        <v>1</v>
      </c>
      <c r="N201" s="229" t="s">
        <v>47</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142</v>
      </c>
      <c r="AT201" s="232" t="s">
        <v>138</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1235</v>
      </c>
    </row>
    <row r="202" s="2" customFormat="1">
      <c r="A202" s="39"/>
      <c r="B202" s="40"/>
      <c r="C202" s="41"/>
      <c r="D202" s="234" t="s">
        <v>144</v>
      </c>
      <c r="E202" s="41"/>
      <c r="F202" s="235" t="s">
        <v>1236</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1" t="s">
        <v>1</v>
      </c>
      <c r="F203" s="242" t="s">
        <v>1237</v>
      </c>
      <c r="G203" s="240"/>
      <c r="H203" s="243">
        <v>140</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90</v>
      </c>
      <c r="AY203" s="249" t="s">
        <v>136</v>
      </c>
    </row>
    <row r="204" s="2" customFormat="1" ht="24.15" customHeight="1">
      <c r="A204" s="39"/>
      <c r="B204" s="40"/>
      <c r="C204" s="220" t="s">
        <v>273</v>
      </c>
      <c r="D204" s="220" t="s">
        <v>138</v>
      </c>
      <c r="E204" s="221" t="s">
        <v>182</v>
      </c>
      <c r="F204" s="222" t="s">
        <v>183</v>
      </c>
      <c r="G204" s="223" t="s">
        <v>148</v>
      </c>
      <c r="H204" s="224">
        <v>140</v>
      </c>
      <c r="I204" s="225"/>
      <c r="J204" s="226">
        <f>ROUND(I204*H204,2)</f>
        <v>0</v>
      </c>
      <c r="K204" s="227"/>
      <c r="L204" s="45"/>
      <c r="M204" s="228" t="s">
        <v>1</v>
      </c>
      <c r="N204" s="229" t="s">
        <v>47</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142</v>
      </c>
      <c r="AT204" s="232" t="s">
        <v>138</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1238</v>
      </c>
    </row>
    <row r="205" s="2" customFormat="1">
      <c r="A205" s="39"/>
      <c r="B205" s="40"/>
      <c r="C205" s="41"/>
      <c r="D205" s="234" t="s">
        <v>144</v>
      </c>
      <c r="E205" s="41"/>
      <c r="F205" s="235" t="s">
        <v>1239</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2" customFormat="1" ht="24.15" customHeight="1">
      <c r="A206" s="39"/>
      <c r="B206" s="40"/>
      <c r="C206" s="220" t="s">
        <v>278</v>
      </c>
      <c r="D206" s="220" t="s">
        <v>138</v>
      </c>
      <c r="E206" s="221" t="s">
        <v>243</v>
      </c>
      <c r="F206" s="222" t="s">
        <v>244</v>
      </c>
      <c r="G206" s="223" t="s">
        <v>148</v>
      </c>
      <c r="H206" s="224">
        <v>1311</v>
      </c>
      <c r="I206" s="225"/>
      <c r="J206" s="226">
        <f>ROUND(I206*H206,2)</f>
        <v>0</v>
      </c>
      <c r="K206" s="227"/>
      <c r="L206" s="45"/>
      <c r="M206" s="228" t="s">
        <v>1</v>
      </c>
      <c r="N206" s="229" t="s">
        <v>47</v>
      </c>
      <c r="O206" s="92"/>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142</v>
      </c>
      <c r="AT206" s="232" t="s">
        <v>138</v>
      </c>
      <c r="AU206" s="232" t="s">
        <v>92</v>
      </c>
      <c r="AY206" s="17" t="s">
        <v>136</v>
      </c>
      <c r="BE206" s="233">
        <f>IF(N206="základní",J206,0)</f>
        <v>0</v>
      </c>
      <c r="BF206" s="233">
        <f>IF(N206="snížená",J206,0)</f>
        <v>0</v>
      </c>
      <c r="BG206" s="233">
        <f>IF(N206="zákl. přenesená",J206,0)</f>
        <v>0</v>
      </c>
      <c r="BH206" s="233">
        <f>IF(N206="sníž. přenesená",J206,0)</f>
        <v>0</v>
      </c>
      <c r="BI206" s="233">
        <f>IF(N206="nulová",J206,0)</f>
        <v>0</v>
      </c>
      <c r="BJ206" s="17" t="s">
        <v>90</v>
      </c>
      <c r="BK206" s="233">
        <f>ROUND(I206*H206,2)</f>
        <v>0</v>
      </c>
      <c r="BL206" s="17" t="s">
        <v>142</v>
      </c>
      <c r="BM206" s="232" t="s">
        <v>1240</v>
      </c>
    </row>
    <row r="207" s="13" customFormat="1">
      <c r="A207" s="13"/>
      <c r="B207" s="239"/>
      <c r="C207" s="240"/>
      <c r="D207" s="234" t="s">
        <v>150</v>
      </c>
      <c r="E207" s="241" t="s">
        <v>1</v>
      </c>
      <c r="F207" s="242" t="s">
        <v>1241</v>
      </c>
      <c r="G207" s="240"/>
      <c r="H207" s="243">
        <v>1311</v>
      </c>
      <c r="I207" s="244"/>
      <c r="J207" s="240"/>
      <c r="K207" s="240"/>
      <c r="L207" s="245"/>
      <c r="M207" s="246"/>
      <c r="N207" s="247"/>
      <c r="O207" s="247"/>
      <c r="P207" s="247"/>
      <c r="Q207" s="247"/>
      <c r="R207" s="247"/>
      <c r="S207" s="247"/>
      <c r="T207" s="248"/>
      <c r="U207" s="13"/>
      <c r="V207" s="13"/>
      <c r="W207" s="13"/>
      <c r="X207" s="13"/>
      <c r="Y207" s="13"/>
      <c r="Z207" s="13"/>
      <c r="AA207" s="13"/>
      <c r="AB207" s="13"/>
      <c r="AC207" s="13"/>
      <c r="AD207" s="13"/>
      <c r="AE207" s="13"/>
      <c r="AT207" s="249" t="s">
        <v>150</v>
      </c>
      <c r="AU207" s="249" t="s">
        <v>92</v>
      </c>
      <c r="AV207" s="13" t="s">
        <v>92</v>
      </c>
      <c r="AW207" s="13" t="s">
        <v>38</v>
      </c>
      <c r="AX207" s="13" t="s">
        <v>82</v>
      </c>
      <c r="AY207" s="249" t="s">
        <v>136</v>
      </c>
    </row>
    <row r="208" s="14" customFormat="1">
      <c r="A208" s="14"/>
      <c r="B208" s="250"/>
      <c r="C208" s="251"/>
      <c r="D208" s="234" t="s">
        <v>150</v>
      </c>
      <c r="E208" s="252" t="s">
        <v>1</v>
      </c>
      <c r="F208" s="253" t="s">
        <v>153</v>
      </c>
      <c r="G208" s="251"/>
      <c r="H208" s="254">
        <v>1311</v>
      </c>
      <c r="I208" s="255"/>
      <c r="J208" s="251"/>
      <c r="K208" s="251"/>
      <c r="L208" s="256"/>
      <c r="M208" s="257"/>
      <c r="N208" s="258"/>
      <c r="O208" s="258"/>
      <c r="P208" s="258"/>
      <c r="Q208" s="258"/>
      <c r="R208" s="258"/>
      <c r="S208" s="258"/>
      <c r="T208" s="259"/>
      <c r="U208" s="14"/>
      <c r="V208" s="14"/>
      <c r="W208" s="14"/>
      <c r="X208" s="14"/>
      <c r="Y208" s="14"/>
      <c r="Z208" s="14"/>
      <c r="AA208" s="14"/>
      <c r="AB208" s="14"/>
      <c r="AC208" s="14"/>
      <c r="AD208" s="14"/>
      <c r="AE208" s="14"/>
      <c r="AT208" s="260" t="s">
        <v>150</v>
      </c>
      <c r="AU208" s="260" t="s">
        <v>92</v>
      </c>
      <c r="AV208" s="14" t="s">
        <v>142</v>
      </c>
      <c r="AW208" s="14" t="s">
        <v>38</v>
      </c>
      <c r="AX208" s="14" t="s">
        <v>90</v>
      </c>
      <c r="AY208" s="260" t="s">
        <v>136</v>
      </c>
    </row>
    <row r="209" s="2" customFormat="1" ht="37.8" customHeight="1">
      <c r="A209" s="39"/>
      <c r="B209" s="40"/>
      <c r="C209" s="220" t="s">
        <v>285</v>
      </c>
      <c r="D209" s="220" t="s">
        <v>138</v>
      </c>
      <c r="E209" s="221" t="s">
        <v>249</v>
      </c>
      <c r="F209" s="222" t="s">
        <v>250</v>
      </c>
      <c r="G209" s="223" t="s">
        <v>148</v>
      </c>
      <c r="H209" s="224">
        <v>30153.004000000001</v>
      </c>
      <c r="I209" s="225"/>
      <c r="J209" s="226">
        <f>ROUND(I209*H209,2)</f>
        <v>0</v>
      </c>
      <c r="K209" s="227"/>
      <c r="L209" s="45"/>
      <c r="M209" s="228" t="s">
        <v>1</v>
      </c>
      <c r="N209" s="229" t="s">
        <v>47</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142</v>
      </c>
      <c r="AT209" s="232" t="s">
        <v>138</v>
      </c>
      <c r="AU209" s="232" t="s">
        <v>92</v>
      </c>
      <c r="AY209" s="17" t="s">
        <v>136</v>
      </c>
      <c r="BE209" s="233">
        <f>IF(N209="základní",J209,0)</f>
        <v>0</v>
      </c>
      <c r="BF209" s="233">
        <f>IF(N209="snížená",J209,0)</f>
        <v>0</v>
      </c>
      <c r="BG209" s="233">
        <f>IF(N209="zákl. přenesená",J209,0)</f>
        <v>0</v>
      </c>
      <c r="BH209" s="233">
        <f>IF(N209="sníž. přenesená",J209,0)</f>
        <v>0</v>
      </c>
      <c r="BI209" s="233">
        <f>IF(N209="nulová",J209,0)</f>
        <v>0</v>
      </c>
      <c r="BJ209" s="17" t="s">
        <v>90</v>
      </c>
      <c r="BK209" s="233">
        <f>ROUND(I209*H209,2)</f>
        <v>0</v>
      </c>
      <c r="BL209" s="17" t="s">
        <v>142</v>
      </c>
      <c r="BM209" s="232" t="s">
        <v>1242</v>
      </c>
    </row>
    <row r="210" s="2" customFormat="1">
      <c r="A210" s="39"/>
      <c r="B210" s="40"/>
      <c r="C210" s="41"/>
      <c r="D210" s="234" t="s">
        <v>144</v>
      </c>
      <c r="E210" s="41"/>
      <c r="F210" s="235" t="s">
        <v>1243</v>
      </c>
      <c r="G210" s="41"/>
      <c r="H210" s="41"/>
      <c r="I210" s="236"/>
      <c r="J210" s="41"/>
      <c r="K210" s="41"/>
      <c r="L210" s="45"/>
      <c r="M210" s="237"/>
      <c r="N210" s="238"/>
      <c r="O210" s="92"/>
      <c r="P210" s="92"/>
      <c r="Q210" s="92"/>
      <c r="R210" s="92"/>
      <c r="S210" s="92"/>
      <c r="T210" s="93"/>
      <c r="U210" s="39"/>
      <c r="V210" s="39"/>
      <c r="W210" s="39"/>
      <c r="X210" s="39"/>
      <c r="Y210" s="39"/>
      <c r="Z210" s="39"/>
      <c r="AA210" s="39"/>
      <c r="AB210" s="39"/>
      <c r="AC210" s="39"/>
      <c r="AD210" s="39"/>
      <c r="AE210" s="39"/>
      <c r="AT210" s="17" t="s">
        <v>144</v>
      </c>
      <c r="AU210" s="17" t="s">
        <v>92</v>
      </c>
    </row>
    <row r="211" s="13" customFormat="1">
      <c r="A211" s="13"/>
      <c r="B211" s="239"/>
      <c r="C211" s="240"/>
      <c r="D211" s="234" t="s">
        <v>150</v>
      </c>
      <c r="E211" s="240"/>
      <c r="F211" s="242" t="s">
        <v>1244</v>
      </c>
      <c r="G211" s="240"/>
      <c r="H211" s="243">
        <v>30153.004000000001</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4</v>
      </c>
      <c r="AX211" s="13" t="s">
        <v>90</v>
      </c>
      <c r="AY211" s="249" t="s">
        <v>136</v>
      </c>
    </row>
    <row r="212" s="2" customFormat="1" ht="24.15" customHeight="1">
      <c r="A212" s="39"/>
      <c r="B212" s="40"/>
      <c r="C212" s="220" t="s">
        <v>291</v>
      </c>
      <c r="D212" s="220" t="s">
        <v>138</v>
      </c>
      <c r="E212" s="221" t="s">
        <v>1245</v>
      </c>
      <c r="F212" s="222" t="s">
        <v>1246</v>
      </c>
      <c r="G212" s="223" t="s">
        <v>148</v>
      </c>
      <c r="H212" s="224">
        <v>250</v>
      </c>
      <c r="I212" s="225"/>
      <c r="J212" s="226">
        <f>ROUND(I212*H212,2)</f>
        <v>0</v>
      </c>
      <c r="K212" s="227"/>
      <c r="L212" s="45"/>
      <c r="M212" s="228" t="s">
        <v>1</v>
      </c>
      <c r="N212" s="229" t="s">
        <v>47</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142</v>
      </c>
      <c r="AT212" s="232" t="s">
        <v>138</v>
      </c>
      <c r="AU212" s="232" t="s">
        <v>92</v>
      </c>
      <c r="AY212" s="17" t="s">
        <v>136</v>
      </c>
      <c r="BE212" s="233">
        <f>IF(N212="základní",J212,0)</f>
        <v>0</v>
      </c>
      <c r="BF212" s="233">
        <f>IF(N212="snížená",J212,0)</f>
        <v>0</v>
      </c>
      <c r="BG212" s="233">
        <f>IF(N212="zákl. přenesená",J212,0)</f>
        <v>0</v>
      </c>
      <c r="BH212" s="233">
        <f>IF(N212="sníž. přenesená",J212,0)</f>
        <v>0</v>
      </c>
      <c r="BI212" s="233">
        <f>IF(N212="nulová",J212,0)</f>
        <v>0</v>
      </c>
      <c r="BJ212" s="17" t="s">
        <v>90</v>
      </c>
      <c r="BK212" s="233">
        <f>ROUND(I212*H212,2)</f>
        <v>0</v>
      </c>
      <c r="BL212" s="17" t="s">
        <v>142</v>
      </c>
      <c r="BM212" s="232" t="s">
        <v>1247</v>
      </c>
    </row>
    <row r="213" s="13" customFormat="1">
      <c r="A213" s="13"/>
      <c r="B213" s="239"/>
      <c r="C213" s="240"/>
      <c r="D213" s="234" t="s">
        <v>150</v>
      </c>
      <c r="E213" s="241" t="s">
        <v>1</v>
      </c>
      <c r="F213" s="242" t="s">
        <v>1248</v>
      </c>
      <c r="G213" s="240"/>
      <c r="H213" s="243">
        <v>250</v>
      </c>
      <c r="I213" s="244"/>
      <c r="J213" s="240"/>
      <c r="K213" s="240"/>
      <c r="L213" s="245"/>
      <c r="M213" s="246"/>
      <c r="N213" s="247"/>
      <c r="O213" s="247"/>
      <c r="P213" s="247"/>
      <c r="Q213" s="247"/>
      <c r="R213" s="247"/>
      <c r="S213" s="247"/>
      <c r="T213" s="248"/>
      <c r="U213" s="13"/>
      <c r="V213" s="13"/>
      <c r="W213" s="13"/>
      <c r="X213" s="13"/>
      <c r="Y213" s="13"/>
      <c r="Z213" s="13"/>
      <c r="AA213" s="13"/>
      <c r="AB213" s="13"/>
      <c r="AC213" s="13"/>
      <c r="AD213" s="13"/>
      <c r="AE213" s="13"/>
      <c r="AT213" s="249" t="s">
        <v>150</v>
      </c>
      <c r="AU213" s="249" t="s">
        <v>92</v>
      </c>
      <c r="AV213" s="13" t="s">
        <v>92</v>
      </c>
      <c r="AW213" s="13" t="s">
        <v>38</v>
      </c>
      <c r="AX213" s="13" t="s">
        <v>82</v>
      </c>
      <c r="AY213" s="249" t="s">
        <v>136</v>
      </c>
    </row>
    <row r="214" s="14" customFormat="1">
      <c r="A214" s="14"/>
      <c r="B214" s="250"/>
      <c r="C214" s="251"/>
      <c r="D214" s="234" t="s">
        <v>150</v>
      </c>
      <c r="E214" s="252" t="s">
        <v>1</v>
      </c>
      <c r="F214" s="253" t="s">
        <v>153</v>
      </c>
      <c r="G214" s="251"/>
      <c r="H214" s="254">
        <v>250</v>
      </c>
      <c r="I214" s="255"/>
      <c r="J214" s="251"/>
      <c r="K214" s="251"/>
      <c r="L214" s="256"/>
      <c r="M214" s="257"/>
      <c r="N214" s="258"/>
      <c r="O214" s="258"/>
      <c r="P214" s="258"/>
      <c r="Q214" s="258"/>
      <c r="R214" s="258"/>
      <c r="S214" s="258"/>
      <c r="T214" s="259"/>
      <c r="U214" s="14"/>
      <c r="V214" s="14"/>
      <c r="W214" s="14"/>
      <c r="X214" s="14"/>
      <c r="Y214" s="14"/>
      <c r="Z214" s="14"/>
      <c r="AA214" s="14"/>
      <c r="AB214" s="14"/>
      <c r="AC214" s="14"/>
      <c r="AD214" s="14"/>
      <c r="AE214" s="14"/>
      <c r="AT214" s="260" t="s">
        <v>150</v>
      </c>
      <c r="AU214" s="260" t="s">
        <v>92</v>
      </c>
      <c r="AV214" s="14" t="s">
        <v>142</v>
      </c>
      <c r="AW214" s="14" t="s">
        <v>38</v>
      </c>
      <c r="AX214" s="14" t="s">
        <v>90</v>
      </c>
      <c r="AY214" s="260" t="s">
        <v>136</v>
      </c>
    </row>
    <row r="215" s="2" customFormat="1" ht="37.8" customHeight="1">
      <c r="A215" s="39"/>
      <c r="B215" s="40"/>
      <c r="C215" s="220" t="s">
        <v>296</v>
      </c>
      <c r="D215" s="220" t="s">
        <v>138</v>
      </c>
      <c r="E215" s="221" t="s">
        <v>1249</v>
      </c>
      <c r="F215" s="222" t="s">
        <v>1250</v>
      </c>
      <c r="G215" s="223" t="s">
        <v>148</v>
      </c>
      <c r="H215" s="224">
        <v>5750</v>
      </c>
      <c r="I215" s="225"/>
      <c r="J215" s="226">
        <f>ROUND(I215*H215,2)</f>
        <v>0</v>
      </c>
      <c r="K215" s="227"/>
      <c r="L215" s="45"/>
      <c r="M215" s="228" t="s">
        <v>1</v>
      </c>
      <c r="N215" s="229" t="s">
        <v>47</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142</v>
      </c>
      <c r="AT215" s="232" t="s">
        <v>138</v>
      </c>
      <c r="AU215" s="232" t="s">
        <v>92</v>
      </c>
      <c r="AY215" s="17" t="s">
        <v>136</v>
      </c>
      <c r="BE215" s="233">
        <f>IF(N215="základní",J215,0)</f>
        <v>0</v>
      </c>
      <c r="BF215" s="233">
        <f>IF(N215="snížená",J215,0)</f>
        <v>0</v>
      </c>
      <c r="BG215" s="233">
        <f>IF(N215="zákl. přenesená",J215,0)</f>
        <v>0</v>
      </c>
      <c r="BH215" s="233">
        <f>IF(N215="sníž. přenesená",J215,0)</f>
        <v>0</v>
      </c>
      <c r="BI215" s="233">
        <f>IF(N215="nulová",J215,0)</f>
        <v>0</v>
      </c>
      <c r="BJ215" s="17" t="s">
        <v>90</v>
      </c>
      <c r="BK215" s="233">
        <f>ROUND(I215*H215,2)</f>
        <v>0</v>
      </c>
      <c r="BL215" s="17" t="s">
        <v>142</v>
      </c>
      <c r="BM215" s="232" t="s">
        <v>1251</v>
      </c>
    </row>
    <row r="216" s="13" customFormat="1">
      <c r="A216" s="13"/>
      <c r="B216" s="239"/>
      <c r="C216" s="240"/>
      <c r="D216" s="234" t="s">
        <v>150</v>
      </c>
      <c r="E216" s="241" t="s">
        <v>1</v>
      </c>
      <c r="F216" s="242" t="s">
        <v>1252</v>
      </c>
      <c r="G216" s="240"/>
      <c r="H216" s="243">
        <v>5750</v>
      </c>
      <c r="I216" s="244"/>
      <c r="J216" s="240"/>
      <c r="K216" s="240"/>
      <c r="L216" s="245"/>
      <c r="M216" s="246"/>
      <c r="N216" s="247"/>
      <c r="O216" s="247"/>
      <c r="P216" s="247"/>
      <c r="Q216" s="247"/>
      <c r="R216" s="247"/>
      <c r="S216" s="247"/>
      <c r="T216" s="248"/>
      <c r="U216" s="13"/>
      <c r="V216" s="13"/>
      <c r="W216" s="13"/>
      <c r="X216" s="13"/>
      <c r="Y216" s="13"/>
      <c r="Z216" s="13"/>
      <c r="AA216" s="13"/>
      <c r="AB216" s="13"/>
      <c r="AC216" s="13"/>
      <c r="AD216" s="13"/>
      <c r="AE216" s="13"/>
      <c r="AT216" s="249" t="s">
        <v>150</v>
      </c>
      <c r="AU216" s="249" t="s">
        <v>92</v>
      </c>
      <c r="AV216" s="13" t="s">
        <v>92</v>
      </c>
      <c r="AW216" s="13" t="s">
        <v>38</v>
      </c>
      <c r="AX216" s="13" t="s">
        <v>82</v>
      </c>
      <c r="AY216" s="249" t="s">
        <v>136</v>
      </c>
    </row>
    <row r="217" s="14" customFormat="1">
      <c r="A217" s="14"/>
      <c r="B217" s="250"/>
      <c r="C217" s="251"/>
      <c r="D217" s="234" t="s">
        <v>150</v>
      </c>
      <c r="E217" s="252" t="s">
        <v>1</v>
      </c>
      <c r="F217" s="253" t="s">
        <v>153</v>
      </c>
      <c r="G217" s="251"/>
      <c r="H217" s="254">
        <v>5750</v>
      </c>
      <c r="I217" s="255"/>
      <c r="J217" s="251"/>
      <c r="K217" s="251"/>
      <c r="L217" s="256"/>
      <c r="M217" s="257"/>
      <c r="N217" s="258"/>
      <c r="O217" s="258"/>
      <c r="P217" s="258"/>
      <c r="Q217" s="258"/>
      <c r="R217" s="258"/>
      <c r="S217" s="258"/>
      <c r="T217" s="259"/>
      <c r="U217" s="14"/>
      <c r="V217" s="14"/>
      <c r="W217" s="14"/>
      <c r="X217" s="14"/>
      <c r="Y217" s="14"/>
      <c r="Z217" s="14"/>
      <c r="AA217" s="14"/>
      <c r="AB217" s="14"/>
      <c r="AC217" s="14"/>
      <c r="AD217" s="14"/>
      <c r="AE217" s="14"/>
      <c r="AT217" s="260" t="s">
        <v>150</v>
      </c>
      <c r="AU217" s="260" t="s">
        <v>92</v>
      </c>
      <c r="AV217" s="14" t="s">
        <v>142</v>
      </c>
      <c r="AW217" s="14" t="s">
        <v>38</v>
      </c>
      <c r="AX217" s="14" t="s">
        <v>90</v>
      </c>
      <c r="AY217" s="260" t="s">
        <v>136</v>
      </c>
    </row>
    <row r="218" s="2" customFormat="1" ht="14.4" customHeight="1">
      <c r="A218" s="39"/>
      <c r="B218" s="40"/>
      <c r="C218" s="220" t="s">
        <v>303</v>
      </c>
      <c r="D218" s="220" t="s">
        <v>138</v>
      </c>
      <c r="E218" s="221" t="s">
        <v>274</v>
      </c>
      <c r="F218" s="222" t="s">
        <v>275</v>
      </c>
      <c r="G218" s="223" t="s">
        <v>148</v>
      </c>
      <c r="H218" s="224">
        <v>1311</v>
      </c>
      <c r="I218" s="225"/>
      <c r="J218" s="226">
        <f>ROUND(I218*H218,2)</f>
        <v>0</v>
      </c>
      <c r="K218" s="227"/>
      <c r="L218" s="45"/>
      <c r="M218" s="228" t="s">
        <v>1</v>
      </c>
      <c r="N218" s="229" t="s">
        <v>47</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142</v>
      </c>
      <c r="AT218" s="232" t="s">
        <v>138</v>
      </c>
      <c r="AU218" s="232" t="s">
        <v>92</v>
      </c>
      <c r="AY218" s="17" t="s">
        <v>136</v>
      </c>
      <c r="BE218" s="233">
        <f>IF(N218="základní",J218,0)</f>
        <v>0</v>
      </c>
      <c r="BF218" s="233">
        <f>IF(N218="snížená",J218,0)</f>
        <v>0</v>
      </c>
      <c r="BG218" s="233">
        <f>IF(N218="zákl. přenesená",J218,0)</f>
        <v>0</v>
      </c>
      <c r="BH218" s="233">
        <f>IF(N218="sníž. přenesená",J218,0)</f>
        <v>0</v>
      </c>
      <c r="BI218" s="233">
        <f>IF(N218="nulová",J218,0)</f>
        <v>0</v>
      </c>
      <c r="BJ218" s="17" t="s">
        <v>90</v>
      </c>
      <c r="BK218" s="233">
        <f>ROUND(I218*H218,2)</f>
        <v>0</v>
      </c>
      <c r="BL218" s="17" t="s">
        <v>142</v>
      </c>
      <c r="BM218" s="232" t="s">
        <v>1253</v>
      </c>
    </row>
    <row r="219" s="13" customFormat="1">
      <c r="A219" s="13"/>
      <c r="B219" s="239"/>
      <c r="C219" s="240"/>
      <c r="D219" s="234" t="s">
        <v>150</v>
      </c>
      <c r="E219" s="241" t="s">
        <v>1</v>
      </c>
      <c r="F219" s="242" t="s">
        <v>1254</v>
      </c>
      <c r="G219" s="240"/>
      <c r="H219" s="243">
        <v>1311</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82</v>
      </c>
      <c r="AY219" s="249" t="s">
        <v>136</v>
      </c>
    </row>
    <row r="220" s="14" customFormat="1">
      <c r="A220" s="14"/>
      <c r="B220" s="250"/>
      <c r="C220" s="251"/>
      <c r="D220" s="234" t="s">
        <v>150</v>
      </c>
      <c r="E220" s="252" t="s">
        <v>1</v>
      </c>
      <c r="F220" s="253" t="s">
        <v>153</v>
      </c>
      <c r="G220" s="251"/>
      <c r="H220" s="254">
        <v>1311</v>
      </c>
      <c r="I220" s="255"/>
      <c r="J220" s="251"/>
      <c r="K220" s="251"/>
      <c r="L220" s="256"/>
      <c r="M220" s="257"/>
      <c r="N220" s="258"/>
      <c r="O220" s="258"/>
      <c r="P220" s="258"/>
      <c r="Q220" s="258"/>
      <c r="R220" s="258"/>
      <c r="S220" s="258"/>
      <c r="T220" s="259"/>
      <c r="U220" s="14"/>
      <c r="V220" s="14"/>
      <c r="W220" s="14"/>
      <c r="X220" s="14"/>
      <c r="Y220" s="14"/>
      <c r="Z220" s="14"/>
      <c r="AA220" s="14"/>
      <c r="AB220" s="14"/>
      <c r="AC220" s="14"/>
      <c r="AD220" s="14"/>
      <c r="AE220" s="14"/>
      <c r="AT220" s="260" t="s">
        <v>150</v>
      </c>
      <c r="AU220" s="260" t="s">
        <v>92</v>
      </c>
      <c r="AV220" s="14" t="s">
        <v>142</v>
      </c>
      <c r="AW220" s="14" t="s">
        <v>38</v>
      </c>
      <c r="AX220" s="14" t="s">
        <v>90</v>
      </c>
      <c r="AY220" s="260" t="s">
        <v>136</v>
      </c>
    </row>
    <row r="221" s="2" customFormat="1" ht="14.4" customHeight="1">
      <c r="A221" s="39"/>
      <c r="B221" s="40"/>
      <c r="C221" s="220" t="s">
        <v>308</v>
      </c>
      <c r="D221" s="220" t="s">
        <v>138</v>
      </c>
      <c r="E221" s="221" t="s">
        <v>1255</v>
      </c>
      <c r="F221" s="222" t="s">
        <v>1256</v>
      </c>
      <c r="G221" s="223" t="s">
        <v>148</v>
      </c>
      <c r="H221" s="224">
        <v>200</v>
      </c>
      <c r="I221" s="225"/>
      <c r="J221" s="226">
        <f>ROUND(I221*H221,2)</f>
        <v>0</v>
      </c>
      <c r="K221" s="227"/>
      <c r="L221" s="45"/>
      <c r="M221" s="228" t="s">
        <v>1</v>
      </c>
      <c r="N221" s="229" t="s">
        <v>47</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142</v>
      </c>
      <c r="AT221" s="232" t="s">
        <v>138</v>
      </c>
      <c r="AU221" s="232" t="s">
        <v>92</v>
      </c>
      <c r="AY221" s="17" t="s">
        <v>136</v>
      </c>
      <c r="BE221" s="233">
        <f>IF(N221="základní",J221,0)</f>
        <v>0</v>
      </c>
      <c r="BF221" s="233">
        <f>IF(N221="snížená",J221,0)</f>
        <v>0</v>
      </c>
      <c r="BG221" s="233">
        <f>IF(N221="zákl. přenesená",J221,0)</f>
        <v>0</v>
      </c>
      <c r="BH221" s="233">
        <f>IF(N221="sníž. přenesená",J221,0)</f>
        <v>0</v>
      </c>
      <c r="BI221" s="233">
        <f>IF(N221="nulová",J221,0)</f>
        <v>0</v>
      </c>
      <c r="BJ221" s="17" t="s">
        <v>90</v>
      </c>
      <c r="BK221" s="233">
        <f>ROUND(I221*H221,2)</f>
        <v>0</v>
      </c>
      <c r="BL221" s="17" t="s">
        <v>142</v>
      </c>
      <c r="BM221" s="232" t="s">
        <v>1257</v>
      </c>
    </row>
    <row r="222" s="2" customFormat="1">
      <c r="A222" s="39"/>
      <c r="B222" s="40"/>
      <c r="C222" s="41"/>
      <c r="D222" s="234" t="s">
        <v>144</v>
      </c>
      <c r="E222" s="41"/>
      <c r="F222" s="235" t="s">
        <v>1258</v>
      </c>
      <c r="G222" s="41"/>
      <c r="H222" s="41"/>
      <c r="I222" s="236"/>
      <c r="J222" s="41"/>
      <c r="K222" s="41"/>
      <c r="L222" s="45"/>
      <c r="M222" s="237"/>
      <c r="N222" s="238"/>
      <c r="O222" s="92"/>
      <c r="P222" s="92"/>
      <c r="Q222" s="92"/>
      <c r="R222" s="92"/>
      <c r="S222" s="92"/>
      <c r="T222" s="93"/>
      <c r="U222" s="39"/>
      <c r="V222" s="39"/>
      <c r="W222" s="39"/>
      <c r="X222" s="39"/>
      <c r="Y222" s="39"/>
      <c r="Z222" s="39"/>
      <c r="AA222" s="39"/>
      <c r="AB222" s="39"/>
      <c r="AC222" s="39"/>
      <c r="AD222" s="39"/>
      <c r="AE222" s="39"/>
      <c r="AT222" s="17" t="s">
        <v>144</v>
      </c>
      <c r="AU222" s="17" t="s">
        <v>92</v>
      </c>
    </row>
    <row r="223" s="13" customFormat="1">
      <c r="A223" s="13"/>
      <c r="B223" s="239"/>
      <c r="C223" s="240"/>
      <c r="D223" s="234" t="s">
        <v>150</v>
      </c>
      <c r="E223" s="241" t="s">
        <v>1</v>
      </c>
      <c r="F223" s="242" t="s">
        <v>1188</v>
      </c>
      <c r="G223" s="240"/>
      <c r="H223" s="243">
        <v>200</v>
      </c>
      <c r="I223" s="244"/>
      <c r="J223" s="240"/>
      <c r="K223" s="240"/>
      <c r="L223" s="245"/>
      <c r="M223" s="246"/>
      <c r="N223" s="247"/>
      <c r="O223" s="247"/>
      <c r="P223" s="247"/>
      <c r="Q223" s="247"/>
      <c r="R223" s="247"/>
      <c r="S223" s="247"/>
      <c r="T223" s="248"/>
      <c r="U223" s="13"/>
      <c r="V223" s="13"/>
      <c r="W223" s="13"/>
      <c r="X223" s="13"/>
      <c r="Y223" s="13"/>
      <c r="Z223" s="13"/>
      <c r="AA223" s="13"/>
      <c r="AB223" s="13"/>
      <c r="AC223" s="13"/>
      <c r="AD223" s="13"/>
      <c r="AE223" s="13"/>
      <c r="AT223" s="249" t="s">
        <v>150</v>
      </c>
      <c r="AU223" s="249" t="s">
        <v>92</v>
      </c>
      <c r="AV223" s="13" t="s">
        <v>92</v>
      </c>
      <c r="AW223" s="13" t="s">
        <v>38</v>
      </c>
      <c r="AX223" s="13" t="s">
        <v>90</v>
      </c>
      <c r="AY223" s="249" t="s">
        <v>136</v>
      </c>
    </row>
    <row r="224" s="2" customFormat="1" ht="24.15" customHeight="1">
      <c r="A224" s="39"/>
      <c r="B224" s="40"/>
      <c r="C224" s="220" t="s">
        <v>314</v>
      </c>
      <c r="D224" s="220" t="s">
        <v>138</v>
      </c>
      <c r="E224" s="221" t="s">
        <v>1259</v>
      </c>
      <c r="F224" s="222" t="s">
        <v>1260</v>
      </c>
      <c r="G224" s="223" t="s">
        <v>148</v>
      </c>
      <c r="H224" s="224">
        <v>150</v>
      </c>
      <c r="I224" s="225"/>
      <c r="J224" s="226">
        <f>ROUND(I224*H224,2)</f>
        <v>0</v>
      </c>
      <c r="K224" s="227"/>
      <c r="L224" s="45"/>
      <c r="M224" s="228" t="s">
        <v>1</v>
      </c>
      <c r="N224" s="229" t="s">
        <v>47</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142</v>
      </c>
      <c r="AT224" s="232" t="s">
        <v>138</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1261</v>
      </c>
    </row>
    <row r="225" s="13" customFormat="1">
      <c r="A225" s="13"/>
      <c r="B225" s="239"/>
      <c r="C225" s="240"/>
      <c r="D225" s="234" t="s">
        <v>150</v>
      </c>
      <c r="E225" s="241" t="s">
        <v>1</v>
      </c>
      <c r="F225" s="242" t="s">
        <v>1107</v>
      </c>
      <c r="G225" s="240"/>
      <c r="H225" s="243">
        <v>150</v>
      </c>
      <c r="I225" s="244"/>
      <c r="J225" s="240"/>
      <c r="K225" s="240"/>
      <c r="L225" s="245"/>
      <c r="M225" s="246"/>
      <c r="N225" s="247"/>
      <c r="O225" s="247"/>
      <c r="P225" s="247"/>
      <c r="Q225" s="247"/>
      <c r="R225" s="247"/>
      <c r="S225" s="247"/>
      <c r="T225" s="248"/>
      <c r="U225" s="13"/>
      <c r="V225" s="13"/>
      <c r="W225" s="13"/>
      <c r="X225" s="13"/>
      <c r="Y225" s="13"/>
      <c r="Z225" s="13"/>
      <c r="AA225" s="13"/>
      <c r="AB225" s="13"/>
      <c r="AC225" s="13"/>
      <c r="AD225" s="13"/>
      <c r="AE225" s="13"/>
      <c r="AT225" s="249" t="s">
        <v>150</v>
      </c>
      <c r="AU225" s="249" t="s">
        <v>92</v>
      </c>
      <c r="AV225" s="13" t="s">
        <v>92</v>
      </c>
      <c r="AW225" s="13" t="s">
        <v>38</v>
      </c>
      <c r="AX225" s="13" t="s">
        <v>90</v>
      </c>
      <c r="AY225" s="249" t="s">
        <v>136</v>
      </c>
    </row>
    <row r="226" s="2" customFormat="1" ht="14.4" customHeight="1">
      <c r="A226" s="39"/>
      <c r="B226" s="40"/>
      <c r="C226" s="261" t="s">
        <v>318</v>
      </c>
      <c r="D226" s="261" t="s">
        <v>164</v>
      </c>
      <c r="E226" s="262" t="s">
        <v>165</v>
      </c>
      <c r="F226" s="263" t="s">
        <v>1033</v>
      </c>
      <c r="G226" s="264" t="s">
        <v>167</v>
      </c>
      <c r="H226" s="265">
        <v>315</v>
      </c>
      <c r="I226" s="266"/>
      <c r="J226" s="267">
        <f>ROUND(I226*H226,2)</f>
        <v>0</v>
      </c>
      <c r="K226" s="268"/>
      <c r="L226" s="269"/>
      <c r="M226" s="270" t="s">
        <v>1</v>
      </c>
      <c r="N226" s="271" t="s">
        <v>47</v>
      </c>
      <c r="O226" s="92"/>
      <c r="P226" s="230">
        <f>O226*H226</f>
        <v>0</v>
      </c>
      <c r="Q226" s="230">
        <v>1</v>
      </c>
      <c r="R226" s="230">
        <f>Q226*H226</f>
        <v>315</v>
      </c>
      <c r="S226" s="230">
        <v>0</v>
      </c>
      <c r="T226" s="231">
        <f>S226*H226</f>
        <v>0</v>
      </c>
      <c r="U226" s="39"/>
      <c r="V226" s="39"/>
      <c r="W226" s="39"/>
      <c r="X226" s="39"/>
      <c r="Y226" s="39"/>
      <c r="Z226" s="39"/>
      <c r="AA226" s="39"/>
      <c r="AB226" s="39"/>
      <c r="AC226" s="39"/>
      <c r="AD226" s="39"/>
      <c r="AE226" s="39"/>
      <c r="AR226" s="232" t="s">
        <v>168</v>
      </c>
      <c r="AT226" s="232" t="s">
        <v>164</v>
      </c>
      <c r="AU226" s="232" t="s">
        <v>92</v>
      </c>
      <c r="AY226" s="17" t="s">
        <v>136</v>
      </c>
      <c r="BE226" s="233">
        <f>IF(N226="základní",J226,0)</f>
        <v>0</v>
      </c>
      <c r="BF226" s="233">
        <f>IF(N226="snížená",J226,0)</f>
        <v>0</v>
      </c>
      <c r="BG226" s="233">
        <f>IF(N226="zákl. přenesená",J226,0)</f>
        <v>0</v>
      </c>
      <c r="BH226" s="233">
        <f>IF(N226="sníž. přenesená",J226,0)</f>
        <v>0</v>
      </c>
      <c r="BI226" s="233">
        <f>IF(N226="nulová",J226,0)</f>
        <v>0</v>
      </c>
      <c r="BJ226" s="17" t="s">
        <v>90</v>
      </c>
      <c r="BK226" s="233">
        <f>ROUND(I226*H226,2)</f>
        <v>0</v>
      </c>
      <c r="BL226" s="17" t="s">
        <v>142</v>
      </c>
      <c r="BM226" s="232" t="s">
        <v>1262</v>
      </c>
    </row>
    <row r="227" s="2" customFormat="1">
      <c r="A227" s="39"/>
      <c r="B227" s="40"/>
      <c r="C227" s="41"/>
      <c r="D227" s="234" t="s">
        <v>144</v>
      </c>
      <c r="E227" s="41"/>
      <c r="F227" s="235" t="s">
        <v>1263</v>
      </c>
      <c r="G227" s="41"/>
      <c r="H227" s="41"/>
      <c r="I227" s="236"/>
      <c r="J227" s="41"/>
      <c r="K227" s="41"/>
      <c r="L227" s="45"/>
      <c r="M227" s="237"/>
      <c r="N227" s="238"/>
      <c r="O227" s="92"/>
      <c r="P227" s="92"/>
      <c r="Q227" s="92"/>
      <c r="R227" s="92"/>
      <c r="S227" s="92"/>
      <c r="T227" s="93"/>
      <c r="U227" s="39"/>
      <c r="V227" s="39"/>
      <c r="W227" s="39"/>
      <c r="X227" s="39"/>
      <c r="Y227" s="39"/>
      <c r="Z227" s="39"/>
      <c r="AA227" s="39"/>
      <c r="AB227" s="39"/>
      <c r="AC227" s="39"/>
      <c r="AD227" s="39"/>
      <c r="AE227" s="39"/>
      <c r="AT227" s="17" t="s">
        <v>144</v>
      </c>
      <c r="AU227" s="17" t="s">
        <v>92</v>
      </c>
    </row>
    <row r="228" s="13" customFormat="1">
      <c r="A228" s="13"/>
      <c r="B228" s="239"/>
      <c r="C228" s="240"/>
      <c r="D228" s="234" t="s">
        <v>150</v>
      </c>
      <c r="E228" s="241" t="s">
        <v>1</v>
      </c>
      <c r="F228" s="242" t="s">
        <v>1264</v>
      </c>
      <c r="G228" s="240"/>
      <c r="H228" s="243">
        <v>315</v>
      </c>
      <c r="I228" s="244"/>
      <c r="J228" s="240"/>
      <c r="K228" s="240"/>
      <c r="L228" s="245"/>
      <c r="M228" s="246"/>
      <c r="N228" s="247"/>
      <c r="O228" s="247"/>
      <c r="P228" s="247"/>
      <c r="Q228" s="247"/>
      <c r="R228" s="247"/>
      <c r="S228" s="247"/>
      <c r="T228" s="248"/>
      <c r="U228" s="13"/>
      <c r="V228" s="13"/>
      <c r="W228" s="13"/>
      <c r="X228" s="13"/>
      <c r="Y228" s="13"/>
      <c r="Z228" s="13"/>
      <c r="AA228" s="13"/>
      <c r="AB228" s="13"/>
      <c r="AC228" s="13"/>
      <c r="AD228" s="13"/>
      <c r="AE228" s="13"/>
      <c r="AT228" s="249" t="s">
        <v>150</v>
      </c>
      <c r="AU228" s="249" t="s">
        <v>92</v>
      </c>
      <c r="AV228" s="13" t="s">
        <v>92</v>
      </c>
      <c r="AW228" s="13" t="s">
        <v>38</v>
      </c>
      <c r="AX228" s="13" t="s">
        <v>82</v>
      </c>
      <c r="AY228" s="249" t="s">
        <v>136</v>
      </c>
    </row>
    <row r="229" s="14" customFormat="1">
      <c r="A229" s="14"/>
      <c r="B229" s="250"/>
      <c r="C229" s="251"/>
      <c r="D229" s="234" t="s">
        <v>150</v>
      </c>
      <c r="E229" s="252" t="s">
        <v>1</v>
      </c>
      <c r="F229" s="253" t="s">
        <v>153</v>
      </c>
      <c r="G229" s="251"/>
      <c r="H229" s="254">
        <v>315</v>
      </c>
      <c r="I229" s="255"/>
      <c r="J229" s="251"/>
      <c r="K229" s="251"/>
      <c r="L229" s="256"/>
      <c r="M229" s="257"/>
      <c r="N229" s="258"/>
      <c r="O229" s="258"/>
      <c r="P229" s="258"/>
      <c r="Q229" s="258"/>
      <c r="R229" s="258"/>
      <c r="S229" s="258"/>
      <c r="T229" s="259"/>
      <c r="U229" s="14"/>
      <c r="V229" s="14"/>
      <c r="W229" s="14"/>
      <c r="X229" s="14"/>
      <c r="Y229" s="14"/>
      <c r="Z229" s="14"/>
      <c r="AA229" s="14"/>
      <c r="AB229" s="14"/>
      <c r="AC229" s="14"/>
      <c r="AD229" s="14"/>
      <c r="AE229" s="14"/>
      <c r="AT229" s="260" t="s">
        <v>150</v>
      </c>
      <c r="AU229" s="260" t="s">
        <v>92</v>
      </c>
      <c r="AV229" s="14" t="s">
        <v>142</v>
      </c>
      <c r="AW229" s="14" t="s">
        <v>38</v>
      </c>
      <c r="AX229" s="14" t="s">
        <v>90</v>
      </c>
      <c r="AY229" s="260" t="s">
        <v>136</v>
      </c>
    </row>
    <row r="230" s="2" customFormat="1" ht="24.15" customHeight="1">
      <c r="A230" s="39"/>
      <c r="B230" s="40"/>
      <c r="C230" s="220" t="s">
        <v>322</v>
      </c>
      <c r="D230" s="220" t="s">
        <v>138</v>
      </c>
      <c r="E230" s="221" t="s">
        <v>1265</v>
      </c>
      <c r="F230" s="222" t="s">
        <v>1266</v>
      </c>
      <c r="G230" s="223" t="s">
        <v>148</v>
      </c>
      <c r="H230" s="224">
        <v>35</v>
      </c>
      <c r="I230" s="225"/>
      <c r="J230" s="226">
        <f>ROUND(I230*H230,2)</f>
        <v>0</v>
      </c>
      <c r="K230" s="227"/>
      <c r="L230" s="45"/>
      <c r="M230" s="228" t="s">
        <v>1</v>
      </c>
      <c r="N230" s="229" t="s">
        <v>47</v>
      </c>
      <c r="O230" s="92"/>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142</v>
      </c>
      <c r="AT230" s="232" t="s">
        <v>138</v>
      </c>
      <c r="AU230" s="232" t="s">
        <v>92</v>
      </c>
      <c r="AY230" s="17" t="s">
        <v>136</v>
      </c>
      <c r="BE230" s="233">
        <f>IF(N230="základní",J230,0)</f>
        <v>0</v>
      </c>
      <c r="BF230" s="233">
        <f>IF(N230="snížená",J230,0)</f>
        <v>0</v>
      </c>
      <c r="BG230" s="233">
        <f>IF(N230="zákl. přenesená",J230,0)</f>
        <v>0</v>
      </c>
      <c r="BH230" s="233">
        <f>IF(N230="sníž. přenesená",J230,0)</f>
        <v>0</v>
      </c>
      <c r="BI230" s="233">
        <f>IF(N230="nulová",J230,0)</f>
        <v>0</v>
      </c>
      <c r="BJ230" s="17" t="s">
        <v>90</v>
      </c>
      <c r="BK230" s="233">
        <f>ROUND(I230*H230,2)</f>
        <v>0</v>
      </c>
      <c r="BL230" s="17" t="s">
        <v>142</v>
      </c>
      <c r="BM230" s="232" t="s">
        <v>1267</v>
      </c>
    </row>
    <row r="231" s="13" customFormat="1">
      <c r="A231" s="13"/>
      <c r="B231" s="239"/>
      <c r="C231" s="240"/>
      <c r="D231" s="234" t="s">
        <v>150</v>
      </c>
      <c r="E231" s="241" t="s">
        <v>1</v>
      </c>
      <c r="F231" s="242" t="s">
        <v>1268</v>
      </c>
      <c r="G231" s="240"/>
      <c r="H231" s="243">
        <v>25</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150</v>
      </c>
      <c r="AU231" s="249" t="s">
        <v>92</v>
      </c>
      <c r="AV231" s="13" t="s">
        <v>92</v>
      </c>
      <c r="AW231" s="13" t="s">
        <v>38</v>
      </c>
      <c r="AX231" s="13" t="s">
        <v>82</v>
      </c>
      <c r="AY231" s="249" t="s">
        <v>136</v>
      </c>
    </row>
    <row r="232" s="13" customFormat="1">
      <c r="A232" s="13"/>
      <c r="B232" s="239"/>
      <c r="C232" s="240"/>
      <c r="D232" s="234" t="s">
        <v>150</v>
      </c>
      <c r="E232" s="241" t="s">
        <v>1</v>
      </c>
      <c r="F232" s="242" t="s">
        <v>1269</v>
      </c>
      <c r="G232" s="240"/>
      <c r="H232" s="243">
        <v>10</v>
      </c>
      <c r="I232" s="244"/>
      <c r="J232" s="240"/>
      <c r="K232" s="240"/>
      <c r="L232" s="245"/>
      <c r="M232" s="246"/>
      <c r="N232" s="247"/>
      <c r="O232" s="247"/>
      <c r="P232" s="247"/>
      <c r="Q232" s="247"/>
      <c r="R232" s="247"/>
      <c r="S232" s="247"/>
      <c r="T232" s="248"/>
      <c r="U232" s="13"/>
      <c r="V232" s="13"/>
      <c r="W232" s="13"/>
      <c r="X232" s="13"/>
      <c r="Y232" s="13"/>
      <c r="Z232" s="13"/>
      <c r="AA232" s="13"/>
      <c r="AB232" s="13"/>
      <c r="AC232" s="13"/>
      <c r="AD232" s="13"/>
      <c r="AE232" s="13"/>
      <c r="AT232" s="249" t="s">
        <v>150</v>
      </c>
      <c r="AU232" s="249" t="s">
        <v>92</v>
      </c>
      <c r="AV232" s="13" t="s">
        <v>92</v>
      </c>
      <c r="AW232" s="13" t="s">
        <v>38</v>
      </c>
      <c r="AX232" s="13" t="s">
        <v>82</v>
      </c>
      <c r="AY232" s="249" t="s">
        <v>136</v>
      </c>
    </row>
    <row r="233" s="14" customFormat="1">
      <c r="A233" s="14"/>
      <c r="B233" s="250"/>
      <c r="C233" s="251"/>
      <c r="D233" s="234" t="s">
        <v>150</v>
      </c>
      <c r="E233" s="252" t="s">
        <v>1</v>
      </c>
      <c r="F233" s="253" t="s">
        <v>153</v>
      </c>
      <c r="G233" s="251"/>
      <c r="H233" s="254">
        <v>35</v>
      </c>
      <c r="I233" s="255"/>
      <c r="J233" s="251"/>
      <c r="K233" s="251"/>
      <c r="L233" s="256"/>
      <c r="M233" s="257"/>
      <c r="N233" s="258"/>
      <c r="O233" s="258"/>
      <c r="P233" s="258"/>
      <c r="Q233" s="258"/>
      <c r="R233" s="258"/>
      <c r="S233" s="258"/>
      <c r="T233" s="259"/>
      <c r="U233" s="14"/>
      <c r="V233" s="14"/>
      <c r="W233" s="14"/>
      <c r="X233" s="14"/>
      <c r="Y233" s="14"/>
      <c r="Z233" s="14"/>
      <c r="AA233" s="14"/>
      <c r="AB233" s="14"/>
      <c r="AC233" s="14"/>
      <c r="AD233" s="14"/>
      <c r="AE233" s="14"/>
      <c r="AT233" s="260" t="s">
        <v>150</v>
      </c>
      <c r="AU233" s="260" t="s">
        <v>92</v>
      </c>
      <c r="AV233" s="14" t="s">
        <v>142</v>
      </c>
      <c r="AW233" s="14" t="s">
        <v>38</v>
      </c>
      <c r="AX233" s="14" t="s">
        <v>90</v>
      </c>
      <c r="AY233" s="260" t="s">
        <v>136</v>
      </c>
    </row>
    <row r="234" s="2" customFormat="1" ht="14.4" customHeight="1">
      <c r="A234" s="39"/>
      <c r="B234" s="40"/>
      <c r="C234" s="261" t="s">
        <v>327</v>
      </c>
      <c r="D234" s="261" t="s">
        <v>164</v>
      </c>
      <c r="E234" s="262" t="s">
        <v>1270</v>
      </c>
      <c r="F234" s="263" t="s">
        <v>1271</v>
      </c>
      <c r="G234" s="264" t="s">
        <v>167</v>
      </c>
      <c r="H234" s="265">
        <v>77</v>
      </c>
      <c r="I234" s="266"/>
      <c r="J234" s="267">
        <f>ROUND(I234*H234,2)</f>
        <v>0</v>
      </c>
      <c r="K234" s="268"/>
      <c r="L234" s="269"/>
      <c r="M234" s="270" t="s">
        <v>1</v>
      </c>
      <c r="N234" s="271" t="s">
        <v>47</v>
      </c>
      <c r="O234" s="92"/>
      <c r="P234" s="230">
        <f>O234*H234</f>
        <v>0</v>
      </c>
      <c r="Q234" s="230">
        <v>1</v>
      </c>
      <c r="R234" s="230">
        <f>Q234*H234</f>
        <v>77</v>
      </c>
      <c r="S234" s="230">
        <v>0</v>
      </c>
      <c r="T234" s="231">
        <f>S234*H234</f>
        <v>0</v>
      </c>
      <c r="U234" s="39"/>
      <c r="V234" s="39"/>
      <c r="W234" s="39"/>
      <c r="X234" s="39"/>
      <c r="Y234" s="39"/>
      <c r="Z234" s="39"/>
      <c r="AA234" s="39"/>
      <c r="AB234" s="39"/>
      <c r="AC234" s="39"/>
      <c r="AD234" s="39"/>
      <c r="AE234" s="39"/>
      <c r="AR234" s="232" t="s">
        <v>168</v>
      </c>
      <c r="AT234" s="232" t="s">
        <v>164</v>
      </c>
      <c r="AU234" s="232" t="s">
        <v>92</v>
      </c>
      <c r="AY234" s="17" t="s">
        <v>136</v>
      </c>
      <c r="BE234" s="233">
        <f>IF(N234="základní",J234,0)</f>
        <v>0</v>
      </c>
      <c r="BF234" s="233">
        <f>IF(N234="snížená",J234,0)</f>
        <v>0</v>
      </c>
      <c r="BG234" s="233">
        <f>IF(N234="zákl. přenesená",J234,0)</f>
        <v>0</v>
      </c>
      <c r="BH234" s="233">
        <f>IF(N234="sníž. přenesená",J234,0)</f>
        <v>0</v>
      </c>
      <c r="BI234" s="233">
        <f>IF(N234="nulová",J234,0)</f>
        <v>0</v>
      </c>
      <c r="BJ234" s="17" t="s">
        <v>90</v>
      </c>
      <c r="BK234" s="233">
        <f>ROUND(I234*H234,2)</f>
        <v>0</v>
      </c>
      <c r="BL234" s="17" t="s">
        <v>142</v>
      </c>
      <c r="BM234" s="232" t="s">
        <v>1272</v>
      </c>
    </row>
    <row r="235" s="2" customFormat="1">
      <c r="A235" s="39"/>
      <c r="B235" s="40"/>
      <c r="C235" s="41"/>
      <c r="D235" s="234" t="s">
        <v>144</v>
      </c>
      <c r="E235" s="41"/>
      <c r="F235" s="235" t="s">
        <v>1273</v>
      </c>
      <c r="G235" s="41"/>
      <c r="H235" s="41"/>
      <c r="I235" s="236"/>
      <c r="J235" s="41"/>
      <c r="K235" s="41"/>
      <c r="L235" s="45"/>
      <c r="M235" s="237"/>
      <c r="N235" s="238"/>
      <c r="O235" s="92"/>
      <c r="P235" s="92"/>
      <c r="Q235" s="92"/>
      <c r="R235" s="92"/>
      <c r="S235" s="92"/>
      <c r="T235" s="93"/>
      <c r="U235" s="39"/>
      <c r="V235" s="39"/>
      <c r="W235" s="39"/>
      <c r="X235" s="39"/>
      <c r="Y235" s="39"/>
      <c r="Z235" s="39"/>
      <c r="AA235" s="39"/>
      <c r="AB235" s="39"/>
      <c r="AC235" s="39"/>
      <c r="AD235" s="39"/>
      <c r="AE235" s="39"/>
      <c r="AT235" s="17" t="s">
        <v>144</v>
      </c>
      <c r="AU235" s="17" t="s">
        <v>92</v>
      </c>
    </row>
    <row r="236" s="13" customFormat="1">
      <c r="A236" s="13"/>
      <c r="B236" s="239"/>
      <c r="C236" s="240"/>
      <c r="D236" s="234" t="s">
        <v>150</v>
      </c>
      <c r="E236" s="241" t="s">
        <v>1</v>
      </c>
      <c r="F236" s="242" t="s">
        <v>1274</v>
      </c>
      <c r="G236" s="240"/>
      <c r="H236" s="243">
        <v>77</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77</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24.15" customHeight="1">
      <c r="A238" s="39"/>
      <c r="B238" s="40"/>
      <c r="C238" s="220" t="s">
        <v>333</v>
      </c>
      <c r="D238" s="220" t="s">
        <v>138</v>
      </c>
      <c r="E238" s="221" t="s">
        <v>1275</v>
      </c>
      <c r="F238" s="222" t="s">
        <v>1276</v>
      </c>
      <c r="G238" s="223" t="s">
        <v>148</v>
      </c>
      <c r="H238" s="224">
        <v>205</v>
      </c>
      <c r="I238" s="225"/>
      <c r="J238" s="226">
        <f>ROUND(I238*H238,2)</f>
        <v>0</v>
      </c>
      <c r="K238" s="227"/>
      <c r="L238" s="45"/>
      <c r="M238" s="228" t="s">
        <v>1</v>
      </c>
      <c r="N238" s="229" t="s">
        <v>47</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1277</v>
      </c>
    </row>
    <row r="239" s="13" customFormat="1">
      <c r="A239" s="13"/>
      <c r="B239" s="239"/>
      <c r="C239" s="240"/>
      <c r="D239" s="234" t="s">
        <v>150</v>
      </c>
      <c r="E239" s="241" t="s">
        <v>1</v>
      </c>
      <c r="F239" s="242" t="s">
        <v>1278</v>
      </c>
      <c r="G239" s="240"/>
      <c r="H239" s="243">
        <v>170</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150</v>
      </c>
      <c r="AU239" s="249" t="s">
        <v>92</v>
      </c>
      <c r="AV239" s="13" t="s">
        <v>92</v>
      </c>
      <c r="AW239" s="13" t="s">
        <v>38</v>
      </c>
      <c r="AX239" s="13" t="s">
        <v>82</v>
      </c>
      <c r="AY239" s="249" t="s">
        <v>136</v>
      </c>
    </row>
    <row r="240" s="13" customFormat="1">
      <c r="A240" s="13"/>
      <c r="B240" s="239"/>
      <c r="C240" s="240"/>
      <c r="D240" s="234" t="s">
        <v>150</v>
      </c>
      <c r="E240" s="241" t="s">
        <v>1</v>
      </c>
      <c r="F240" s="242" t="s">
        <v>1279</v>
      </c>
      <c r="G240" s="240"/>
      <c r="H240" s="243">
        <v>35</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205</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2" customFormat="1" ht="14.4" customHeight="1">
      <c r="A242" s="39"/>
      <c r="B242" s="40"/>
      <c r="C242" s="261" t="s">
        <v>339</v>
      </c>
      <c r="D242" s="261" t="s">
        <v>164</v>
      </c>
      <c r="E242" s="262" t="s">
        <v>1280</v>
      </c>
      <c r="F242" s="263" t="s">
        <v>1281</v>
      </c>
      <c r="G242" s="264" t="s">
        <v>167</v>
      </c>
      <c r="H242" s="265">
        <v>451</v>
      </c>
      <c r="I242" s="266"/>
      <c r="J242" s="267">
        <f>ROUND(I242*H242,2)</f>
        <v>0</v>
      </c>
      <c r="K242" s="268"/>
      <c r="L242" s="269"/>
      <c r="M242" s="270" t="s">
        <v>1</v>
      </c>
      <c r="N242" s="271" t="s">
        <v>47</v>
      </c>
      <c r="O242" s="92"/>
      <c r="P242" s="230">
        <f>O242*H242</f>
        <v>0</v>
      </c>
      <c r="Q242" s="230">
        <v>1</v>
      </c>
      <c r="R242" s="230">
        <f>Q242*H242</f>
        <v>451</v>
      </c>
      <c r="S242" s="230">
        <v>0</v>
      </c>
      <c r="T242" s="231">
        <f>S242*H242</f>
        <v>0</v>
      </c>
      <c r="U242" s="39"/>
      <c r="V242" s="39"/>
      <c r="W242" s="39"/>
      <c r="X242" s="39"/>
      <c r="Y242" s="39"/>
      <c r="Z242" s="39"/>
      <c r="AA242" s="39"/>
      <c r="AB242" s="39"/>
      <c r="AC242" s="39"/>
      <c r="AD242" s="39"/>
      <c r="AE242" s="39"/>
      <c r="AR242" s="232" t="s">
        <v>168</v>
      </c>
      <c r="AT242" s="232" t="s">
        <v>164</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1282</v>
      </c>
    </row>
    <row r="243" s="2" customFormat="1">
      <c r="A243" s="39"/>
      <c r="B243" s="40"/>
      <c r="C243" s="41"/>
      <c r="D243" s="234" t="s">
        <v>144</v>
      </c>
      <c r="E243" s="41"/>
      <c r="F243" s="235" t="s">
        <v>1273</v>
      </c>
      <c r="G243" s="41"/>
      <c r="H243" s="41"/>
      <c r="I243" s="236"/>
      <c r="J243" s="41"/>
      <c r="K243" s="41"/>
      <c r="L243" s="45"/>
      <c r="M243" s="237"/>
      <c r="N243" s="238"/>
      <c r="O243" s="92"/>
      <c r="P243" s="92"/>
      <c r="Q243" s="92"/>
      <c r="R243" s="92"/>
      <c r="S243" s="92"/>
      <c r="T243" s="93"/>
      <c r="U243" s="39"/>
      <c r="V243" s="39"/>
      <c r="W243" s="39"/>
      <c r="X243" s="39"/>
      <c r="Y243" s="39"/>
      <c r="Z243" s="39"/>
      <c r="AA243" s="39"/>
      <c r="AB243" s="39"/>
      <c r="AC243" s="39"/>
      <c r="AD243" s="39"/>
      <c r="AE243" s="39"/>
      <c r="AT243" s="17" t="s">
        <v>144</v>
      </c>
      <c r="AU243" s="17" t="s">
        <v>92</v>
      </c>
    </row>
    <row r="244" s="13" customFormat="1">
      <c r="A244" s="13"/>
      <c r="B244" s="239"/>
      <c r="C244" s="240"/>
      <c r="D244" s="234" t="s">
        <v>150</v>
      </c>
      <c r="E244" s="241" t="s">
        <v>1</v>
      </c>
      <c r="F244" s="242" t="s">
        <v>1283</v>
      </c>
      <c r="G244" s="240"/>
      <c r="H244" s="243">
        <v>451</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82</v>
      </c>
      <c r="AY244" s="249" t="s">
        <v>136</v>
      </c>
    </row>
    <row r="245" s="14" customFormat="1">
      <c r="A245" s="14"/>
      <c r="B245" s="250"/>
      <c r="C245" s="251"/>
      <c r="D245" s="234" t="s">
        <v>150</v>
      </c>
      <c r="E245" s="252" t="s">
        <v>1</v>
      </c>
      <c r="F245" s="253" t="s">
        <v>153</v>
      </c>
      <c r="G245" s="251"/>
      <c r="H245" s="254">
        <v>451</v>
      </c>
      <c r="I245" s="255"/>
      <c r="J245" s="251"/>
      <c r="K245" s="251"/>
      <c r="L245" s="256"/>
      <c r="M245" s="257"/>
      <c r="N245" s="258"/>
      <c r="O245" s="258"/>
      <c r="P245" s="258"/>
      <c r="Q245" s="258"/>
      <c r="R245" s="258"/>
      <c r="S245" s="258"/>
      <c r="T245" s="259"/>
      <c r="U245" s="14"/>
      <c r="V245" s="14"/>
      <c r="W245" s="14"/>
      <c r="X245" s="14"/>
      <c r="Y245" s="14"/>
      <c r="Z245" s="14"/>
      <c r="AA245" s="14"/>
      <c r="AB245" s="14"/>
      <c r="AC245" s="14"/>
      <c r="AD245" s="14"/>
      <c r="AE245" s="14"/>
      <c r="AT245" s="260" t="s">
        <v>150</v>
      </c>
      <c r="AU245" s="260" t="s">
        <v>92</v>
      </c>
      <c r="AV245" s="14" t="s">
        <v>142</v>
      </c>
      <c r="AW245" s="14" t="s">
        <v>38</v>
      </c>
      <c r="AX245" s="14" t="s">
        <v>90</v>
      </c>
      <c r="AY245" s="260" t="s">
        <v>136</v>
      </c>
    </row>
    <row r="246" s="2" customFormat="1" ht="14.4" customHeight="1">
      <c r="A246" s="39"/>
      <c r="B246" s="40"/>
      <c r="C246" s="220" t="s">
        <v>344</v>
      </c>
      <c r="D246" s="220" t="s">
        <v>138</v>
      </c>
      <c r="E246" s="221" t="s">
        <v>1284</v>
      </c>
      <c r="F246" s="222" t="s">
        <v>1285</v>
      </c>
      <c r="G246" s="223" t="s">
        <v>148</v>
      </c>
      <c r="H246" s="224">
        <v>330</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1286</v>
      </c>
    </row>
    <row r="247" s="2" customFormat="1">
      <c r="A247" s="39"/>
      <c r="B247" s="40"/>
      <c r="C247" s="41"/>
      <c r="D247" s="234" t="s">
        <v>144</v>
      </c>
      <c r="E247" s="41"/>
      <c r="F247" s="235" t="s">
        <v>1287</v>
      </c>
      <c r="G247" s="41"/>
      <c r="H247" s="41"/>
      <c r="I247" s="236"/>
      <c r="J247" s="41"/>
      <c r="K247" s="41"/>
      <c r="L247" s="45"/>
      <c r="M247" s="237"/>
      <c r="N247" s="238"/>
      <c r="O247" s="92"/>
      <c r="P247" s="92"/>
      <c r="Q247" s="92"/>
      <c r="R247" s="92"/>
      <c r="S247" s="92"/>
      <c r="T247" s="93"/>
      <c r="U247" s="39"/>
      <c r="V247" s="39"/>
      <c r="W247" s="39"/>
      <c r="X247" s="39"/>
      <c r="Y247" s="39"/>
      <c r="Z247" s="39"/>
      <c r="AA247" s="39"/>
      <c r="AB247" s="39"/>
      <c r="AC247" s="39"/>
      <c r="AD247" s="39"/>
      <c r="AE247" s="39"/>
      <c r="AT247" s="17" t="s">
        <v>144</v>
      </c>
      <c r="AU247" s="17" t="s">
        <v>92</v>
      </c>
    </row>
    <row r="248" s="13" customFormat="1">
      <c r="A248" s="13"/>
      <c r="B248" s="239"/>
      <c r="C248" s="240"/>
      <c r="D248" s="234" t="s">
        <v>150</v>
      </c>
      <c r="E248" s="241" t="s">
        <v>1</v>
      </c>
      <c r="F248" s="242" t="s">
        <v>1288</v>
      </c>
      <c r="G248" s="240"/>
      <c r="H248" s="243">
        <v>290</v>
      </c>
      <c r="I248" s="244"/>
      <c r="J248" s="240"/>
      <c r="K248" s="240"/>
      <c r="L248" s="245"/>
      <c r="M248" s="246"/>
      <c r="N248" s="247"/>
      <c r="O248" s="247"/>
      <c r="P248" s="247"/>
      <c r="Q248" s="247"/>
      <c r="R248" s="247"/>
      <c r="S248" s="247"/>
      <c r="T248" s="248"/>
      <c r="U248" s="13"/>
      <c r="V248" s="13"/>
      <c r="W248" s="13"/>
      <c r="X248" s="13"/>
      <c r="Y248" s="13"/>
      <c r="Z248" s="13"/>
      <c r="AA248" s="13"/>
      <c r="AB248" s="13"/>
      <c r="AC248" s="13"/>
      <c r="AD248" s="13"/>
      <c r="AE248" s="13"/>
      <c r="AT248" s="249" t="s">
        <v>150</v>
      </c>
      <c r="AU248" s="249" t="s">
        <v>92</v>
      </c>
      <c r="AV248" s="13" t="s">
        <v>92</v>
      </c>
      <c r="AW248" s="13" t="s">
        <v>38</v>
      </c>
      <c r="AX248" s="13" t="s">
        <v>82</v>
      </c>
      <c r="AY248" s="249" t="s">
        <v>136</v>
      </c>
    </row>
    <row r="249" s="13" customFormat="1">
      <c r="A249" s="13"/>
      <c r="B249" s="239"/>
      <c r="C249" s="240"/>
      <c r="D249" s="234" t="s">
        <v>150</v>
      </c>
      <c r="E249" s="241" t="s">
        <v>1</v>
      </c>
      <c r="F249" s="242" t="s">
        <v>1289</v>
      </c>
      <c r="G249" s="240"/>
      <c r="H249" s="243">
        <v>40</v>
      </c>
      <c r="I249" s="244"/>
      <c r="J249" s="240"/>
      <c r="K249" s="240"/>
      <c r="L249" s="245"/>
      <c r="M249" s="246"/>
      <c r="N249" s="247"/>
      <c r="O249" s="247"/>
      <c r="P249" s="247"/>
      <c r="Q249" s="247"/>
      <c r="R249" s="247"/>
      <c r="S249" s="247"/>
      <c r="T249" s="248"/>
      <c r="U249" s="13"/>
      <c r="V249" s="13"/>
      <c r="W249" s="13"/>
      <c r="X249" s="13"/>
      <c r="Y249" s="13"/>
      <c r="Z249" s="13"/>
      <c r="AA249" s="13"/>
      <c r="AB249" s="13"/>
      <c r="AC249" s="13"/>
      <c r="AD249" s="13"/>
      <c r="AE249" s="13"/>
      <c r="AT249" s="249" t="s">
        <v>150</v>
      </c>
      <c r="AU249" s="249" t="s">
        <v>92</v>
      </c>
      <c r="AV249" s="13" t="s">
        <v>92</v>
      </c>
      <c r="AW249" s="13" t="s">
        <v>38</v>
      </c>
      <c r="AX249" s="13" t="s">
        <v>82</v>
      </c>
      <c r="AY249" s="249" t="s">
        <v>136</v>
      </c>
    </row>
    <row r="250" s="14" customFormat="1">
      <c r="A250" s="14"/>
      <c r="B250" s="250"/>
      <c r="C250" s="251"/>
      <c r="D250" s="234" t="s">
        <v>150</v>
      </c>
      <c r="E250" s="252" t="s">
        <v>1</v>
      </c>
      <c r="F250" s="253" t="s">
        <v>153</v>
      </c>
      <c r="G250" s="251"/>
      <c r="H250" s="254">
        <v>330</v>
      </c>
      <c r="I250" s="255"/>
      <c r="J250" s="251"/>
      <c r="K250" s="251"/>
      <c r="L250" s="256"/>
      <c r="M250" s="257"/>
      <c r="N250" s="258"/>
      <c r="O250" s="258"/>
      <c r="P250" s="258"/>
      <c r="Q250" s="258"/>
      <c r="R250" s="258"/>
      <c r="S250" s="258"/>
      <c r="T250" s="259"/>
      <c r="U250" s="14"/>
      <c r="V250" s="14"/>
      <c r="W250" s="14"/>
      <c r="X250" s="14"/>
      <c r="Y250" s="14"/>
      <c r="Z250" s="14"/>
      <c r="AA250" s="14"/>
      <c r="AB250" s="14"/>
      <c r="AC250" s="14"/>
      <c r="AD250" s="14"/>
      <c r="AE250" s="14"/>
      <c r="AT250" s="260" t="s">
        <v>150</v>
      </c>
      <c r="AU250" s="260" t="s">
        <v>92</v>
      </c>
      <c r="AV250" s="14" t="s">
        <v>142</v>
      </c>
      <c r="AW250" s="14" t="s">
        <v>38</v>
      </c>
      <c r="AX250" s="14" t="s">
        <v>90</v>
      </c>
      <c r="AY250" s="260" t="s">
        <v>136</v>
      </c>
    </row>
    <row r="251" s="2" customFormat="1" ht="14.4" customHeight="1">
      <c r="A251" s="39"/>
      <c r="B251" s="40"/>
      <c r="C251" s="261" t="s">
        <v>349</v>
      </c>
      <c r="D251" s="261" t="s">
        <v>164</v>
      </c>
      <c r="E251" s="262" t="s">
        <v>1290</v>
      </c>
      <c r="F251" s="263" t="s">
        <v>1291</v>
      </c>
      <c r="G251" s="264" t="s">
        <v>167</v>
      </c>
      <c r="H251" s="265">
        <v>620</v>
      </c>
      <c r="I251" s="266"/>
      <c r="J251" s="267">
        <f>ROUND(I251*H251,2)</f>
        <v>0</v>
      </c>
      <c r="K251" s="268"/>
      <c r="L251" s="269"/>
      <c r="M251" s="270" t="s">
        <v>1</v>
      </c>
      <c r="N251" s="271" t="s">
        <v>47</v>
      </c>
      <c r="O251" s="92"/>
      <c r="P251" s="230">
        <f>O251*H251</f>
        <v>0</v>
      </c>
      <c r="Q251" s="230">
        <v>1</v>
      </c>
      <c r="R251" s="230">
        <f>Q251*H251</f>
        <v>620</v>
      </c>
      <c r="S251" s="230">
        <v>0</v>
      </c>
      <c r="T251" s="231">
        <f>S251*H251</f>
        <v>0</v>
      </c>
      <c r="U251" s="39"/>
      <c r="V251" s="39"/>
      <c r="W251" s="39"/>
      <c r="X251" s="39"/>
      <c r="Y251" s="39"/>
      <c r="Z251" s="39"/>
      <c r="AA251" s="39"/>
      <c r="AB251" s="39"/>
      <c r="AC251" s="39"/>
      <c r="AD251" s="39"/>
      <c r="AE251" s="39"/>
      <c r="AR251" s="232" t="s">
        <v>168</v>
      </c>
      <c r="AT251" s="232" t="s">
        <v>164</v>
      </c>
      <c r="AU251" s="232" t="s">
        <v>92</v>
      </c>
      <c r="AY251" s="17" t="s">
        <v>136</v>
      </c>
      <c r="BE251" s="233">
        <f>IF(N251="základní",J251,0)</f>
        <v>0</v>
      </c>
      <c r="BF251" s="233">
        <f>IF(N251="snížená",J251,0)</f>
        <v>0</v>
      </c>
      <c r="BG251" s="233">
        <f>IF(N251="zákl. přenesená",J251,0)</f>
        <v>0</v>
      </c>
      <c r="BH251" s="233">
        <f>IF(N251="sníž. přenesená",J251,0)</f>
        <v>0</v>
      </c>
      <c r="BI251" s="233">
        <f>IF(N251="nulová",J251,0)</f>
        <v>0</v>
      </c>
      <c r="BJ251" s="17" t="s">
        <v>90</v>
      </c>
      <c r="BK251" s="233">
        <f>ROUND(I251*H251,2)</f>
        <v>0</v>
      </c>
      <c r="BL251" s="17" t="s">
        <v>142</v>
      </c>
      <c r="BM251" s="232" t="s">
        <v>1292</v>
      </c>
    </row>
    <row r="252" s="2" customFormat="1">
      <c r="A252" s="39"/>
      <c r="B252" s="40"/>
      <c r="C252" s="41"/>
      <c r="D252" s="234" t="s">
        <v>144</v>
      </c>
      <c r="E252" s="41"/>
      <c r="F252" s="235" t="s">
        <v>1293</v>
      </c>
      <c r="G252" s="41"/>
      <c r="H252" s="41"/>
      <c r="I252" s="236"/>
      <c r="J252" s="41"/>
      <c r="K252" s="41"/>
      <c r="L252" s="45"/>
      <c r="M252" s="237"/>
      <c r="N252" s="238"/>
      <c r="O252" s="92"/>
      <c r="P252" s="92"/>
      <c r="Q252" s="92"/>
      <c r="R252" s="92"/>
      <c r="S252" s="92"/>
      <c r="T252" s="93"/>
      <c r="U252" s="39"/>
      <c r="V252" s="39"/>
      <c r="W252" s="39"/>
      <c r="X252" s="39"/>
      <c r="Y252" s="39"/>
      <c r="Z252" s="39"/>
      <c r="AA252" s="39"/>
      <c r="AB252" s="39"/>
      <c r="AC252" s="39"/>
      <c r="AD252" s="39"/>
      <c r="AE252" s="39"/>
      <c r="AT252" s="17" t="s">
        <v>144</v>
      </c>
      <c r="AU252" s="17" t="s">
        <v>92</v>
      </c>
    </row>
    <row r="253" s="13" customFormat="1">
      <c r="A253" s="13"/>
      <c r="B253" s="239"/>
      <c r="C253" s="240"/>
      <c r="D253" s="234" t="s">
        <v>150</v>
      </c>
      <c r="E253" s="241" t="s">
        <v>1</v>
      </c>
      <c r="F253" s="242" t="s">
        <v>1294</v>
      </c>
      <c r="G253" s="240"/>
      <c r="H253" s="243">
        <v>620</v>
      </c>
      <c r="I253" s="244"/>
      <c r="J253" s="240"/>
      <c r="K253" s="240"/>
      <c r="L253" s="245"/>
      <c r="M253" s="246"/>
      <c r="N253" s="247"/>
      <c r="O253" s="247"/>
      <c r="P253" s="247"/>
      <c r="Q253" s="247"/>
      <c r="R253" s="247"/>
      <c r="S253" s="247"/>
      <c r="T253" s="248"/>
      <c r="U253" s="13"/>
      <c r="V253" s="13"/>
      <c r="W253" s="13"/>
      <c r="X253" s="13"/>
      <c r="Y253" s="13"/>
      <c r="Z253" s="13"/>
      <c r="AA253" s="13"/>
      <c r="AB253" s="13"/>
      <c r="AC253" s="13"/>
      <c r="AD253" s="13"/>
      <c r="AE253" s="13"/>
      <c r="AT253" s="249" t="s">
        <v>150</v>
      </c>
      <c r="AU253" s="249" t="s">
        <v>92</v>
      </c>
      <c r="AV253" s="13" t="s">
        <v>92</v>
      </c>
      <c r="AW253" s="13" t="s">
        <v>38</v>
      </c>
      <c r="AX253" s="13" t="s">
        <v>82</v>
      </c>
      <c r="AY253" s="249" t="s">
        <v>136</v>
      </c>
    </row>
    <row r="254" s="14" customFormat="1">
      <c r="A254" s="14"/>
      <c r="B254" s="250"/>
      <c r="C254" s="251"/>
      <c r="D254" s="234" t="s">
        <v>150</v>
      </c>
      <c r="E254" s="252" t="s">
        <v>1</v>
      </c>
      <c r="F254" s="253" t="s">
        <v>153</v>
      </c>
      <c r="G254" s="251"/>
      <c r="H254" s="254">
        <v>620</v>
      </c>
      <c r="I254" s="255"/>
      <c r="J254" s="251"/>
      <c r="K254" s="251"/>
      <c r="L254" s="256"/>
      <c r="M254" s="257"/>
      <c r="N254" s="258"/>
      <c r="O254" s="258"/>
      <c r="P254" s="258"/>
      <c r="Q254" s="258"/>
      <c r="R254" s="258"/>
      <c r="S254" s="258"/>
      <c r="T254" s="259"/>
      <c r="U254" s="14"/>
      <c r="V254" s="14"/>
      <c r="W254" s="14"/>
      <c r="X254" s="14"/>
      <c r="Y254" s="14"/>
      <c r="Z254" s="14"/>
      <c r="AA254" s="14"/>
      <c r="AB254" s="14"/>
      <c r="AC254" s="14"/>
      <c r="AD254" s="14"/>
      <c r="AE254" s="14"/>
      <c r="AT254" s="260" t="s">
        <v>150</v>
      </c>
      <c r="AU254" s="260" t="s">
        <v>92</v>
      </c>
      <c r="AV254" s="14" t="s">
        <v>142</v>
      </c>
      <c r="AW254" s="14" t="s">
        <v>38</v>
      </c>
      <c r="AX254" s="14" t="s">
        <v>90</v>
      </c>
      <c r="AY254" s="260" t="s">
        <v>136</v>
      </c>
    </row>
    <row r="255" s="12" customFormat="1" ht="22.8" customHeight="1">
      <c r="A255" s="12"/>
      <c r="B255" s="204"/>
      <c r="C255" s="205"/>
      <c r="D255" s="206" t="s">
        <v>81</v>
      </c>
      <c r="E255" s="218" t="s">
        <v>92</v>
      </c>
      <c r="F255" s="218" t="s">
        <v>1295</v>
      </c>
      <c r="G255" s="205"/>
      <c r="H255" s="205"/>
      <c r="I255" s="208"/>
      <c r="J255" s="219">
        <f>BK255</f>
        <v>0</v>
      </c>
      <c r="K255" s="205"/>
      <c r="L255" s="210"/>
      <c r="M255" s="211"/>
      <c r="N255" s="212"/>
      <c r="O255" s="212"/>
      <c r="P255" s="213">
        <f>SUM(P256:P261)</f>
        <v>0</v>
      </c>
      <c r="Q255" s="212"/>
      <c r="R255" s="213">
        <f>SUM(R256:R261)</f>
        <v>0</v>
      </c>
      <c r="S255" s="212"/>
      <c r="T255" s="214">
        <f>SUM(T256:T261)</f>
        <v>0</v>
      </c>
      <c r="U255" s="12"/>
      <c r="V255" s="12"/>
      <c r="W255" s="12"/>
      <c r="X255" s="12"/>
      <c r="Y255" s="12"/>
      <c r="Z255" s="12"/>
      <c r="AA255" s="12"/>
      <c r="AB255" s="12"/>
      <c r="AC255" s="12"/>
      <c r="AD255" s="12"/>
      <c r="AE255" s="12"/>
      <c r="AR255" s="215" t="s">
        <v>90</v>
      </c>
      <c r="AT255" s="216" t="s">
        <v>81</v>
      </c>
      <c r="AU255" s="216" t="s">
        <v>90</v>
      </c>
      <c r="AY255" s="215" t="s">
        <v>136</v>
      </c>
      <c r="BK255" s="217">
        <f>SUM(BK256:BK261)</f>
        <v>0</v>
      </c>
    </row>
    <row r="256" s="2" customFormat="1" ht="14.4" customHeight="1">
      <c r="A256" s="39"/>
      <c r="B256" s="40"/>
      <c r="C256" s="220" t="s">
        <v>355</v>
      </c>
      <c r="D256" s="220" t="s">
        <v>138</v>
      </c>
      <c r="E256" s="221" t="s">
        <v>1296</v>
      </c>
      <c r="F256" s="222" t="s">
        <v>1297</v>
      </c>
      <c r="G256" s="223" t="s">
        <v>256</v>
      </c>
      <c r="H256" s="224">
        <v>208</v>
      </c>
      <c r="I256" s="225"/>
      <c r="J256" s="226">
        <f>ROUND(I256*H256,2)</f>
        <v>0</v>
      </c>
      <c r="K256" s="227"/>
      <c r="L256" s="45"/>
      <c r="M256" s="228" t="s">
        <v>1</v>
      </c>
      <c r="N256" s="229" t="s">
        <v>47</v>
      </c>
      <c r="O256" s="92"/>
      <c r="P256" s="230">
        <f>O256*H256</f>
        <v>0</v>
      </c>
      <c r="Q256" s="230">
        <v>0</v>
      </c>
      <c r="R256" s="230">
        <f>Q256*H256</f>
        <v>0</v>
      </c>
      <c r="S256" s="230">
        <v>0</v>
      </c>
      <c r="T256" s="231">
        <f>S256*H256</f>
        <v>0</v>
      </c>
      <c r="U256" s="39"/>
      <c r="V256" s="39"/>
      <c r="W256" s="39"/>
      <c r="X256" s="39"/>
      <c r="Y256" s="39"/>
      <c r="Z256" s="39"/>
      <c r="AA256" s="39"/>
      <c r="AB256" s="39"/>
      <c r="AC256" s="39"/>
      <c r="AD256" s="39"/>
      <c r="AE256" s="39"/>
      <c r="AR256" s="232" t="s">
        <v>142</v>
      </c>
      <c r="AT256" s="232" t="s">
        <v>138</v>
      </c>
      <c r="AU256" s="232" t="s">
        <v>92</v>
      </c>
      <c r="AY256" s="17" t="s">
        <v>136</v>
      </c>
      <c r="BE256" s="233">
        <f>IF(N256="základní",J256,0)</f>
        <v>0</v>
      </c>
      <c r="BF256" s="233">
        <f>IF(N256="snížená",J256,0)</f>
        <v>0</v>
      </c>
      <c r="BG256" s="233">
        <f>IF(N256="zákl. přenesená",J256,0)</f>
        <v>0</v>
      </c>
      <c r="BH256" s="233">
        <f>IF(N256="sníž. přenesená",J256,0)</f>
        <v>0</v>
      </c>
      <c r="BI256" s="233">
        <f>IF(N256="nulová",J256,0)</f>
        <v>0</v>
      </c>
      <c r="BJ256" s="17" t="s">
        <v>90</v>
      </c>
      <c r="BK256" s="233">
        <f>ROUND(I256*H256,2)</f>
        <v>0</v>
      </c>
      <c r="BL256" s="17" t="s">
        <v>142</v>
      </c>
      <c r="BM256" s="232" t="s">
        <v>1298</v>
      </c>
    </row>
    <row r="257" s="2" customFormat="1">
      <c r="A257" s="39"/>
      <c r="B257" s="40"/>
      <c r="C257" s="41"/>
      <c r="D257" s="234" t="s">
        <v>144</v>
      </c>
      <c r="E257" s="41"/>
      <c r="F257" s="235" t="s">
        <v>462</v>
      </c>
      <c r="G257" s="41"/>
      <c r="H257" s="41"/>
      <c r="I257" s="236"/>
      <c r="J257" s="41"/>
      <c r="K257" s="41"/>
      <c r="L257" s="45"/>
      <c r="M257" s="237"/>
      <c r="N257" s="238"/>
      <c r="O257" s="92"/>
      <c r="P257" s="92"/>
      <c r="Q257" s="92"/>
      <c r="R257" s="92"/>
      <c r="S257" s="92"/>
      <c r="T257" s="93"/>
      <c r="U257" s="39"/>
      <c r="V257" s="39"/>
      <c r="W257" s="39"/>
      <c r="X257" s="39"/>
      <c r="Y257" s="39"/>
      <c r="Z257" s="39"/>
      <c r="AA257" s="39"/>
      <c r="AB257" s="39"/>
      <c r="AC257" s="39"/>
      <c r="AD257" s="39"/>
      <c r="AE257" s="39"/>
      <c r="AT257" s="17" t="s">
        <v>144</v>
      </c>
      <c r="AU257" s="17" t="s">
        <v>92</v>
      </c>
    </row>
    <row r="258" s="2" customFormat="1" ht="14.4" customHeight="1">
      <c r="A258" s="39"/>
      <c r="B258" s="40"/>
      <c r="C258" s="220" t="s">
        <v>27</v>
      </c>
      <c r="D258" s="220" t="s">
        <v>138</v>
      </c>
      <c r="E258" s="221" t="s">
        <v>1299</v>
      </c>
      <c r="F258" s="222" t="s">
        <v>1300</v>
      </c>
      <c r="G258" s="223" t="s">
        <v>256</v>
      </c>
      <c r="H258" s="224">
        <v>208</v>
      </c>
      <c r="I258" s="225"/>
      <c r="J258" s="226">
        <f>ROUND(I258*H258,2)</f>
        <v>0</v>
      </c>
      <c r="K258" s="227"/>
      <c r="L258" s="45"/>
      <c r="M258" s="228" t="s">
        <v>1</v>
      </c>
      <c r="N258" s="229" t="s">
        <v>47</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142</v>
      </c>
      <c r="AT258" s="232" t="s">
        <v>138</v>
      </c>
      <c r="AU258" s="232" t="s">
        <v>92</v>
      </c>
      <c r="AY258" s="17" t="s">
        <v>136</v>
      </c>
      <c r="BE258" s="233">
        <f>IF(N258="základní",J258,0)</f>
        <v>0</v>
      </c>
      <c r="BF258" s="233">
        <f>IF(N258="snížená",J258,0)</f>
        <v>0</v>
      </c>
      <c r="BG258" s="233">
        <f>IF(N258="zákl. přenesená",J258,0)</f>
        <v>0</v>
      </c>
      <c r="BH258" s="233">
        <f>IF(N258="sníž. přenesená",J258,0)</f>
        <v>0</v>
      </c>
      <c r="BI258" s="233">
        <f>IF(N258="nulová",J258,0)</f>
        <v>0</v>
      </c>
      <c r="BJ258" s="17" t="s">
        <v>90</v>
      </c>
      <c r="BK258" s="233">
        <f>ROUND(I258*H258,2)</f>
        <v>0</v>
      </c>
      <c r="BL258" s="17" t="s">
        <v>142</v>
      </c>
      <c r="BM258" s="232" t="s">
        <v>1301</v>
      </c>
    </row>
    <row r="259" s="2" customFormat="1">
      <c r="A259" s="39"/>
      <c r="B259" s="40"/>
      <c r="C259" s="41"/>
      <c r="D259" s="234" t="s">
        <v>144</v>
      </c>
      <c r="E259" s="41"/>
      <c r="F259" s="235" t="s">
        <v>1302</v>
      </c>
      <c r="G259" s="41"/>
      <c r="H259" s="41"/>
      <c r="I259" s="236"/>
      <c r="J259" s="41"/>
      <c r="K259" s="41"/>
      <c r="L259" s="45"/>
      <c r="M259" s="237"/>
      <c r="N259" s="238"/>
      <c r="O259" s="92"/>
      <c r="P259" s="92"/>
      <c r="Q259" s="92"/>
      <c r="R259" s="92"/>
      <c r="S259" s="92"/>
      <c r="T259" s="93"/>
      <c r="U259" s="39"/>
      <c r="V259" s="39"/>
      <c r="W259" s="39"/>
      <c r="X259" s="39"/>
      <c r="Y259" s="39"/>
      <c r="Z259" s="39"/>
      <c r="AA259" s="39"/>
      <c r="AB259" s="39"/>
      <c r="AC259" s="39"/>
      <c r="AD259" s="39"/>
      <c r="AE259" s="39"/>
      <c r="AT259" s="17" t="s">
        <v>144</v>
      </c>
      <c r="AU259" s="17" t="s">
        <v>92</v>
      </c>
    </row>
    <row r="260" s="2" customFormat="1" ht="14.4" customHeight="1">
      <c r="A260" s="39"/>
      <c r="B260" s="40"/>
      <c r="C260" s="220" t="s">
        <v>363</v>
      </c>
      <c r="D260" s="220" t="s">
        <v>138</v>
      </c>
      <c r="E260" s="221" t="s">
        <v>1303</v>
      </c>
      <c r="F260" s="222" t="s">
        <v>1304</v>
      </c>
      <c r="G260" s="223" t="s">
        <v>148</v>
      </c>
      <c r="H260" s="224">
        <v>20</v>
      </c>
      <c r="I260" s="225"/>
      <c r="J260" s="226">
        <f>ROUND(I260*H260,2)</f>
        <v>0</v>
      </c>
      <c r="K260" s="227"/>
      <c r="L260" s="45"/>
      <c r="M260" s="228" t="s">
        <v>1</v>
      </c>
      <c r="N260" s="229" t="s">
        <v>47</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142</v>
      </c>
      <c r="AT260" s="232" t="s">
        <v>138</v>
      </c>
      <c r="AU260" s="232" t="s">
        <v>92</v>
      </c>
      <c r="AY260" s="17" t="s">
        <v>136</v>
      </c>
      <c r="BE260" s="233">
        <f>IF(N260="základní",J260,0)</f>
        <v>0</v>
      </c>
      <c r="BF260" s="233">
        <f>IF(N260="snížená",J260,0)</f>
        <v>0</v>
      </c>
      <c r="BG260" s="233">
        <f>IF(N260="zákl. přenesená",J260,0)</f>
        <v>0</v>
      </c>
      <c r="BH260" s="233">
        <f>IF(N260="sníž. přenesená",J260,0)</f>
        <v>0</v>
      </c>
      <c r="BI260" s="233">
        <f>IF(N260="nulová",J260,0)</f>
        <v>0</v>
      </c>
      <c r="BJ260" s="17" t="s">
        <v>90</v>
      </c>
      <c r="BK260" s="233">
        <f>ROUND(I260*H260,2)</f>
        <v>0</v>
      </c>
      <c r="BL260" s="17" t="s">
        <v>142</v>
      </c>
      <c r="BM260" s="232" t="s">
        <v>1305</v>
      </c>
    </row>
    <row r="261" s="2" customFormat="1">
      <c r="A261" s="39"/>
      <c r="B261" s="40"/>
      <c r="C261" s="41"/>
      <c r="D261" s="234" t="s">
        <v>144</v>
      </c>
      <c r="E261" s="41"/>
      <c r="F261" s="235" t="s">
        <v>1306</v>
      </c>
      <c r="G261" s="41"/>
      <c r="H261" s="41"/>
      <c r="I261" s="236"/>
      <c r="J261" s="41"/>
      <c r="K261" s="41"/>
      <c r="L261" s="45"/>
      <c r="M261" s="237"/>
      <c r="N261" s="238"/>
      <c r="O261" s="92"/>
      <c r="P261" s="92"/>
      <c r="Q261" s="92"/>
      <c r="R261" s="92"/>
      <c r="S261" s="92"/>
      <c r="T261" s="93"/>
      <c r="U261" s="39"/>
      <c r="V261" s="39"/>
      <c r="W261" s="39"/>
      <c r="X261" s="39"/>
      <c r="Y261" s="39"/>
      <c r="Z261" s="39"/>
      <c r="AA261" s="39"/>
      <c r="AB261" s="39"/>
      <c r="AC261" s="39"/>
      <c r="AD261" s="39"/>
      <c r="AE261" s="39"/>
      <c r="AT261" s="17" t="s">
        <v>144</v>
      </c>
      <c r="AU261" s="17" t="s">
        <v>92</v>
      </c>
    </row>
    <row r="262" s="12" customFormat="1" ht="22.8" customHeight="1">
      <c r="A262" s="12"/>
      <c r="B262" s="204"/>
      <c r="C262" s="205"/>
      <c r="D262" s="206" t="s">
        <v>81</v>
      </c>
      <c r="E262" s="218" t="s">
        <v>142</v>
      </c>
      <c r="F262" s="218" t="s">
        <v>1307</v>
      </c>
      <c r="G262" s="205"/>
      <c r="H262" s="205"/>
      <c r="I262" s="208"/>
      <c r="J262" s="219">
        <f>BK262</f>
        <v>0</v>
      </c>
      <c r="K262" s="205"/>
      <c r="L262" s="210"/>
      <c r="M262" s="211"/>
      <c r="N262" s="212"/>
      <c r="O262" s="212"/>
      <c r="P262" s="213">
        <f>SUM(P263:P270)</f>
        <v>0</v>
      </c>
      <c r="Q262" s="212"/>
      <c r="R262" s="213">
        <f>SUM(R263:R270)</f>
        <v>0</v>
      </c>
      <c r="S262" s="212"/>
      <c r="T262" s="214">
        <f>SUM(T263:T270)</f>
        <v>0</v>
      </c>
      <c r="U262" s="12"/>
      <c r="V262" s="12"/>
      <c r="W262" s="12"/>
      <c r="X262" s="12"/>
      <c r="Y262" s="12"/>
      <c r="Z262" s="12"/>
      <c r="AA262" s="12"/>
      <c r="AB262" s="12"/>
      <c r="AC262" s="12"/>
      <c r="AD262" s="12"/>
      <c r="AE262" s="12"/>
      <c r="AR262" s="215" t="s">
        <v>90</v>
      </c>
      <c r="AT262" s="216" t="s">
        <v>81</v>
      </c>
      <c r="AU262" s="216" t="s">
        <v>90</v>
      </c>
      <c r="AY262" s="215" t="s">
        <v>136</v>
      </c>
      <c r="BK262" s="217">
        <f>SUM(BK263:BK270)</f>
        <v>0</v>
      </c>
    </row>
    <row r="263" s="2" customFormat="1" ht="14.4" customHeight="1">
      <c r="A263" s="39"/>
      <c r="B263" s="40"/>
      <c r="C263" s="220" t="s">
        <v>370</v>
      </c>
      <c r="D263" s="220" t="s">
        <v>138</v>
      </c>
      <c r="E263" s="221" t="s">
        <v>1308</v>
      </c>
      <c r="F263" s="222" t="s">
        <v>1309</v>
      </c>
      <c r="G263" s="223" t="s">
        <v>148</v>
      </c>
      <c r="H263" s="224">
        <v>30</v>
      </c>
      <c r="I263" s="225"/>
      <c r="J263" s="226">
        <f>ROUND(I263*H263,2)</f>
        <v>0</v>
      </c>
      <c r="K263" s="227"/>
      <c r="L263" s="45"/>
      <c r="M263" s="228" t="s">
        <v>1</v>
      </c>
      <c r="N263" s="229" t="s">
        <v>47</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142</v>
      </c>
      <c r="AT263" s="232" t="s">
        <v>138</v>
      </c>
      <c r="AU263" s="232" t="s">
        <v>92</v>
      </c>
      <c r="AY263" s="17" t="s">
        <v>136</v>
      </c>
      <c r="BE263" s="233">
        <f>IF(N263="základní",J263,0)</f>
        <v>0</v>
      </c>
      <c r="BF263" s="233">
        <f>IF(N263="snížená",J263,0)</f>
        <v>0</v>
      </c>
      <c r="BG263" s="233">
        <f>IF(N263="zákl. přenesená",J263,0)</f>
        <v>0</v>
      </c>
      <c r="BH263" s="233">
        <f>IF(N263="sníž. přenesená",J263,0)</f>
        <v>0</v>
      </c>
      <c r="BI263" s="233">
        <f>IF(N263="nulová",J263,0)</f>
        <v>0</v>
      </c>
      <c r="BJ263" s="17" t="s">
        <v>90</v>
      </c>
      <c r="BK263" s="233">
        <f>ROUND(I263*H263,2)</f>
        <v>0</v>
      </c>
      <c r="BL263" s="17" t="s">
        <v>142</v>
      </c>
      <c r="BM263" s="232" t="s">
        <v>1310</v>
      </c>
    </row>
    <row r="264" s="2" customFormat="1">
      <c r="A264" s="39"/>
      <c r="B264" s="40"/>
      <c r="C264" s="41"/>
      <c r="D264" s="234" t="s">
        <v>144</v>
      </c>
      <c r="E264" s="41"/>
      <c r="F264" s="235" t="s">
        <v>1311</v>
      </c>
      <c r="G264" s="41"/>
      <c r="H264" s="41"/>
      <c r="I264" s="236"/>
      <c r="J264" s="41"/>
      <c r="K264" s="41"/>
      <c r="L264" s="45"/>
      <c r="M264" s="237"/>
      <c r="N264" s="238"/>
      <c r="O264" s="92"/>
      <c r="P264" s="92"/>
      <c r="Q264" s="92"/>
      <c r="R264" s="92"/>
      <c r="S264" s="92"/>
      <c r="T264" s="93"/>
      <c r="U264" s="39"/>
      <c r="V264" s="39"/>
      <c r="W264" s="39"/>
      <c r="X264" s="39"/>
      <c r="Y264" s="39"/>
      <c r="Z264" s="39"/>
      <c r="AA264" s="39"/>
      <c r="AB264" s="39"/>
      <c r="AC264" s="39"/>
      <c r="AD264" s="39"/>
      <c r="AE264" s="39"/>
      <c r="AT264" s="17" t="s">
        <v>144</v>
      </c>
      <c r="AU264" s="17" t="s">
        <v>92</v>
      </c>
    </row>
    <row r="265" s="2" customFormat="1" ht="14.4" customHeight="1">
      <c r="A265" s="39"/>
      <c r="B265" s="40"/>
      <c r="C265" s="220" t="s">
        <v>376</v>
      </c>
      <c r="D265" s="220" t="s">
        <v>138</v>
      </c>
      <c r="E265" s="221" t="s">
        <v>1312</v>
      </c>
      <c r="F265" s="222" t="s">
        <v>1313</v>
      </c>
      <c r="G265" s="223" t="s">
        <v>141</v>
      </c>
      <c r="H265" s="224">
        <v>24.800000000000001</v>
      </c>
      <c r="I265" s="225"/>
      <c r="J265" s="226">
        <f>ROUND(I265*H265,2)</f>
        <v>0</v>
      </c>
      <c r="K265" s="227"/>
      <c r="L265" s="45"/>
      <c r="M265" s="228" t="s">
        <v>1</v>
      </c>
      <c r="N265" s="229" t="s">
        <v>47</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142</v>
      </c>
      <c r="AT265" s="232" t="s">
        <v>138</v>
      </c>
      <c r="AU265" s="232" t="s">
        <v>92</v>
      </c>
      <c r="AY265" s="17" t="s">
        <v>136</v>
      </c>
      <c r="BE265" s="233">
        <f>IF(N265="základní",J265,0)</f>
        <v>0</v>
      </c>
      <c r="BF265" s="233">
        <f>IF(N265="snížená",J265,0)</f>
        <v>0</v>
      </c>
      <c r="BG265" s="233">
        <f>IF(N265="zákl. přenesená",J265,0)</f>
        <v>0</v>
      </c>
      <c r="BH265" s="233">
        <f>IF(N265="sníž. přenesená",J265,0)</f>
        <v>0</v>
      </c>
      <c r="BI265" s="233">
        <f>IF(N265="nulová",J265,0)</f>
        <v>0</v>
      </c>
      <c r="BJ265" s="17" t="s">
        <v>90</v>
      </c>
      <c r="BK265" s="233">
        <f>ROUND(I265*H265,2)</f>
        <v>0</v>
      </c>
      <c r="BL265" s="17" t="s">
        <v>142</v>
      </c>
      <c r="BM265" s="232" t="s">
        <v>1314</v>
      </c>
    </row>
    <row r="266" s="2" customFormat="1">
      <c r="A266" s="39"/>
      <c r="B266" s="40"/>
      <c r="C266" s="41"/>
      <c r="D266" s="234" t="s">
        <v>144</v>
      </c>
      <c r="E266" s="41"/>
      <c r="F266" s="235" t="s">
        <v>1315</v>
      </c>
      <c r="G266" s="41"/>
      <c r="H266" s="41"/>
      <c r="I266" s="236"/>
      <c r="J266" s="41"/>
      <c r="K266" s="41"/>
      <c r="L266" s="45"/>
      <c r="M266" s="237"/>
      <c r="N266" s="238"/>
      <c r="O266" s="92"/>
      <c r="P266" s="92"/>
      <c r="Q266" s="92"/>
      <c r="R266" s="92"/>
      <c r="S266" s="92"/>
      <c r="T266" s="93"/>
      <c r="U266" s="39"/>
      <c r="V266" s="39"/>
      <c r="W266" s="39"/>
      <c r="X266" s="39"/>
      <c r="Y266" s="39"/>
      <c r="Z266" s="39"/>
      <c r="AA266" s="39"/>
      <c r="AB266" s="39"/>
      <c r="AC266" s="39"/>
      <c r="AD266" s="39"/>
      <c r="AE266" s="39"/>
      <c r="AT266" s="17" t="s">
        <v>144</v>
      </c>
      <c r="AU266" s="17" t="s">
        <v>92</v>
      </c>
    </row>
    <row r="267" s="2" customFormat="1" ht="14.4" customHeight="1">
      <c r="A267" s="39"/>
      <c r="B267" s="40"/>
      <c r="C267" s="220" t="s">
        <v>381</v>
      </c>
      <c r="D267" s="220" t="s">
        <v>138</v>
      </c>
      <c r="E267" s="221" t="s">
        <v>1316</v>
      </c>
      <c r="F267" s="222" t="s">
        <v>1317</v>
      </c>
      <c r="G267" s="223" t="s">
        <v>141</v>
      </c>
      <c r="H267" s="224">
        <v>14.800000000000001</v>
      </c>
      <c r="I267" s="225"/>
      <c r="J267" s="226">
        <f>ROUND(I267*H267,2)</f>
        <v>0</v>
      </c>
      <c r="K267" s="227"/>
      <c r="L267" s="45"/>
      <c r="M267" s="228" t="s">
        <v>1</v>
      </c>
      <c r="N267" s="229" t="s">
        <v>47</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142</v>
      </c>
      <c r="AT267" s="232" t="s">
        <v>138</v>
      </c>
      <c r="AU267" s="232" t="s">
        <v>92</v>
      </c>
      <c r="AY267" s="17" t="s">
        <v>136</v>
      </c>
      <c r="BE267" s="233">
        <f>IF(N267="základní",J267,0)</f>
        <v>0</v>
      </c>
      <c r="BF267" s="233">
        <f>IF(N267="snížená",J267,0)</f>
        <v>0</v>
      </c>
      <c r="BG267" s="233">
        <f>IF(N267="zákl. přenesená",J267,0)</f>
        <v>0</v>
      </c>
      <c r="BH267" s="233">
        <f>IF(N267="sníž. přenesená",J267,0)</f>
        <v>0</v>
      </c>
      <c r="BI267" s="233">
        <f>IF(N267="nulová",J267,0)</f>
        <v>0</v>
      </c>
      <c r="BJ267" s="17" t="s">
        <v>90</v>
      </c>
      <c r="BK267" s="233">
        <f>ROUND(I267*H267,2)</f>
        <v>0</v>
      </c>
      <c r="BL267" s="17" t="s">
        <v>142</v>
      </c>
      <c r="BM267" s="232" t="s">
        <v>1318</v>
      </c>
    </row>
    <row r="268" s="2" customFormat="1">
      <c r="A268" s="39"/>
      <c r="B268" s="40"/>
      <c r="C268" s="41"/>
      <c r="D268" s="234" t="s">
        <v>144</v>
      </c>
      <c r="E268" s="41"/>
      <c r="F268" s="235" t="s">
        <v>1319</v>
      </c>
      <c r="G268" s="41"/>
      <c r="H268" s="41"/>
      <c r="I268" s="236"/>
      <c r="J268" s="41"/>
      <c r="K268" s="41"/>
      <c r="L268" s="45"/>
      <c r="M268" s="237"/>
      <c r="N268" s="238"/>
      <c r="O268" s="92"/>
      <c r="P268" s="92"/>
      <c r="Q268" s="92"/>
      <c r="R268" s="92"/>
      <c r="S268" s="92"/>
      <c r="T268" s="93"/>
      <c r="U268" s="39"/>
      <c r="V268" s="39"/>
      <c r="W268" s="39"/>
      <c r="X268" s="39"/>
      <c r="Y268" s="39"/>
      <c r="Z268" s="39"/>
      <c r="AA268" s="39"/>
      <c r="AB268" s="39"/>
      <c r="AC268" s="39"/>
      <c r="AD268" s="39"/>
      <c r="AE268" s="39"/>
      <c r="AT268" s="17" t="s">
        <v>144</v>
      </c>
      <c r="AU268" s="17" t="s">
        <v>92</v>
      </c>
    </row>
    <row r="269" s="2" customFormat="1" ht="14.4" customHeight="1">
      <c r="A269" s="39"/>
      <c r="B269" s="40"/>
      <c r="C269" s="220" t="s">
        <v>389</v>
      </c>
      <c r="D269" s="220" t="s">
        <v>138</v>
      </c>
      <c r="E269" s="221" t="s">
        <v>1320</v>
      </c>
      <c r="F269" s="222" t="s">
        <v>1321</v>
      </c>
      <c r="G269" s="223" t="s">
        <v>141</v>
      </c>
      <c r="H269" s="224">
        <v>24</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1322</v>
      </c>
    </row>
    <row r="270" s="2" customFormat="1">
      <c r="A270" s="39"/>
      <c r="B270" s="40"/>
      <c r="C270" s="41"/>
      <c r="D270" s="234" t="s">
        <v>144</v>
      </c>
      <c r="E270" s="41"/>
      <c r="F270" s="235" t="s">
        <v>1323</v>
      </c>
      <c r="G270" s="41"/>
      <c r="H270" s="41"/>
      <c r="I270" s="236"/>
      <c r="J270" s="41"/>
      <c r="K270" s="41"/>
      <c r="L270" s="45"/>
      <c r="M270" s="237"/>
      <c r="N270" s="238"/>
      <c r="O270" s="92"/>
      <c r="P270" s="92"/>
      <c r="Q270" s="92"/>
      <c r="R270" s="92"/>
      <c r="S270" s="92"/>
      <c r="T270" s="93"/>
      <c r="U270" s="39"/>
      <c r="V270" s="39"/>
      <c r="W270" s="39"/>
      <c r="X270" s="39"/>
      <c r="Y270" s="39"/>
      <c r="Z270" s="39"/>
      <c r="AA270" s="39"/>
      <c r="AB270" s="39"/>
      <c r="AC270" s="39"/>
      <c r="AD270" s="39"/>
      <c r="AE270" s="39"/>
      <c r="AT270" s="17" t="s">
        <v>144</v>
      </c>
      <c r="AU270" s="17" t="s">
        <v>92</v>
      </c>
    </row>
    <row r="271" s="12" customFormat="1" ht="22.8" customHeight="1">
      <c r="A271" s="12"/>
      <c r="B271" s="204"/>
      <c r="C271" s="205"/>
      <c r="D271" s="206" t="s">
        <v>81</v>
      </c>
      <c r="E271" s="218" t="s">
        <v>163</v>
      </c>
      <c r="F271" s="218" t="s">
        <v>1324</v>
      </c>
      <c r="G271" s="205"/>
      <c r="H271" s="205"/>
      <c r="I271" s="208"/>
      <c r="J271" s="219">
        <f>BK271</f>
        <v>0</v>
      </c>
      <c r="K271" s="205"/>
      <c r="L271" s="210"/>
      <c r="M271" s="211"/>
      <c r="N271" s="212"/>
      <c r="O271" s="212"/>
      <c r="P271" s="213">
        <f>SUM(P272:P281)</f>
        <v>0</v>
      </c>
      <c r="Q271" s="212"/>
      <c r="R271" s="213">
        <f>SUM(R272:R281)</f>
        <v>0</v>
      </c>
      <c r="S271" s="212"/>
      <c r="T271" s="214">
        <f>SUM(T272:T281)</f>
        <v>0</v>
      </c>
      <c r="U271" s="12"/>
      <c r="V271" s="12"/>
      <c r="W271" s="12"/>
      <c r="X271" s="12"/>
      <c r="Y271" s="12"/>
      <c r="Z271" s="12"/>
      <c r="AA271" s="12"/>
      <c r="AB271" s="12"/>
      <c r="AC271" s="12"/>
      <c r="AD271" s="12"/>
      <c r="AE271" s="12"/>
      <c r="AR271" s="215" t="s">
        <v>90</v>
      </c>
      <c r="AT271" s="216" t="s">
        <v>81</v>
      </c>
      <c r="AU271" s="216" t="s">
        <v>90</v>
      </c>
      <c r="AY271" s="215" t="s">
        <v>136</v>
      </c>
      <c r="BK271" s="217">
        <f>SUM(BK272:BK281)</f>
        <v>0</v>
      </c>
    </row>
    <row r="272" s="2" customFormat="1" ht="14.4" customHeight="1">
      <c r="A272" s="39"/>
      <c r="B272" s="40"/>
      <c r="C272" s="220" t="s">
        <v>394</v>
      </c>
      <c r="D272" s="220" t="s">
        <v>138</v>
      </c>
      <c r="E272" s="221" t="s">
        <v>1325</v>
      </c>
      <c r="F272" s="222" t="s">
        <v>1326</v>
      </c>
      <c r="G272" s="223" t="s">
        <v>141</v>
      </c>
      <c r="H272" s="224">
        <v>50</v>
      </c>
      <c r="I272" s="225"/>
      <c r="J272" s="226">
        <f>ROUND(I272*H272,2)</f>
        <v>0</v>
      </c>
      <c r="K272" s="227"/>
      <c r="L272" s="45"/>
      <c r="M272" s="228" t="s">
        <v>1</v>
      </c>
      <c r="N272" s="229" t="s">
        <v>47</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142</v>
      </c>
      <c r="AT272" s="232" t="s">
        <v>138</v>
      </c>
      <c r="AU272" s="232" t="s">
        <v>92</v>
      </c>
      <c r="AY272" s="17" t="s">
        <v>136</v>
      </c>
      <c r="BE272" s="233">
        <f>IF(N272="základní",J272,0)</f>
        <v>0</v>
      </c>
      <c r="BF272" s="233">
        <f>IF(N272="snížená",J272,0)</f>
        <v>0</v>
      </c>
      <c r="BG272" s="233">
        <f>IF(N272="zákl. přenesená",J272,0)</f>
        <v>0</v>
      </c>
      <c r="BH272" s="233">
        <f>IF(N272="sníž. přenesená",J272,0)</f>
        <v>0</v>
      </c>
      <c r="BI272" s="233">
        <f>IF(N272="nulová",J272,0)</f>
        <v>0</v>
      </c>
      <c r="BJ272" s="17" t="s">
        <v>90</v>
      </c>
      <c r="BK272" s="233">
        <f>ROUND(I272*H272,2)</f>
        <v>0</v>
      </c>
      <c r="BL272" s="17" t="s">
        <v>142</v>
      </c>
      <c r="BM272" s="232" t="s">
        <v>1327</v>
      </c>
    </row>
    <row r="273" s="2" customFormat="1">
      <c r="A273" s="39"/>
      <c r="B273" s="40"/>
      <c r="C273" s="41"/>
      <c r="D273" s="234" t="s">
        <v>144</v>
      </c>
      <c r="E273" s="41"/>
      <c r="F273" s="235" t="s">
        <v>1328</v>
      </c>
      <c r="G273" s="41"/>
      <c r="H273" s="41"/>
      <c r="I273" s="236"/>
      <c r="J273" s="41"/>
      <c r="K273" s="41"/>
      <c r="L273" s="45"/>
      <c r="M273" s="237"/>
      <c r="N273" s="238"/>
      <c r="O273" s="92"/>
      <c r="P273" s="92"/>
      <c r="Q273" s="92"/>
      <c r="R273" s="92"/>
      <c r="S273" s="92"/>
      <c r="T273" s="93"/>
      <c r="U273" s="39"/>
      <c r="V273" s="39"/>
      <c r="W273" s="39"/>
      <c r="X273" s="39"/>
      <c r="Y273" s="39"/>
      <c r="Z273" s="39"/>
      <c r="AA273" s="39"/>
      <c r="AB273" s="39"/>
      <c r="AC273" s="39"/>
      <c r="AD273" s="39"/>
      <c r="AE273" s="39"/>
      <c r="AT273" s="17" t="s">
        <v>144</v>
      </c>
      <c r="AU273" s="17" t="s">
        <v>92</v>
      </c>
    </row>
    <row r="274" s="13" customFormat="1">
      <c r="A274" s="13"/>
      <c r="B274" s="239"/>
      <c r="C274" s="240"/>
      <c r="D274" s="234" t="s">
        <v>150</v>
      </c>
      <c r="E274" s="241" t="s">
        <v>1</v>
      </c>
      <c r="F274" s="242" t="s">
        <v>405</v>
      </c>
      <c r="G274" s="240"/>
      <c r="H274" s="243">
        <v>50</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4" customFormat="1">
      <c r="A275" s="14"/>
      <c r="B275" s="250"/>
      <c r="C275" s="251"/>
      <c r="D275" s="234" t="s">
        <v>150</v>
      </c>
      <c r="E275" s="252" t="s">
        <v>1</v>
      </c>
      <c r="F275" s="253" t="s">
        <v>153</v>
      </c>
      <c r="G275" s="251"/>
      <c r="H275" s="254">
        <v>50</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150</v>
      </c>
      <c r="AU275" s="260" t="s">
        <v>92</v>
      </c>
      <c r="AV275" s="14" t="s">
        <v>142</v>
      </c>
      <c r="AW275" s="14" t="s">
        <v>38</v>
      </c>
      <c r="AX275" s="14" t="s">
        <v>90</v>
      </c>
      <c r="AY275" s="260" t="s">
        <v>136</v>
      </c>
    </row>
    <row r="276" s="2" customFormat="1" ht="24.15" customHeight="1">
      <c r="A276" s="39"/>
      <c r="B276" s="40"/>
      <c r="C276" s="220" t="s">
        <v>399</v>
      </c>
      <c r="D276" s="220" t="s">
        <v>138</v>
      </c>
      <c r="E276" s="221" t="s">
        <v>1329</v>
      </c>
      <c r="F276" s="222" t="s">
        <v>1330</v>
      </c>
      <c r="G276" s="223" t="s">
        <v>141</v>
      </c>
      <c r="H276" s="224">
        <v>24.5</v>
      </c>
      <c r="I276" s="225"/>
      <c r="J276" s="226">
        <f>ROUND(I276*H276,2)</f>
        <v>0</v>
      </c>
      <c r="K276" s="227"/>
      <c r="L276" s="45"/>
      <c r="M276" s="228" t="s">
        <v>1</v>
      </c>
      <c r="N276" s="229" t="s">
        <v>47</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142</v>
      </c>
      <c r="AT276" s="232" t="s">
        <v>138</v>
      </c>
      <c r="AU276" s="232" t="s">
        <v>92</v>
      </c>
      <c r="AY276" s="17" t="s">
        <v>136</v>
      </c>
      <c r="BE276" s="233">
        <f>IF(N276="základní",J276,0)</f>
        <v>0</v>
      </c>
      <c r="BF276" s="233">
        <f>IF(N276="snížená",J276,0)</f>
        <v>0</v>
      </c>
      <c r="BG276" s="233">
        <f>IF(N276="zákl. přenesená",J276,0)</f>
        <v>0</v>
      </c>
      <c r="BH276" s="233">
        <f>IF(N276="sníž. přenesená",J276,0)</f>
        <v>0</v>
      </c>
      <c r="BI276" s="233">
        <f>IF(N276="nulová",J276,0)</f>
        <v>0</v>
      </c>
      <c r="BJ276" s="17" t="s">
        <v>90</v>
      </c>
      <c r="BK276" s="233">
        <f>ROUND(I276*H276,2)</f>
        <v>0</v>
      </c>
      <c r="BL276" s="17" t="s">
        <v>142</v>
      </c>
      <c r="BM276" s="232" t="s">
        <v>1331</v>
      </c>
    </row>
    <row r="277" s="2" customFormat="1">
      <c r="A277" s="39"/>
      <c r="B277" s="40"/>
      <c r="C277" s="41"/>
      <c r="D277" s="234" t="s">
        <v>144</v>
      </c>
      <c r="E277" s="41"/>
      <c r="F277" s="235" t="s">
        <v>1332</v>
      </c>
      <c r="G277" s="41"/>
      <c r="H277" s="41"/>
      <c r="I277" s="236"/>
      <c r="J277" s="41"/>
      <c r="K277" s="41"/>
      <c r="L277" s="45"/>
      <c r="M277" s="237"/>
      <c r="N277" s="238"/>
      <c r="O277" s="92"/>
      <c r="P277" s="92"/>
      <c r="Q277" s="92"/>
      <c r="R277" s="92"/>
      <c r="S277" s="92"/>
      <c r="T277" s="93"/>
      <c r="U277" s="39"/>
      <c r="V277" s="39"/>
      <c r="W277" s="39"/>
      <c r="X277" s="39"/>
      <c r="Y277" s="39"/>
      <c r="Z277" s="39"/>
      <c r="AA277" s="39"/>
      <c r="AB277" s="39"/>
      <c r="AC277" s="39"/>
      <c r="AD277" s="39"/>
      <c r="AE277" s="39"/>
      <c r="AT277" s="17" t="s">
        <v>144</v>
      </c>
      <c r="AU277" s="17" t="s">
        <v>92</v>
      </c>
    </row>
    <row r="278" s="13" customFormat="1">
      <c r="A278" s="13"/>
      <c r="B278" s="239"/>
      <c r="C278" s="240"/>
      <c r="D278" s="234" t="s">
        <v>150</v>
      </c>
      <c r="E278" s="241" t="s">
        <v>1</v>
      </c>
      <c r="F278" s="242" t="s">
        <v>1333</v>
      </c>
      <c r="G278" s="240"/>
      <c r="H278" s="243">
        <v>24.5</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4" customFormat="1">
      <c r="A279" s="14"/>
      <c r="B279" s="250"/>
      <c r="C279" s="251"/>
      <c r="D279" s="234" t="s">
        <v>150</v>
      </c>
      <c r="E279" s="252" t="s">
        <v>1</v>
      </c>
      <c r="F279" s="253" t="s">
        <v>153</v>
      </c>
      <c r="G279" s="251"/>
      <c r="H279" s="254">
        <v>24.5</v>
      </c>
      <c r="I279" s="255"/>
      <c r="J279" s="251"/>
      <c r="K279" s="251"/>
      <c r="L279" s="256"/>
      <c r="M279" s="257"/>
      <c r="N279" s="258"/>
      <c r="O279" s="258"/>
      <c r="P279" s="258"/>
      <c r="Q279" s="258"/>
      <c r="R279" s="258"/>
      <c r="S279" s="258"/>
      <c r="T279" s="259"/>
      <c r="U279" s="14"/>
      <c r="V279" s="14"/>
      <c r="W279" s="14"/>
      <c r="X279" s="14"/>
      <c r="Y279" s="14"/>
      <c r="Z279" s="14"/>
      <c r="AA279" s="14"/>
      <c r="AB279" s="14"/>
      <c r="AC279" s="14"/>
      <c r="AD279" s="14"/>
      <c r="AE279" s="14"/>
      <c r="AT279" s="260" t="s">
        <v>150</v>
      </c>
      <c r="AU279" s="260" t="s">
        <v>92</v>
      </c>
      <c r="AV279" s="14" t="s">
        <v>142</v>
      </c>
      <c r="AW279" s="14" t="s">
        <v>38</v>
      </c>
      <c r="AX279" s="14" t="s">
        <v>90</v>
      </c>
      <c r="AY279" s="260" t="s">
        <v>136</v>
      </c>
    </row>
    <row r="280" s="2" customFormat="1" ht="24.15" customHeight="1">
      <c r="A280" s="39"/>
      <c r="B280" s="40"/>
      <c r="C280" s="220" t="s">
        <v>405</v>
      </c>
      <c r="D280" s="220" t="s">
        <v>138</v>
      </c>
      <c r="E280" s="221" t="s">
        <v>1334</v>
      </c>
      <c r="F280" s="222" t="s">
        <v>1330</v>
      </c>
      <c r="G280" s="223" t="s">
        <v>141</v>
      </c>
      <c r="H280" s="224">
        <v>24.5</v>
      </c>
      <c r="I280" s="225"/>
      <c r="J280" s="226">
        <f>ROUND(I280*H280,2)</f>
        <v>0</v>
      </c>
      <c r="K280" s="227"/>
      <c r="L280" s="45"/>
      <c r="M280" s="228" t="s">
        <v>1</v>
      </c>
      <c r="N280" s="229" t="s">
        <v>47</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142</v>
      </c>
      <c r="AT280" s="232" t="s">
        <v>138</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1335</v>
      </c>
    </row>
    <row r="281" s="2" customFormat="1" ht="24.15" customHeight="1">
      <c r="A281" s="39"/>
      <c r="B281" s="40"/>
      <c r="C281" s="220" t="s">
        <v>410</v>
      </c>
      <c r="D281" s="220" t="s">
        <v>138</v>
      </c>
      <c r="E281" s="221" t="s">
        <v>1336</v>
      </c>
      <c r="F281" s="222" t="s">
        <v>1330</v>
      </c>
      <c r="G281" s="223" t="s">
        <v>141</v>
      </c>
      <c r="H281" s="224">
        <v>24.5</v>
      </c>
      <c r="I281" s="225"/>
      <c r="J281" s="226">
        <f>ROUND(I281*H281,2)</f>
        <v>0</v>
      </c>
      <c r="K281" s="227"/>
      <c r="L281" s="45"/>
      <c r="M281" s="228" t="s">
        <v>1</v>
      </c>
      <c r="N281" s="229" t="s">
        <v>47</v>
      </c>
      <c r="O281" s="92"/>
      <c r="P281" s="230">
        <f>O281*H281</f>
        <v>0</v>
      </c>
      <c r="Q281" s="230">
        <v>0</v>
      </c>
      <c r="R281" s="230">
        <f>Q281*H281</f>
        <v>0</v>
      </c>
      <c r="S281" s="230">
        <v>0</v>
      </c>
      <c r="T281" s="231">
        <f>S281*H281</f>
        <v>0</v>
      </c>
      <c r="U281" s="39"/>
      <c r="V281" s="39"/>
      <c r="W281" s="39"/>
      <c r="X281" s="39"/>
      <c r="Y281" s="39"/>
      <c r="Z281" s="39"/>
      <c r="AA281" s="39"/>
      <c r="AB281" s="39"/>
      <c r="AC281" s="39"/>
      <c r="AD281" s="39"/>
      <c r="AE281" s="39"/>
      <c r="AR281" s="232" t="s">
        <v>142</v>
      </c>
      <c r="AT281" s="232" t="s">
        <v>138</v>
      </c>
      <c r="AU281" s="232" t="s">
        <v>92</v>
      </c>
      <c r="AY281" s="17" t="s">
        <v>136</v>
      </c>
      <c r="BE281" s="233">
        <f>IF(N281="základní",J281,0)</f>
        <v>0</v>
      </c>
      <c r="BF281" s="233">
        <f>IF(N281="snížená",J281,0)</f>
        <v>0</v>
      </c>
      <c r="BG281" s="233">
        <f>IF(N281="zákl. přenesená",J281,0)</f>
        <v>0</v>
      </c>
      <c r="BH281" s="233">
        <f>IF(N281="sníž. přenesená",J281,0)</f>
        <v>0</v>
      </c>
      <c r="BI281" s="233">
        <f>IF(N281="nulová",J281,0)</f>
        <v>0</v>
      </c>
      <c r="BJ281" s="17" t="s">
        <v>90</v>
      </c>
      <c r="BK281" s="233">
        <f>ROUND(I281*H281,2)</f>
        <v>0</v>
      </c>
      <c r="BL281" s="17" t="s">
        <v>142</v>
      </c>
      <c r="BM281" s="232" t="s">
        <v>1337</v>
      </c>
    </row>
    <row r="282" s="12" customFormat="1" ht="22.8" customHeight="1">
      <c r="A282" s="12"/>
      <c r="B282" s="204"/>
      <c r="C282" s="205"/>
      <c r="D282" s="206" t="s">
        <v>81</v>
      </c>
      <c r="E282" s="218" t="s">
        <v>171</v>
      </c>
      <c r="F282" s="218" t="s">
        <v>1338</v>
      </c>
      <c r="G282" s="205"/>
      <c r="H282" s="205"/>
      <c r="I282" s="208"/>
      <c r="J282" s="219">
        <f>BK282</f>
        <v>0</v>
      </c>
      <c r="K282" s="205"/>
      <c r="L282" s="210"/>
      <c r="M282" s="211"/>
      <c r="N282" s="212"/>
      <c r="O282" s="212"/>
      <c r="P282" s="213">
        <f>SUM(P283:P287)</f>
        <v>0</v>
      </c>
      <c r="Q282" s="212"/>
      <c r="R282" s="213">
        <f>SUM(R283:R287)</f>
        <v>1.47912</v>
      </c>
      <c r="S282" s="212"/>
      <c r="T282" s="214">
        <f>SUM(T283:T287)</f>
        <v>0</v>
      </c>
      <c r="U282" s="12"/>
      <c r="V282" s="12"/>
      <c r="W282" s="12"/>
      <c r="X282" s="12"/>
      <c r="Y282" s="12"/>
      <c r="Z282" s="12"/>
      <c r="AA282" s="12"/>
      <c r="AB282" s="12"/>
      <c r="AC282" s="12"/>
      <c r="AD282" s="12"/>
      <c r="AE282" s="12"/>
      <c r="AR282" s="215" t="s">
        <v>90</v>
      </c>
      <c r="AT282" s="216" t="s">
        <v>81</v>
      </c>
      <c r="AU282" s="216" t="s">
        <v>90</v>
      </c>
      <c r="AY282" s="215" t="s">
        <v>136</v>
      </c>
      <c r="BK282" s="217">
        <f>SUM(BK283:BK287)</f>
        <v>0</v>
      </c>
    </row>
    <row r="283" s="2" customFormat="1" ht="24.15" customHeight="1">
      <c r="A283" s="39"/>
      <c r="B283" s="40"/>
      <c r="C283" s="220" t="s">
        <v>416</v>
      </c>
      <c r="D283" s="220" t="s">
        <v>138</v>
      </c>
      <c r="E283" s="221" t="s">
        <v>1339</v>
      </c>
      <c r="F283" s="222" t="s">
        <v>1340</v>
      </c>
      <c r="G283" s="223" t="s">
        <v>141</v>
      </c>
      <c r="H283" s="224">
        <v>15</v>
      </c>
      <c r="I283" s="225"/>
      <c r="J283" s="226">
        <f>ROUND(I283*H283,2)</f>
        <v>0</v>
      </c>
      <c r="K283" s="227"/>
      <c r="L283" s="45"/>
      <c r="M283" s="228" t="s">
        <v>1</v>
      </c>
      <c r="N283" s="229" t="s">
        <v>47</v>
      </c>
      <c r="O283" s="92"/>
      <c r="P283" s="230">
        <f>O283*H283</f>
        <v>0</v>
      </c>
      <c r="Q283" s="230">
        <v>0.0080000000000000002</v>
      </c>
      <c r="R283" s="230">
        <f>Q283*H283</f>
        <v>0.12</v>
      </c>
      <c r="S283" s="230">
        <v>0</v>
      </c>
      <c r="T283" s="231">
        <f>S283*H283</f>
        <v>0</v>
      </c>
      <c r="U283" s="39"/>
      <c r="V283" s="39"/>
      <c r="W283" s="39"/>
      <c r="X283" s="39"/>
      <c r="Y283" s="39"/>
      <c r="Z283" s="39"/>
      <c r="AA283" s="39"/>
      <c r="AB283" s="39"/>
      <c r="AC283" s="39"/>
      <c r="AD283" s="39"/>
      <c r="AE283" s="39"/>
      <c r="AR283" s="232" t="s">
        <v>142</v>
      </c>
      <c r="AT283" s="232" t="s">
        <v>138</v>
      </c>
      <c r="AU283" s="232" t="s">
        <v>92</v>
      </c>
      <c r="AY283" s="17" t="s">
        <v>136</v>
      </c>
      <c r="BE283" s="233">
        <f>IF(N283="základní",J283,0)</f>
        <v>0</v>
      </c>
      <c r="BF283" s="233">
        <f>IF(N283="snížená",J283,0)</f>
        <v>0</v>
      </c>
      <c r="BG283" s="233">
        <f>IF(N283="zákl. přenesená",J283,0)</f>
        <v>0</v>
      </c>
      <c r="BH283" s="233">
        <f>IF(N283="sníž. přenesená",J283,0)</f>
        <v>0</v>
      </c>
      <c r="BI283" s="233">
        <f>IF(N283="nulová",J283,0)</f>
        <v>0</v>
      </c>
      <c r="BJ283" s="17" t="s">
        <v>90</v>
      </c>
      <c r="BK283" s="233">
        <f>ROUND(I283*H283,2)</f>
        <v>0</v>
      </c>
      <c r="BL283" s="17" t="s">
        <v>142</v>
      </c>
      <c r="BM283" s="232" t="s">
        <v>1341</v>
      </c>
    </row>
    <row r="284" s="2" customFormat="1" ht="24.15" customHeight="1">
      <c r="A284" s="39"/>
      <c r="B284" s="40"/>
      <c r="C284" s="220" t="s">
        <v>420</v>
      </c>
      <c r="D284" s="220" t="s">
        <v>138</v>
      </c>
      <c r="E284" s="221" t="s">
        <v>1342</v>
      </c>
      <c r="F284" s="222" t="s">
        <v>1343</v>
      </c>
      <c r="G284" s="223" t="s">
        <v>141</v>
      </c>
      <c r="H284" s="224">
        <v>8.4000000000000004</v>
      </c>
      <c r="I284" s="225"/>
      <c r="J284" s="226">
        <f>ROUND(I284*H284,2)</f>
        <v>0</v>
      </c>
      <c r="K284" s="227"/>
      <c r="L284" s="45"/>
      <c r="M284" s="228" t="s">
        <v>1</v>
      </c>
      <c r="N284" s="229" t="s">
        <v>47</v>
      </c>
      <c r="O284" s="92"/>
      <c r="P284" s="230">
        <f>O284*H284</f>
        <v>0</v>
      </c>
      <c r="Q284" s="230">
        <v>0.0018</v>
      </c>
      <c r="R284" s="230">
        <f>Q284*H284</f>
        <v>0.01512</v>
      </c>
      <c r="S284" s="230">
        <v>0</v>
      </c>
      <c r="T284" s="231">
        <f>S284*H284</f>
        <v>0</v>
      </c>
      <c r="U284" s="39"/>
      <c r="V284" s="39"/>
      <c r="W284" s="39"/>
      <c r="X284" s="39"/>
      <c r="Y284" s="39"/>
      <c r="Z284" s="39"/>
      <c r="AA284" s="39"/>
      <c r="AB284" s="39"/>
      <c r="AC284" s="39"/>
      <c r="AD284" s="39"/>
      <c r="AE284" s="39"/>
      <c r="AR284" s="232" t="s">
        <v>142</v>
      </c>
      <c r="AT284" s="232" t="s">
        <v>138</v>
      </c>
      <c r="AU284" s="232" t="s">
        <v>92</v>
      </c>
      <c r="AY284" s="17" t="s">
        <v>136</v>
      </c>
      <c r="BE284" s="233">
        <f>IF(N284="základní",J284,0)</f>
        <v>0</v>
      </c>
      <c r="BF284" s="233">
        <f>IF(N284="snížená",J284,0)</f>
        <v>0</v>
      </c>
      <c r="BG284" s="233">
        <f>IF(N284="zákl. přenesená",J284,0)</f>
        <v>0</v>
      </c>
      <c r="BH284" s="233">
        <f>IF(N284="sníž. přenesená",J284,0)</f>
        <v>0</v>
      </c>
      <c r="BI284" s="233">
        <f>IF(N284="nulová",J284,0)</f>
        <v>0</v>
      </c>
      <c r="BJ284" s="17" t="s">
        <v>90</v>
      </c>
      <c r="BK284" s="233">
        <f>ROUND(I284*H284,2)</f>
        <v>0</v>
      </c>
      <c r="BL284" s="17" t="s">
        <v>142</v>
      </c>
      <c r="BM284" s="232" t="s">
        <v>1344</v>
      </c>
    </row>
    <row r="285" s="2" customFormat="1">
      <c r="A285" s="39"/>
      <c r="B285" s="40"/>
      <c r="C285" s="41"/>
      <c r="D285" s="234" t="s">
        <v>144</v>
      </c>
      <c r="E285" s="41"/>
      <c r="F285" s="235" t="s">
        <v>1345</v>
      </c>
      <c r="G285" s="41"/>
      <c r="H285" s="41"/>
      <c r="I285" s="236"/>
      <c r="J285" s="41"/>
      <c r="K285" s="41"/>
      <c r="L285" s="45"/>
      <c r="M285" s="237"/>
      <c r="N285" s="238"/>
      <c r="O285" s="92"/>
      <c r="P285" s="92"/>
      <c r="Q285" s="92"/>
      <c r="R285" s="92"/>
      <c r="S285" s="92"/>
      <c r="T285" s="93"/>
      <c r="U285" s="39"/>
      <c r="V285" s="39"/>
      <c r="W285" s="39"/>
      <c r="X285" s="39"/>
      <c r="Y285" s="39"/>
      <c r="Z285" s="39"/>
      <c r="AA285" s="39"/>
      <c r="AB285" s="39"/>
      <c r="AC285" s="39"/>
      <c r="AD285" s="39"/>
      <c r="AE285" s="39"/>
      <c r="AT285" s="17" t="s">
        <v>144</v>
      </c>
      <c r="AU285" s="17" t="s">
        <v>92</v>
      </c>
    </row>
    <row r="286" s="2" customFormat="1" ht="14.4" customHeight="1">
      <c r="A286" s="39"/>
      <c r="B286" s="40"/>
      <c r="C286" s="261" t="s">
        <v>668</v>
      </c>
      <c r="D286" s="261" t="s">
        <v>164</v>
      </c>
      <c r="E286" s="262" t="s">
        <v>1346</v>
      </c>
      <c r="F286" s="263" t="s">
        <v>1347</v>
      </c>
      <c r="G286" s="264" t="s">
        <v>198</v>
      </c>
      <c r="H286" s="265">
        <v>16</v>
      </c>
      <c r="I286" s="266"/>
      <c r="J286" s="267">
        <f>ROUND(I286*H286,2)</f>
        <v>0</v>
      </c>
      <c r="K286" s="268"/>
      <c r="L286" s="269"/>
      <c r="M286" s="270" t="s">
        <v>1</v>
      </c>
      <c r="N286" s="271" t="s">
        <v>47</v>
      </c>
      <c r="O286" s="92"/>
      <c r="P286" s="230">
        <f>O286*H286</f>
        <v>0</v>
      </c>
      <c r="Q286" s="230">
        <v>0.084000000000000005</v>
      </c>
      <c r="R286" s="230">
        <f>Q286*H286</f>
        <v>1.3440000000000001</v>
      </c>
      <c r="S286" s="230">
        <v>0</v>
      </c>
      <c r="T286" s="231">
        <f>S286*H286</f>
        <v>0</v>
      </c>
      <c r="U286" s="39"/>
      <c r="V286" s="39"/>
      <c r="W286" s="39"/>
      <c r="X286" s="39"/>
      <c r="Y286" s="39"/>
      <c r="Z286" s="39"/>
      <c r="AA286" s="39"/>
      <c r="AB286" s="39"/>
      <c r="AC286" s="39"/>
      <c r="AD286" s="39"/>
      <c r="AE286" s="39"/>
      <c r="AR286" s="232" t="s">
        <v>168</v>
      </c>
      <c r="AT286" s="232" t="s">
        <v>164</v>
      </c>
      <c r="AU286" s="232" t="s">
        <v>92</v>
      </c>
      <c r="AY286" s="17" t="s">
        <v>136</v>
      </c>
      <c r="BE286" s="233">
        <f>IF(N286="základní",J286,0)</f>
        <v>0</v>
      </c>
      <c r="BF286" s="233">
        <f>IF(N286="snížená",J286,0)</f>
        <v>0</v>
      </c>
      <c r="BG286" s="233">
        <f>IF(N286="zákl. přenesená",J286,0)</f>
        <v>0</v>
      </c>
      <c r="BH286" s="233">
        <f>IF(N286="sníž. přenesená",J286,0)</f>
        <v>0</v>
      </c>
      <c r="BI286" s="233">
        <f>IF(N286="nulová",J286,0)</f>
        <v>0</v>
      </c>
      <c r="BJ286" s="17" t="s">
        <v>90</v>
      </c>
      <c r="BK286" s="233">
        <f>ROUND(I286*H286,2)</f>
        <v>0</v>
      </c>
      <c r="BL286" s="17" t="s">
        <v>142</v>
      </c>
      <c r="BM286" s="232" t="s">
        <v>1348</v>
      </c>
    </row>
    <row r="287" s="2" customFormat="1">
      <c r="A287" s="39"/>
      <c r="B287" s="40"/>
      <c r="C287" s="41"/>
      <c r="D287" s="234" t="s">
        <v>144</v>
      </c>
      <c r="E287" s="41"/>
      <c r="F287" s="235" t="s">
        <v>1349</v>
      </c>
      <c r="G287" s="41"/>
      <c r="H287" s="41"/>
      <c r="I287" s="236"/>
      <c r="J287" s="41"/>
      <c r="K287" s="41"/>
      <c r="L287" s="45"/>
      <c r="M287" s="237"/>
      <c r="N287" s="238"/>
      <c r="O287" s="92"/>
      <c r="P287" s="92"/>
      <c r="Q287" s="92"/>
      <c r="R287" s="92"/>
      <c r="S287" s="92"/>
      <c r="T287" s="93"/>
      <c r="U287" s="39"/>
      <c r="V287" s="39"/>
      <c r="W287" s="39"/>
      <c r="X287" s="39"/>
      <c r="Y287" s="39"/>
      <c r="Z287" s="39"/>
      <c r="AA287" s="39"/>
      <c r="AB287" s="39"/>
      <c r="AC287" s="39"/>
      <c r="AD287" s="39"/>
      <c r="AE287" s="39"/>
      <c r="AT287" s="17" t="s">
        <v>144</v>
      </c>
      <c r="AU287" s="17" t="s">
        <v>92</v>
      </c>
    </row>
    <row r="288" s="12" customFormat="1" ht="22.8" customHeight="1">
      <c r="A288" s="12"/>
      <c r="B288" s="204"/>
      <c r="C288" s="205"/>
      <c r="D288" s="206" t="s">
        <v>81</v>
      </c>
      <c r="E288" s="218" t="s">
        <v>168</v>
      </c>
      <c r="F288" s="218" t="s">
        <v>284</v>
      </c>
      <c r="G288" s="205"/>
      <c r="H288" s="205"/>
      <c r="I288" s="208"/>
      <c r="J288" s="219">
        <f>BK288</f>
        <v>0</v>
      </c>
      <c r="K288" s="205"/>
      <c r="L288" s="210"/>
      <c r="M288" s="211"/>
      <c r="N288" s="212"/>
      <c r="O288" s="212"/>
      <c r="P288" s="213">
        <f>SUM(P289:P380)</f>
        <v>0</v>
      </c>
      <c r="Q288" s="212"/>
      <c r="R288" s="213">
        <f>SUM(R289:R380)</f>
        <v>18.811480000000003</v>
      </c>
      <c r="S288" s="212"/>
      <c r="T288" s="214">
        <f>SUM(T289:T380)</f>
        <v>0</v>
      </c>
      <c r="U288" s="12"/>
      <c r="V288" s="12"/>
      <c r="W288" s="12"/>
      <c r="X288" s="12"/>
      <c r="Y288" s="12"/>
      <c r="Z288" s="12"/>
      <c r="AA288" s="12"/>
      <c r="AB288" s="12"/>
      <c r="AC288" s="12"/>
      <c r="AD288" s="12"/>
      <c r="AE288" s="12"/>
      <c r="AR288" s="215" t="s">
        <v>90</v>
      </c>
      <c r="AT288" s="216" t="s">
        <v>81</v>
      </c>
      <c r="AU288" s="216" t="s">
        <v>90</v>
      </c>
      <c r="AY288" s="215" t="s">
        <v>136</v>
      </c>
      <c r="BK288" s="217">
        <f>SUM(BK289:BK380)</f>
        <v>0</v>
      </c>
    </row>
    <row r="289" s="2" customFormat="1" ht="24.15" customHeight="1">
      <c r="A289" s="39"/>
      <c r="B289" s="40"/>
      <c r="C289" s="220" t="s">
        <v>671</v>
      </c>
      <c r="D289" s="220" t="s">
        <v>138</v>
      </c>
      <c r="E289" s="221" t="s">
        <v>1350</v>
      </c>
      <c r="F289" s="222" t="s">
        <v>1351</v>
      </c>
      <c r="G289" s="223" t="s">
        <v>256</v>
      </c>
      <c r="H289" s="224">
        <v>52</v>
      </c>
      <c r="I289" s="225"/>
      <c r="J289" s="226">
        <f>ROUND(I289*H289,2)</f>
        <v>0</v>
      </c>
      <c r="K289" s="227"/>
      <c r="L289" s="45"/>
      <c r="M289" s="228" t="s">
        <v>1</v>
      </c>
      <c r="N289" s="229" t="s">
        <v>47</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142</v>
      </c>
      <c r="AT289" s="232" t="s">
        <v>138</v>
      </c>
      <c r="AU289" s="232" t="s">
        <v>92</v>
      </c>
      <c r="AY289" s="17" t="s">
        <v>136</v>
      </c>
      <c r="BE289" s="233">
        <f>IF(N289="základní",J289,0)</f>
        <v>0</v>
      </c>
      <c r="BF289" s="233">
        <f>IF(N289="snížená",J289,0)</f>
        <v>0</v>
      </c>
      <c r="BG289" s="233">
        <f>IF(N289="zákl. přenesená",J289,0)</f>
        <v>0</v>
      </c>
      <c r="BH289" s="233">
        <f>IF(N289="sníž. přenesená",J289,0)</f>
        <v>0</v>
      </c>
      <c r="BI289" s="233">
        <f>IF(N289="nulová",J289,0)</f>
        <v>0</v>
      </c>
      <c r="BJ289" s="17" t="s">
        <v>90</v>
      </c>
      <c r="BK289" s="233">
        <f>ROUND(I289*H289,2)</f>
        <v>0</v>
      </c>
      <c r="BL289" s="17" t="s">
        <v>142</v>
      </c>
      <c r="BM289" s="232" t="s">
        <v>1352</v>
      </c>
    </row>
    <row r="290" s="2" customFormat="1">
      <c r="A290" s="39"/>
      <c r="B290" s="40"/>
      <c r="C290" s="41"/>
      <c r="D290" s="234" t="s">
        <v>144</v>
      </c>
      <c r="E290" s="41"/>
      <c r="F290" s="235" t="s">
        <v>1353</v>
      </c>
      <c r="G290" s="41"/>
      <c r="H290" s="41"/>
      <c r="I290" s="236"/>
      <c r="J290" s="41"/>
      <c r="K290" s="41"/>
      <c r="L290" s="45"/>
      <c r="M290" s="237"/>
      <c r="N290" s="238"/>
      <c r="O290" s="92"/>
      <c r="P290" s="92"/>
      <c r="Q290" s="92"/>
      <c r="R290" s="92"/>
      <c r="S290" s="92"/>
      <c r="T290" s="93"/>
      <c r="U290" s="39"/>
      <c r="V290" s="39"/>
      <c r="W290" s="39"/>
      <c r="X290" s="39"/>
      <c r="Y290" s="39"/>
      <c r="Z290" s="39"/>
      <c r="AA290" s="39"/>
      <c r="AB290" s="39"/>
      <c r="AC290" s="39"/>
      <c r="AD290" s="39"/>
      <c r="AE290" s="39"/>
      <c r="AT290" s="17" t="s">
        <v>144</v>
      </c>
      <c r="AU290" s="17" t="s">
        <v>92</v>
      </c>
    </row>
    <row r="291" s="13" customFormat="1">
      <c r="A291" s="13"/>
      <c r="B291" s="239"/>
      <c r="C291" s="240"/>
      <c r="D291" s="234" t="s">
        <v>150</v>
      </c>
      <c r="E291" s="241" t="s">
        <v>1</v>
      </c>
      <c r="F291" s="242" t="s">
        <v>1354</v>
      </c>
      <c r="G291" s="240"/>
      <c r="H291" s="243">
        <v>8</v>
      </c>
      <c r="I291" s="244"/>
      <c r="J291" s="240"/>
      <c r="K291" s="240"/>
      <c r="L291" s="245"/>
      <c r="M291" s="246"/>
      <c r="N291" s="247"/>
      <c r="O291" s="247"/>
      <c r="P291" s="247"/>
      <c r="Q291" s="247"/>
      <c r="R291" s="247"/>
      <c r="S291" s="247"/>
      <c r="T291" s="248"/>
      <c r="U291" s="13"/>
      <c r="V291" s="13"/>
      <c r="W291" s="13"/>
      <c r="X291" s="13"/>
      <c r="Y291" s="13"/>
      <c r="Z291" s="13"/>
      <c r="AA291" s="13"/>
      <c r="AB291" s="13"/>
      <c r="AC291" s="13"/>
      <c r="AD291" s="13"/>
      <c r="AE291" s="13"/>
      <c r="AT291" s="249" t="s">
        <v>150</v>
      </c>
      <c r="AU291" s="249" t="s">
        <v>92</v>
      </c>
      <c r="AV291" s="13" t="s">
        <v>92</v>
      </c>
      <c r="AW291" s="13" t="s">
        <v>38</v>
      </c>
      <c r="AX291" s="13" t="s">
        <v>82</v>
      </c>
      <c r="AY291" s="249" t="s">
        <v>136</v>
      </c>
    </row>
    <row r="292" s="13" customFormat="1">
      <c r="A292" s="13"/>
      <c r="B292" s="239"/>
      <c r="C292" s="240"/>
      <c r="D292" s="234" t="s">
        <v>150</v>
      </c>
      <c r="E292" s="241" t="s">
        <v>1</v>
      </c>
      <c r="F292" s="242" t="s">
        <v>370</v>
      </c>
      <c r="G292" s="240"/>
      <c r="H292" s="243">
        <v>44</v>
      </c>
      <c r="I292" s="244"/>
      <c r="J292" s="240"/>
      <c r="K292" s="240"/>
      <c r="L292" s="245"/>
      <c r="M292" s="246"/>
      <c r="N292" s="247"/>
      <c r="O292" s="247"/>
      <c r="P292" s="247"/>
      <c r="Q292" s="247"/>
      <c r="R292" s="247"/>
      <c r="S292" s="247"/>
      <c r="T292" s="248"/>
      <c r="U292" s="13"/>
      <c r="V292" s="13"/>
      <c r="W292" s="13"/>
      <c r="X292" s="13"/>
      <c r="Y292" s="13"/>
      <c r="Z292" s="13"/>
      <c r="AA292" s="13"/>
      <c r="AB292" s="13"/>
      <c r="AC292" s="13"/>
      <c r="AD292" s="13"/>
      <c r="AE292" s="13"/>
      <c r="AT292" s="249" t="s">
        <v>150</v>
      </c>
      <c r="AU292" s="249" t="s">
        <v>92</v>
      </c>
      <c r="AV292" s="13" t="s">
        <v>92</v>
      </c>
      <c r="AW292" s="13" t="s">
        <v>38</v>
      </c>
      <c r="AX292" s="13" t="s">
        <v>82</v>
      </c>
      <c r="AY292" s="249" t="s">
        <v>136</v>
      </c>
    </row>
    <row r="293" s="14" customFormat="1">
      <c r="A293" s="14"/>
      <c r="B293" s="250"/>
      <c r="C293" s="251"/>
      <c r="D293" s="234" t="s">
        <v>150</v>
      </c>
      <c r="E293" s="252" t="s">
        <v>1</v>
      </c>
      <c r="F293" s="253" t="s">
        <v>153</v>
      </c>
      <c r="G293" s="251"/>
      <c r="H293" s="254">
        <v>52</v>
      </c>
      <c r="I293" s="255"/>
      <c r="J293" s="251"/>
      <c r="K293" s="251"/>
      <c r="L293" s="256"/>
      <c r="M293" s="257"/>
      <c r="N293" s="258"/>
      <c r="O293" s="258"/>
      <c r="P293" s="258"/>
      <c r="Q293" s="258"/>
      <c r="R293" s="258"/>
      <c r="S293" s="258"/>
      <c r="T293" s="259"/>
      <c r="U293" s="14"/>
      <c r="V293" s="14"/>
      <c r="W293" s="14"/>
      <c r="X293" s="14"/>
      <c r="Y293" s="14"/>
      <c r="Z293" s="14"/>
      <c r="AA293" s="14"/>
      <c r="AB293" s="14"/>
      <c r="AC293" s="14"/>
      <c r="AD293" s="14"/>
      <c r="AE293" s="14"/>
      <c r="AT293" s="260" t="s">
        <v>150</v>
      </c>
      <c r="AU293" s="260" t="s">
        <v>92</v>
      </c>
      <c r="AV293" s="14" t="s">
        <v>142</v>
      </c>
      <c r="AW293" s="14" t="s">
        <v>38</v>
      </c>
      <c r="AX293" s="14" t="s">
        <v>90</v>
      </c>
      <c r="AY293" s="260" t="s">
        <v>136</v>
      </c>
    </row>
    <row r="294" s="2" customFormat="1" ht="24.15" customHeight="1">
      <c r="A294" s="39"/>
      <c r="B294" s="40"/>
      <c r="C294" s="220" t="s">
        <v>675</v>
      </c>
      <c r="D294" s="220" t="s">
        <v>138</v>
      </c>
      <c r="E294" s="221" t="s">
        <v>1355</v>
      </c>
      <c r="F294" s="222" t="s">
        <v>1356</v>
      </c>
      <c r="G294" s="223" t="s">
        <v>256</v>
      </c>
      <c r="H294" s="224">
        <v>181</v>
      </c>
      <c r="I294" s="225"/>
      <c r="J294" s="226">
        <f>ROUND(I294*H294,2)</f>
        <v>0</v>
      </c>
      <c r="K294" s="227"/>
      <c r="L294" s="45"/>
      <c r="M294" s="228" t="s">
        <v>1</v>
      </c>
      <c r="N294" s="229" t="s">
        <v>47</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142</v>
      </c>
      <c r="AT294" s="232" t="s">
        <v>138</v>
      </c>
      <c r="AU294" s="232" t="s">
        <v>92</v>
      </c>
      <c r="AY294" s="17" t="s">
        <v>136</v>
      </c>
      <c r="BE294" s="233">
        <f>IF(N294="základní",J294,0)</f>
        <v>0</v>
      </c>
      <c r="BF294" s="233">
        <f>IF(N294="snížená",J294,0)</f>
        <v>0</v>
      </c>
      <c r="BG294" s="233">
        <f>IF(N294="zákl. přenesená",J294,0)</f>
        <v>0</v>
      </c>
      <c r="BH294" s="233">
        <f>IF(N294="sníž. přenesená",J294,0)</f>
        <v>0</v>
      </c>
      <c r="BI294" s="233">
        <f>IF(N294="nulová",J294,0)</f>
        <v>0</v>
      </c>
      <c r="BJ294" s="17" t="s">
        <v>90</v>
      </c>
      <c r="BK294" s="233">
        <f>ROUND(I294*H294,2)</f>
        <v>0</v>
      </c>
      <c r="BL294" s="17" t="s">
        <v>142</v>
      </c>
      <c r="BM294" s="232" t="s">
        <v>1357</v>
      </c>
    </row>
    <row r="295" s="2" customFormat="1">
      <c r="A295" s="39"/>
      <c r="B295" s="40"/>
      <c r="C295" s="41"/>
      <c r="D295" s="234" t="s">
        <v>144</v>
      </c>
      <c r="E295" s="41"/>
      <c r="F295" s="235" t="s">
        <v>1353</v>
      </c>
      <c r="G295" s="41"/>
      <c r="H295" s="41"/>
      <c r="I295" s="236"/>
      <c r="J295" s="41"/>
      <c r="K295" s="41"/>
      <c r="L295" s="45"/>
      <c r="M295" s="237"/>
      <c r="N295" s="238"/>
      <c r="O295" s="92"/>
      <c r="P295" s="92"/>
      <c r="Q295" s="92"/>
      <c r="R295" s="92"/>
      <c r="S295" s="92"/>
      <c r="T295" s="93"/>
      <c r="U295" s="39"/>
      <c r="V295" s="39"/>
      <c r="W295" s="39"/>
      <c r="X295" s="39"/>
      <c r="Y295" s="39"/>
      <c r="Z295" s="39"/>
      <c r="AA295" s="39"/>
      <c r="AB295" s="39"/>
      <c r="AC295" s="39"/>
      <c r="AD295" s="39"/>
      <c r="AE295" s="39"/>
      <c r="AT295" s="17" t="s">
        <v>144</v>
      </c>
      <c r="AU295" s="17" t="s">
        <v>92</v>
      </c>
    </row>
    <row r="296" s="13" customFormat="1">
      <c r="A296" s="13"/>
      <c r="B296" s="239"/>
      <c r="C296" s="240"/>
      <c r="D296" s="234" t="s">
        <v>150</v>
      </c>
      <c r="E296" s="241" t="s">
        <v>1</v>
      </c>
      <c r="F296" s="242" t="s">
        <v>1358</v>
      </c>
      <c r="G296" s="240"/>
      <c r="H296" s="243">
        <v>15</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3" customFormat="1">
      <c r="A297" s="13"/>
      <c r="B297" s="239"/>
      <c r="C297" s="240"/>
      <c r="D297" s="234" t="s">
        <v>150</v>
      </c>
      <c r="E297" s="241" t="s">
        <v>1</v>
      </c>
      <c r="F297" s="242" t="s">
        <v>1359</v>
      </c>
      <c r="G297" s="240"/>
      <c r="H297" s="243">
        <v>7</v>
      </c>
      <c r="I297" s="244"/>
      <c r="J297" s="240"/>
      <c r="K297" s="240"/>
      <c r="L297" s="245"/>
      <c r="M297" s="246"/>
      <c r="N297" s="247"/>
      <c r="O297" s="247"/>
      <c r="P297" s="247"/>
      <c r="Q297" s="247"/>
      <c r="R297" s="247"/>
      <c r="S297" s="247"/>
      <c r="T297" s="248"/>
      <c r="U297" s="13"/>
      <c r="V297" s="13"/>
      <c r="W297" s="13"/>
      <c r="X297" s="13"/>
      <c r="Y297" s="13"/>
      <c r="Z297" s="13"/>
      <c r="AA297" s="13"/>
      <c r="AB297" s="13"/>
      <c r="AC297" s="13"/>
      <c r="AD297" s="13"/>
      <c r="AE297" s="13"/>
      <c r="AT297" s="249" t="s">
        <v>150</v>
      </c>
      <c r="AU297" s="249" t="s">
        <v>92</v>
      </c>
      <c r="AV297" s="13" t="s">
        <v>92</v>
      </c>
      <c r="AW297" s="13" t="s">
        <v>38</v>
      </c>
      <c r="AX297" s="13" t="s">
        <v>82</v>
      </c>
      <c r="AY297" s="249" t="s">
        <v>136</v>
      </c>
    </row>
    <row r="298" s="13" customFormat="1">
      <c r="A298" s="13"/>
      <c r="B298" s="239"/>
      <c r="C298" s="240"/>
      <c r="D298" s="234" t="s">
        <v>150</v>
      </c>
      <c r="E298" s="241" t="s">
        <v>1</v>
      </c>
      <c r="F298" s="242" t="s">
        <v>1360</v>
      </c>
      <c r="G298" s="240"/>
      <c r="H298" s="243">
        <v>159</v>
      </c>
      <c r="I298" s="244"/>
      <c r="J298" s="240"/>
      <c r="K298" s="240"/>
      <c r="L298" s="245"/>
      <c r="M298" s="246"/>
      <c r="N298" s="247"/>
      <c r="O298" s="247"/>
      <c r="P298" s="247"/>
      <c r="Q298" s="247"/>
      <c r="R298" s="247"/>
      <c r="S298" s="247"/>
      <c r="T298" s="248"/>
      <c r="U298" s="13"/>
      <c r="V298" s="13"/>
      <c r="W298" s="13"/>
      <c r="X298" s="13"/>
      <c r="Y298" s="13"/>
      <c r="Z298" s="13"/>
      <c r="AA298" s="13"/>
      <c r="AB298" s="13"/>
      <c r="AC298" s="13"/>
      <c r="AD298" s="13"/>
      <c r="AE298" s="13"/>
      <c r="AT298" s="249" t="s">
        <v>150</v>
      </c>
      <c r="AU298" s="249" t="s">
        <v>92</v>
      </c>
      <c r="AV298" s="13" t="s">
        <v>92</v>
      </c>
      <c r="AW298" s="13" t="s">
        <v>38</v>
      </c>
      <c r="AX298" s="13" t="s">
        <v>82</v>
      </c>
      <c r="AY298" s="249" t="s">
        <v>136</v>
      </c>
    </row>
    <row r="299" s="14" customFormat="1">
      <c r="A299" s="14"/>
      <c r="B299" s="250"/>
      <c r="C299" s="251"/>
      <c r="D299" s="234" t="s">
        <v>150</v>
      </c>
      <c r="E299" s="252" t="s">
        <v>1</v>
      </c>
      <c r="F299" s="253" t="s">
        <v>153</v>
      </c>
      <c r="G299" s="251"/>
      <c r="H299" s="254">
        <v>181</v>
      </c>
      <c r="I299" s="255"/>
      <c r="J299" s="251"/>
      <c r="K299" s="251"/>
      <c r="L299" s="256"/>
      <c r="M299" s="257"/>
      <c r="N299" s="258"/>
      <c r="O299" s="258"/>
      <c r="P299" s="258"/>
      <c r="Q299" s="258"/>
      <c r="R299" s="258"/>
      <c r="S299" s="258"/>
      <c r="T299" s="259"/>
      <c r="U299" s="14"/>
      <c r="V299" s="14"/>
      <c r="W299" s="14"/>
      <c r="X299" s="14"/>
      <c r="Y299" s="14"/>
      <c r="Z299" s="14"/>
      <c r="AA299" s="14"/>
      <c r="AB299" s="14"/>
      <c r="AC299" s="14"/>
      <c r="AD299" s="14"/>
      <c r="AE299" s="14"/>
      <c r="AT299" s="260" t="s">
        <v>150</v>
      </c>
      <c r="AU299" s="260" t="s">
        <v>92</v>
      </c>
      <c r="AV299" s="14" t="s">
        <v>142</v>
      </c>
      <c r="AW299" s="14" t="s">
        <v>38</v>
      </c>
      <c r="AX299" s="14" t="s">
        <v>90</v>
      </c>
      <c r="AY299" s="260" t="s">
        <v>136</v>
      </c>
    </row>
    <row r="300" s="2" customFormat="1" ht="14.4" customHeight="1">
      <c r="A300" s="39"/>
      <c r="B300" s="40"/>
      <c r="C300" s="220" t="s">
        <v>678</v>
      </c>
      <c r="D300" s="220" t="s">
        <v>138</v>
      </c>
      <c r="E300" s="221" t="s">
        <v>1361</v>
      </c>
      <c r="F300" s="222" t="s">
        <v>1362</v>
      </c>
      <c r="G300" s="223" t="s">
        <v>198</v>
      </c>
      <c r="H300" s="224">
        <v>5</v>
      </c>
      <c r="I300" s="225"/>
      <c r="J300" s="226">
        <f>ROUND(I300*H300,2)</f>
        <v>0</v>
      </c>
      <c r="K300" s="227"/>
      <c r="L300" s="45"/>
      <c r="M300" s="228" t="s">
        <v>1</v>
      </c>
      <c r="N300" s="229" t="s">
        <v>47</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142</v>
      </c>
      <c r="AT300" s="232" t="s">
        <v>138</v>
      </c>
      <c r="AU300" s="232" t="s">
        <v>92</v>
      </c>
      <c r="AY300" s="17" t="s">
        <v>136</v>
      </c>
      <c r="BE300" s="233">
        <f>IF(N300="základní",J300,0)</f>
        <v>0</v>
      </c>
      <c r="BF300" s="233">
        <f>IF(N300="snížená",J300,0)</f>
        <v>0</v>
      </c>
      <c r="BG300" s="233">
        <f>IF(N300="zákl. přenesená",J300,0)</f>
        <v>0</v>
      </c>
      <c r="BH300" s="233">
        <f>IF(N300="sníž. přenesená",J300,0)</f>
        <v>0</v>
      </c>
      <c r="BI300" s="233">
        <f>IF(N300="nulová",J300,0)</f>
        <v>0</v>
      </c>
      <c r="BJ300" s="17" t="s">
        <v>90</v>
      </c>
      <c r="BK300" s="233">
        <f>ROUND(I300*H300,2)</f>
        <v>0</v>
      </c>
      <c r="BL300" s="17" t="s">
        <v>142</v>
      </c>
      <c r="BM300" s="232" t="s">
        <v>1363</v>
      </c>
    </row>
    <row r="301" s="2" customFormat="1">
      <c r="A301" s="39"/>
      <c r="B301" s="40"/>
      <c r="C301" s="41"/>
      <c r="D301" s="234" t="s">
        <v>144</v>
      </c>
      <c r="E301" s="41"/>
      <c r="F301" s="235" t="s">
        <v>1364</v>
      </c>
      <c r="G301" s="41"/>
      <c r="H301" s="41"/>
      <c r="I301" s="236"/>
      <c r="J301" s="41"/>
      <c r="K301" s="41"/>
      <c r="L301" s="45"/>
      <c r="M301" s="237"/>
      <c r="N301" s="238"/>
      <c r="O301" s="92"/>
      <c r="P301" s="92"/>
      <c r="Q301" s="92"/>
      <c r="R301" s="92"/>
      <c r="S301" s="92"/>
      <c r="T301" s="93"/>
      <c r="U301" s="39"/>
      <c r="V301" s="39"/>
      <c r="W301" s="39"/>
      <c r="X301" s="39"/>
      <c r="Y301" s="39"/>
      <c r="Z301" s="39"/>
      <c r="AA301" s="39"/>
      <c r="AB301" s="39"/>
      <c r="AC301" s="39"/>
      <c r="AD301" s="39"/>
      <c r="AE301" s="39"/>
      <c r="AT301" s="17" t="s">
        <v>144</v>
      </c>
      <c r="AU301" s="17" t="s">
        <v>92</v>
      </c>
    </row>
    <row r="302" s="2" customFormat="1" ht="14.4" customHeight="1">
      <c r="A302" s="39"/>
      <c r="B302" s="40"/>
      <c r="C302" s="220" t="s">
        <v>683</v>
      </c>
      <c r="D302" s="220" t="s">
        <v>138</v>
      </c>
      <c r="E302" s="221" t="s">
        <v>1365</v>
      </c>
      <c r="F302" s="222" t="s">
        <v>1366</v>
      </c>
      <c r="G302" s="223" t="s">
        <v>198</v>
      </c>
      <c r="H302" s="224">
        <v>10</v>
      </c>
      <c r="I302" s="225"/>
      <c r="J302" s="226">
        <f>ROUND(I302*H302,2)</f>
        <v>0</v>
      </c>
      <c r="K302" s="227"/>
      <c r="L302" s="45"/>
      <c r="M302" s="228" t="s">
        <v>1</v>
      </c>
      <c r="N302" s="229" t="s">
        <v>47</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142</v>
      </c>
      <c r="AT302" s="232" t="s">
        <v>138</v>
      </c>
      <c r="AU302" s="232" t="s">
        <v>92</v>
      </c>
      <c r="AY302" s="17" t="s">
        <v>136</v>
      </c>
      <c r="BE302" s="233">
        <f>IF(N302="základní",J302,0)</f>
        <v>0</v>
      </c>
      <c r="BF302" s="233">
        <f>IF(N302="snížená",J302,0)</f>
        <v>0</v>
      </c>
      <c r="BG302" s="233">
        <f>IF(N302="zákl. přenesená",J302,0)</f>
        <v>0</v>
      </c>
      <c r="BH302" s="233">
        <f>IF(N302="sníž. přenesená",J302,0)</f>
        <v>0</v>
      </c>
      <c r="BI302" s="233">
        <f>IF(N302="nulová",J302,0)</f>
        <v>0</v>
      </c>
      <c r="BJ302" s="17" t="s">
        <v>90</v>
      </c>
      <c r="BK302" s="233">
        <f>ROUND(I302*H302,2)</f>
        <v>0</v>
      </c>
      <c r="BL302" s="17" t="s">
        <v>142</v>
      </c>
      <c r="BM302" s="232" t="s">
        <v>1367</v>
      </c>
    </row>
    <row r="303" s="2" customFormat="1">
      <c r="A303" s="39"/>
      <c r="B303" s="40"/>
      <c r="C303" s="41"/>
      <c r="D303" s="234" t="s">
        <v>144</v>
      </c>
      <c r="E303" s="41"/>
      <c r="F303" s="235" t="s">
        <v>1364</v>
      </c>
      <c r="G303" s="41"/>
      <c r="H303" s="41"/>
      <c r="I303" s="236"/>
      <c r="J303" s="41"/>
      <c r="K303" s="41"/>
      <c r="L303" s="45"/>
      <c r="M303" s="237"/>
      <c r="N303" s="238"/>
      <c r="O303" s="92"/>
      <c r="P303" s="92"/>
      <c r="Q303" s="92"/>
      <c r="R303" s="92"/>
      <c r="S303" s="92"/>
      <c r="T303" s="93"/>
      <c r="U303" s="39"/>
      <c r="V303" s="39"/>
      <c r="W303" s="39"/>
      <c r="X303" s="39"/>
      <c r="Y303" s="39"/>
      <c r="Z303" s="39"/>
      <c r="AA303" s="39"/>
      <c r="AB303" s="39"/>
      <c r="AC303" s="39"/>
      <c r="AD303" s="39"/>
      <c r="AE303" s="39"/>
      <c r="AT303" s="17" t="s">
        <v>144</v>
      </c>
      <c r="AU303" s="17" t="s">
        <v>92</v>
      </c>
    </row>
    <row r="304" s="2" customFormat="1" ht="14.4" customHeight="1">
      <c r="A304" s="39"/>
      <c r="B304" s="40"/>
      <c r="C304" s="220" t="s">
        <v>686</v>
      </c>
      <c r="D304" s="220" t="s">
        <v>138</v>
      </c>
      <c r="E304" s="221" t="s">
        <v>1368</v>
      </c>
      <c r="F304" s="222" t="s">
        <v>1369</v>
      </c>
      <c r="G304" s="223" t="s">
        <v>198</v>
      </c>
      <c r="H304" s="224">
        <v>8</v>
      </c>
      <c r="I304" s="225"/>
      <c r="J304" s="226">
        <f>ROUND(I304*H304,2)</f>
        <v>0</v>
      </c>
      <c r="K304" s="227"/>
      <c r="L304" s="45"/>
      <c r="M304" s="228" t="s">
        <v>1</v>
      </c>
      <c r="N304" s="229" t="s">
        <v>47</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142</v>
      </c>
      <c r="AT304" s="232" t="s">
        <v>138</v>
      </c>
      <c r="AU304" s="232" t="s">
        <v>92</v>
      </c>
      <c r="AY304" s="17" t="s">
        <v>136</v>
      </c>
      <c r="BE304" s="233">
        <f>IF(N304="základní",J304,0)</f>
        <v>0</v>
      </c>
      <c r="BF304" s="233">
        <f>IF(N304="snížená",J304,0)</f>
        <v>0</v>
      </c>
      <c r="BG304" s="233">
        <f>IF(N304="zákl. přenesená",J304,0)</f>
        <v>0</v>
      </c>
      <c r="BH304" s="233">
        <f>IF(N304="sníž. přenesená",J304,0)</f>
        <v>0</v>
      </c>
      <c r="BI304" s="233">
        <f>IF(N304="nulová",J304,0)</f>
        <v>0</v>
      </c>
      <c r="BJ304" s="17" t="s">
        <v>90</v>
      </c>
      <c r="BK304" s="233">
        <f>ROUND(I304*H304,2)</f>
        <v>0</v>
      </c>
      <c r="BL304" s="17" t="s">
        <v>142</v>
      </c>
      <c r="BM304" s="232" t="s">
        <v>1370</v>
      </c>
    </row>
    <row r="305" s="2" customFormat="1">
      <c r="A305" s="39"/>
      <c r="B305" s="40"/>
      <c r="C305" s="41"/>
      <c r="D305" s="234" t="s">
        <v>144</v>
      </c>
      <c r="E305" s="41"/>
      <c r="F305" s="235" t="s">
        <v>1364</v>
      </c>
      <c r="G305" s="41"/>
      <c r="H305" s="41"/>
      <c r="I305" s="236"/>
      <c r="J305" s="41"/>
      <c r="K305" s="41"/>
      <c r="L305" s="45"/>
      <c r="M305" s="237"/>
      <c r="N305" s="238"/>
      <c r="O305" s="92"/>
      <c r="P305" s="92"/>
      <c r="Q305" s="92"/>
      <c r="R305" s="92"/>
      <c r="S305" s="92"/>
      <c r="T305" s="93"/>
      <c r="U305" s="39"/>
      <c r="V305" s="39"/>
      <c r="W305" s="39"/>
      <c r="X305" s="39"/>
      <c r="Y305" s="39"/>
      <c r="Z305" s="39"/>
      <c r="AA305" s="39"/>
      <c r="AB305" s="39"/>
      <c r="AC305" s="39"/>
      <c r="AD305" s="39"/>
      <c r="AE305" s="39"/>
      <c r="AT305" s="17" t="s">
        <v>144</v>
      </c>
      <c r="AU305" s="17" t="s">
        <v>92</v>
      </c>
    </row>
    <row r="306" s="2" customFormat="1" ht="14.4" customHeight="1">
      <c r="A306" s="39"/>
      <c r="B306" s="40"/>
      <c r="C306" s="261" t="s">
        <v>688</v>
      </c>
      <c r="D306" s="261" t="s">
        <v>164</v>
      </c>
      <c r="E306" s="262" t="s">
        <v>1371</v>
      </c>
      <c r="F306" s="263" t="s">
        <v>1372</v>
      </c>
      <c r="G306" s="264" t="s">
        <v>198</v>
      </c>
      <c r="H306" s="265">
        <v>3</v>
      </c>
      <c r="I306" s="266"/>
      <c r="J306" s="267">
        <f>ROUND(I306*H306,2)</f>
        <v>0</v>
      </c>
      <c r="K306" s="268"/>
      <c r="L306" s="269"/>
      <c r="M306" s="270" t="s">
        <v>1</v>
      </c>
      <c r="N306" s="271" t="s">
        <v>47</v>
      </c>
      <c r="O306" s="92"/>
      <c r="P306" s="230">
        <f>O306*H306</f>
        <v>0</v>
      </c>
      <c r="Q306" s="230">
        <v>0.00080000000000000004</v>
      </c>
      <c r="R306" s="230">
        <f>Q306*H306</f>
        <v>0.0024000000000000002</v>
      </c>
      <c r="S306" s="230">
        <v>0</v>
      </c>
      <c r="T306" s="231">
        <f>S306*H306</f>
        <v>0</v>
      </c>
      <c r="U306" s="39"/>
      <c r="V306" s="39"/>
      <c r="W306" s="39"/>
      <c r="X306" s="39"/>
      <c r="Y306" s="39"/>
      <c r="Z306" s="39"/>
      <c r="AA306" s="39"/>
      <c r="AB306" s="39"/>
      <c r="AC306" s="39"/>
      <c r="AD306" s="39"/>
      <c r="AE306" s="39"/>
      <c r="AR306" s="232" t="s">
        <v>168</v>
      </c>
      <c r="AT306" s="232" t="s">
        <v>164</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1373</v>
      </c>
    </row>
    <row r="307" s="2" customFormat="1" ht="14.4" customHeight="1">
      <c r="A307" s="39"/>
      <c r="B307" s="40"/>
      <c r="C307" s="261" t="s">
        <v>693</v>
      </c>
      <c r="D307" s="261" t="s">
        <v>164</v>
      </c>
      <c r="E307" s="262" t="s">
        <v>1374</v>
      </c>
      <c r="F307" s="263" t="s">
        <v>1375</v>
      </c>
      <c r="G307" s="264" t="s">
        <v>198</v>
      </c>
      <c r="H307" s="265">
        <v>6</v>
      </c>
      <c r="I307" s="266"/>
      <c r="J307" s="267">
        <f>ROUND(I307*H307,2)</f>
        <v>0</v>
      </c>
      <c r="K307" s="268"/>
      <c r="L307" s="269"/>
      <c r="M307" s="270" t="s">
        <v>1</v>
      </c>
      <c r="N307" s="271" t="s">
        <v>47</v>
      </c>
      <c r="O307" s="92"/>
      <c r="P307" s="230">
        <f>O307*H307</f>
        <v>0</v>
      </c>
      <c r="Q307" s="230">
        <v>0.001</v>
      </c>
      <c r="R307" s="230">
        <f>Q307*H307</f>
        <v>0.0060000000000000001</v>
      </c>
      <c r="S307" s="230">
        <v>0</v>
      </c>
      <c r="T307" s="231">
        <f>S307*H307</f>
        <v>0</v>
      </c>
      <c r="U307" s="39"/>
      <c r="V307" s="39"/>
      <c r="W307" s="39"/>
      <c r="X307" s="39"/>
      <c r="Y307" s="39"/>
      <c r="Z307" s="39"/>
      <c r="AA307" s="39"/>
      <c r="AB307" s="39"/>
      <c r="AC307" s="39"/>
      <c r="AD307" s="39"/>
      <c r="AE307" s="39"/>
      <c r="AR307" s="232" t="s">
        <v>168</v>
      </c>
      <c r="AT307" s="232" t="s">
        <v>164</v>
      </c>
      <c r="AU307" s="232" t="s">
        <v>92</v>
      </c>
      <c r="AY307" s="17" t="s">
        <v>136</v>
      </c>
      <c r="BE307" s="233">
        <f>IF(N307="základní",J307,0)</f>
        <v>0</v>
      </c>
      <c r="BF307" s="233">
        <f>IF(N307="snížená",J307,0)</f>
        <v>0</v>
      </c>
      <c r="BG307" s="233">
        <f>IF(N307="zákl. přenesená",J307,0)</f>
        <v>0</v>
      </c>
      <c r="BH307" s="233">
        <f>IF(N307="sníž. přenesená",J307,0)</f>
        <v>0</v>
      </c>
      <c r="BI307" s="233">
        <f>IF(N307="nulová",J307,0)</f>
        <v>0</v>
      </c>
      <c r="BJ307" s="17" t="s">
        <v>90</v>
      </c>
      <c r="BK307" s="233">
        <f>ROUND(I307*H307,2)</f>
        <v>0</v>
      </c>
      <c r="BL307" s="17" t="s">
        <v>142</v>
      </c>
      <c r="BM307" s="232" t="s">
        <v>1376</v>
      </c>
    </row>
    <row r="308" s="2" customFormat="1" ht="14.4" customHeight="1">
      <c r="A308" s="39"/>
      <c r="B308" s="40"/>
      <c r="C308" s="261" t="s">
        <v>696</v>
      </c>
      <c r="D308" s="261" t="s">
        <v>164</v>
      </c>
      <c r="E308" s="262" t="s">
        <v>1377</v>
      </c>
      <c r="F308" s="263" t="s">
        <v>1378</v>
      </c>
      <c r="G308" s="264" t="s">
        <v>198</v>
      </c>
      <c r="H308" s="265">
        <v>6</v>
      </c>
      <c r="I308" s="266"/>
      <c r="J308" s="267">
        <f>ROUND(I308*H308,2)</f>
        <v>0</v>
      </c>
      <c r="K308" s="268"/>
      <c r="L308" s="269"/>
      <c r="M308" s="270" t="s">
        <v>1</v>
      </c>
      <c r="N308" s="271" t="s">
        <v>47</v>
      </c>
      <c r="O308" s="92"/>
      <c r="P308" s="230">
        <f>O308*H308</f>
        <v>0</v>
      </c>
      <c r="Q308" s="230">
        <v>0.0025999999999999999</v>
      </c>
      <c r="R308" s="230">
        <f>Q308*H308</f>
        <v>0.015599999999999999</v>
      </c>
      <c r="S308" s="230">
        <v>0</v>
      </c>
      <c r="T308" s="231">
        <f>S308*H308</f>
        <v>0</v>
      </c>
      <c r="U308" s="39"/>
      <c r="V308" s="39"/>
      <c r="W308" s="39"/>
      <c r="X308" s="39"/>
      <c r="Y308" s="39"/>
      <c r="Z308" s="39"/>
      <c r="AA308" s="39"/>
      <c r="AB308" s="39"/>
      <c r="AC308" s="39"/>
      <c r="AD308" s="39"/>
      <c r="AE308" s="39"/>
      <c r="AR308" s="232" t="s">
        <v>168</v>
      </c>
      <c r="AT308" s="232" t="s">
        <v>164</v>
      </c>
      <c r="AU308" s="232" t="s">
        <v>92</v>
      </c>
      <c r="AY308" s="17" t="s">
        <v>136</v>
      </c>
      <c r="BE308" s="233">
        <f>IF(N308="základní",J308,0)</f>
        <v>0</v>
      </c>
      <c r="BF308" s="233">
        <f>IF(N308="snížená",J308,0)</f>
        <v>0</v>
      </c>
      <c r="BG308" s="233">
        <f>IF(N308="zákl. přenesená",J308,0)</f>
        <v>0</v>
      </c>
      <c r="BH308" s="233">
        <f>IF(N308="sníž. přenesená",J308,0)</f>
        <v>0</v>
      </c>
      <c r="BI308" s="233">
        <f>IF(N308="nulová",J308,0)</f>
        <v>0</v>
      </c>
      <c r="BJ308" s="17" t="s">
        <v>90</v>
      </c>
      <c r="BK308" s="233">
        <f>ROUND(I308*H308,2)</f>
        <v>0</v>
      </c>
      <c r="BL308" s="17" t="s">
        <v>142</v>
      </c>
      <c r="BM308" s="232" t="s">
        <v>1379</v>
      </c>
    </row>
    <row r="309" s="2" customFormat="1" ht="14.4" customHeight="1">
      <c r="A309" s="39"/>
      <c r="B309" s="40"/>
      <c r="C309" s="261" t="s">
        <v>700</v>
      </c>
      <c r="D309" s="261" t="s">
        <v>164</v>
      </c>
      <c r="E309" s="262" t="s">
        <v>1380</v>
      </c>
      <c r="F309" s="263" t="s">
        <v>1381</v>
      </c>
      <c r="G309" s="264" t="s">
        <v>198</v>
      </c>
      <c r="H309" s="265">
        <v>6</v>
      </c>
      <c r="I309" s="266"/>
      <c r="J309" s="267">
        <f>ROUND(I309*H309,2)</f>
        <v>0</v>
      </c>
      <c r="K309" s="268"/>
      <c r="L309" s="269"/>
      <c r="M309" s="270" t="s">
        <v>1</v>
      </c>
      <c r="N309" s="271" t="s">
        <v>47</v>
      </c>
      <c r="O309" s="92"/>
      <c r="P309" s="230">
        <f>O309*H309</f>
        <v>0</v>
      </c>
      <c r="Q309" s="230">
        <v>0.00031</v>
      </c>
      <c r="R309" s="230">
        <f>Q309*H309</f>
        <v>0.0018600000000000001</v>
      </c>
      <c r="S309" s="230">
        <v>0</v>
      </c>
      <c r="T309" s="231">
        <f>S309*H309</f>
        <v>0</v>
      </c>
      <c r="U309" s="39"/>
      <c r="V309" s="39"/>
      <c r="W309" s="39"/>
      <c r="X309" s="39"/>
      <c r="Y309" s="39"/>
      <c r="Z309" s="39"/>
      <c r="AA309" s="39"/>
      <c r="AB309" s="39"/>
      <c r="AC309" s="39"/>
      <c r="AD309" s="39"/>
      <c r="AE309" s="39"/>
      <c r="AR309" s="232" t="s">
        <v>168</v>
      </c>
      <c r="AT309" s="232" t="s">
        <v>164</v>
      </c>
      <c r="AU309" s="232" t="s">
        <v>92</v>
      </c>
      <c r="AY309" s="17" t="s">
        <v>136</v>
      </c>
      <c r="BE309" s="233">
        <f>IF(N309="základní",J309,0)</f>
        <v>0</v>
      </c>
      <c r="BF309" s="233">
        <f>IF(N309="snížená",J309,0)</f>
        <v>0</v>
      </c>
      <c r="BG309" s="233">
        <f>IF(N309="zákl. přenesená",J309,0)</f>
        <v>0</v>
      </c>
      <c r="BH309" s="233">
        <f>IF(N309="sníž. přenesená",J309,0)</f>
        <v>0</v>
      </c>
      <c r="BI309" s="233">
        <f>IF(N309="nulová",J309,0)</f>
        <v>0</v>
      </c>
      <c r="BJ309" s="17" t="s">
        <v>90</v>
      </c>
      <c r="BK309" s="233">
        <f>ROUND(I309*H309,2)</f>
        <v>0</v>
      </c>
      <c r="BL309" s="17" t="s">
        <v>142</v>
      </c>
      <c r="BM309" s="232" t="s">
        <v>1382</v>
      </c>
    </row>
    <row r="310" s="2" customFormat="1" ht="14.4" customHeight="1">
      <c r="A310" s="39"/>
      <c r="B310" s="40"/>
      <c r="C310" s="261" t="s">
        <v>705</v>
      </c>
      <c r="D310" s="261" t="s">
        <v>164</v>
      </c>
      <c r="E310" s="262" t="s">
        <v>1383</v>
      </c>
      <c r="F310" s="263" t="s">
        <v>1384</v>
      </c>
      <c r="G310" s="264" t="s">
        <v>198</v>
      </c>
      <c r="H310" s="265">
        <v>2</v>
      </c>
      <c r="I310" s="266"/>
      <c r="J310" s="267">
        <f>ROUND(I310*H310,2)</f>
        <v>0</v>
      </c>
      <c r="K310" s="268"/>
      <c r="L310" s="269"/>
      <c r="M310" s="270" t="s">
        <v>1</v>
      </c>
      <c r="N310" s="271" t="s">
        <v>47</v>
      </c>
      <c r="O310" s="92"/>
      <c r="P310" s="230">
        <f>O310*H310</f>
        <v>0</v>
      </c>
      <c r="Q310" s="230">
        <v>0.0018</v>
      </c>
      <c r="R310" s="230">
        <f>Q310*H310</f>
        <v>0.0035999999999999999</v>
      </c>
      <c r="S310" s="230">
        <v>0</v>
      </c>
      <c r="T310" s="231">
        <f>S310*H310</f>
        <v>0</v>
      </c>
      <c r="U310" s="39"/>
      <c r="V310" s="39"/>
      <c r="W310" s="39"/>
      <c r="X310" s="39"/>
      <c r="Y310" s="39"/>
      <c r="Z310" s="39"/>
      <c r="AA310" s="39"/>
      <c r="AB310" s="39"/>
      <c r="AC310" s="39"/>
      <c r="AD310" s="39"/>
      <c r="AE310" s="39"/>
      <c r="AR310" s="232" t="s">
        <v>168</v>
      </c>
      <c r="AT310" s="232" t="s">
        <v>164</v>
      </c>
      <c r="AU310" s="232" t="s">
        <v>92</v>
      </c>
      <c r="AY310" s="17" t="s">
        <v>136</v>
      </c>
      <c r="BE310" s="233">
        <f>IF(N310="základní",J310,0)</f>
        <v>0</v>
      </c>
      <c r="BF310" s="233">
        <f>IF(N310="snížená",J310,0)</f>
        <v>0</v>
      </c>
      <c r="BG310" s="233">
        <f>IF(N310="zákl. přenesená",J310,0)</f>
        <v>0</v>
      </c>
      <c r="BH310" s="233">
        <f>IF(N310="sníž. přenesená",J310,0)</f>
        <v>0</v>
      </c>
      <c r="BI310" s="233">
        <f>IF(N310="nulová",J310,0)</f>
        <v>0</v>
      </c>
      <c r="BJ310" s="17" t="s">
        <v>90</v>
      </c>
      <c r="BK310" s="233">
        <f>ROUND(I310*H310,2)</f>
        <v>0</v>
      </c>
      <c r="BL310" s="17" t="s">
        <v>142</v>
      </c>
      <c r="BM310" s="232" t="s">
        <v>1385</v>
      </c>
    </row>
    <row r="311" s="2" customFormat="1" ht="14.4" customHeight="1">
      <c r="A311" s="39"/>
      <c r="B311" s="40"/>
      <c r="C311" s="220" t="s">
        <v>710</v>
      </c>
      <c r="D311" s="220" t="s">
        <v>138</v>
      </c>
      <c r="E311" s="221" t="s">
        <v>1386</v>
      </c>
      <c r="F311" s="222" t="s">
        <v>1387</v>
      </c>
      <c r="G311" s="223" t="s">
        <v>198</v>
      </c>
      <c r="H311" s="224">
        <v>8</v>
      </c>
      <c r="I311" s="225"/>
      <c r="J311" s="226">
        <f>ROUND(I311*H311,2)</f>
        <v>0</v>
      </c>
      <c r="K311" s="227"/>
      <c r="L311" s="45"/>
      <c r="M311" s="228" t="s">
        <v>1</v>
      </c>
      <c r="N311" s="229" t="s">
        <v>47</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142</v>
      </c>
      <c r="AT311" s="232" t="s">
        <v>138</v>
      </c>
      <c r="AU311" s="232" t="s">
        <v>92</v>
      </c>
      <c r="AY311" s="17" t="s">
        <v>136</v>
      </c>
      <c r="BE311" s="233">
        <f>IF(N311="základní",J311,0)</f>
        <v>0</v>
      </c>
      <c r="BF311" s="233">
        <f>IF(N311="snížená",J311,0)</f>
        <v>0</v>
      </c>
      <c r="BG311" s="233">
        <f>IF(N311="zákl. přenesená",J311,0)</f>
        <v>0</v>
      </c>
      <c r="BH311" s="233">
        <f>IF(N311="sníž. přenesená",J311,0)</f>
        <v>0</v>
      </c>
      <c r="BI311" s="233">
        <f>IF(N311="nulová",J311,0)</f>
        <v>0</v>
      </c>
      <c r="BJ311" s="17" t="s">
        <v>90</v>
      </c>
      <c r="BK311" s="233">
        <f>ROUND(I311*H311,2)</f>
        <v>0</v>
      </c>
      <c r="BL311" s="17" t="s">
        <v>142</v>
      </c>
      <c r="BM311" s="232" t="s">
        <v>1388</v>
      </c>
    </row>
    <row r="312" s="2" customFormat="1">
      <c r="A312" s="39"/>
      <c r="B312" s="40"/>
      <c r="C312" s="41"/>
      <c r="D312" s="234" t="s">
        <v>144</v>
      </c>
      <c r="E312" s="41"/>
      <c r="F312" s="235" t="s">
        <v>1389</v>
      </c>
      <c r="G312" s="41"/>
      <c r="H312" s="41"/>
      <c r="I312" s="236"/>
      <c r="J312" s="41"/>
      <c r="K312" s="41"/>
      <c r="L312" s="45"/>
      <c r="M312" s="237"/>
      <c r="N312" s="238"/>
      <c r="O312" s="92"/>
      <c r="P312" s="92"/>
      <c r="Q312" s="92"/>
      <c r="R312" s="92"/>
      <c r="S312" s="92"/>
      <c r="T312" s="93"/>
      <c r="U312" s="39"/>
      <c r="V312" s="39"/>
      <c r="W312" s="39"/>
      <c r="X312" s="39"/>
      <c r="Y312" s="39"/>
      <c r="Z312" s="39"/>
      <c r="AA312" s="39"/>
      <c r="AB312" s="39"/>
      <c r="AC312" s="39"/>
      <c r="AD312" s="39"/>
      <c r="AE312" s="39"/>
      <c r="AT312" s="17" t="s">
        <v>144</v>
      </c>
      <c r="AU312" s="17" t="s">
        <v>92</v>
      </c>
    </row>
    <row r="313" s="2" customFormat="1" ht="14.4" customHeight="1">
      <c r="A313" s="39"/>
      <c r="B313" s="40"/>
      <c r="C313" s="220" t="s">
        <v>715</v>
      </c>
      <c r="D313" s="220" t="s">
        <v>138</v>
      </c>
      <c r="E313" s="221" t="s">
        <v>1390</v>
      </c>
      <c r="F313" s="222" t="s">
        <v>1391</v>
      </c>
      <c r="G313" s="223" t="s">
        <v>256</v>
      </c>
      <c r="H313" s="224">
        <v>47</v>
      </c>
      <c r="I313" s="225"/>
      <c r="J313" s="226">
        <f>ROUND(I313*H313,2)</f>
        <v>0</v>
      </c>
      <c r="K313" s="227"/>
      <c r="L313" s="45"/>
      <c r="M313" s="228" t="s">
        <v>1</v>
      </c>
      <c r="N313" s="229" t="s">
        <v>47</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142</v>
      </c>
      <c r="AT313" s="232" t="s">
        <v>138</v>
      </c>
      <c r="AU313" s="232" t="s">
        <v>92</v>
      </c>
      <c r="AY313" s="17" t="s">
        <v>136</v>
      </c>
      <c r="BE313" s="233">
        <f>IF(N313="základní",J313,0)</f>
        <v>0</v>
      </c>
      <c r="BF313" s="233">
        <f>IF(N313="snížená",J313,0)</f>
        <v>0</v>
      </c>
      <c r="BG313" s="233">
        <f>IF(N313="zákl. přenesená",J313,0)</f>
        <v>0</v>
      </c>
      <c r="BH313" s="233">
        <f>IF(N313="sníž. přenesená",J313,0)</f>
        <v>0</v>
      </c>
      <c r="BI313" s="233">
        <f>IF(N313="nulová",J313,0)</f>
        <v>0</v>
      </c>
      <c r="BJ313" s="17" t="s">
        <v>90</v>
      </c>
      <c r="BK313" s="233">
        <f>ROUND(I313*H313,2)</f>
        <v>0</v>
      </c>
      <c r="BL313" s="17" t="s">
        <v>142</v>
      </c>
      <c r="BM313" s="232" t="s">
        <v>1392</v>
      </c>
    </row>
    <row r="314" s="2" customFormat="1">
      <c r="A314" s="39"/>
      <c r="B314" s="40"/>
      <c r="C314" s="41"/>
      <c r="D314" s="234" t="s">
        <v>144</v>
      </c>
      <c r="E314" s="41"/>
      <c r="F314" s="235" t="s">
        <v>1393</v>
      </c>
      <c r="G314" s="41"/>
      <c r="H314" s="41"/>
      <c r="I314" s="236"/>
      <c r="J314" s="41"/>
      <c r="K314" s="41"/>
      <c r="L314" s="45"/>
      <c r="M314" s="237"/>
      <c r="N314" s="238"/>
      <c r="O314" s="92"/>
      <c r="P314" s="92"/>
      <c r="Q314" s="92"/>
      <c r="R314" s="92"/>
      <c r="S314" s="92"/>
      <c r="T314" s="93"/>
      <c r="U314" s="39"/>
      <c r="V314" s="39"/>
      <c r="W314" s="39"/>
      <c r="X314" s="39"/>
      <c r="Y314" s="39"/>
      <c r="Z314" s="39"/>
      <c r="AA314" s="39"/>
      <c r="AB314" s="39"/>
      <c r="AC314" s="39"/>
      <c r="AD314" s="39"/>
      <c r="AE314" s="39"/>
      <c r="AT314" s="17" t="s">
        <v>144</v>
      </c>
      <c r="AU314" s="17" t="s">
        <v>92</v>
      </c>
    </row>
    <row r="315" s="13" customFormat="1">
      <c r="A315" s="13"/>
      <c r="B315" s="239"/>
      <c r="C315" s="240"/>
      <c r="D315" s="234" t="s">
        <v>150</v>
      </c>
      <c r="E315" s="241" t="s">
        <v>1</v>
      </c>
      <c r="F315" s="242" t="s">
        <v>389</v>
      </c>
      <c r="G315" s="240"/>
      <c r="H315" s="243">
        <v>47</v>
      </c>
      <c r="I315" s="244"/>
      <c r="J315" s="240"/>
      <c r="K315" s="240"/>
      <c r="L315" s="245"/>
      <c r="M315" s="246"/>
      <c r="N315" s="247"/>
      <c r="O315" s="247"/>
      <c r="P315" s="247"/>
      <c r="Q315" s="247"/>
      <c r="R315" s="247"/>
      <c r="S315" s="247"/>
      <c r="T315" s="248"/>
      <c r="U315" s="13"/>
      <c r="V315" s="13"/>
      <c r="W315" s="13"/>
      <c r="X315" s="13"/>
      <c r="Y315" s="13"/>
      <c r="Z315" s="13"/>
      <c r="AA315" s="13"/>
      <c r="AB315" s="13"/>
      <c r="AC315" s="13"/>
      <c r="AD315" s="13"/>
      <c r="AE315" s="13"/>
      <c r="AT315" s="249" t="s">
        <v>150</v>
      </c>
      <c r="AU315" s="249" t="s">
        <v>92</v>
      </c>
      <c r="AV315" s="13" t="s">
        <v>92</v>
      </c>
      <c r="AW315" s="13" t="s">
        <v>38</v>
      </c>
      <c r="AX315" s="13" t="s">
        <v>90</v>
      </c>
      <c r="AY315" s="249" t="s">
        <v>136</v>
      </c>
    </row>
    <row r="316" s="2" customFormat="1" ht="14.4" customHeight="1">
      <c r="A316" s="39"/>
      <c r="B316" s="40"/>
      <c r="C316" s="220" t="s">
        <v>718</v>
      </c>
      <c r="D316" s="220" t="s">
        <v>138</v>
      </c>
      <c r="E316" s="221" t="s">
        <v>1394</v>
      </c>
      <c r="F316" s="222" t="s">
        <v>1395</v>
      </c>
      <c r="G316" s="223" t="s">
        <v>256</v>
      </c>
      <c r="H316" s="224">
        <v>220</v>
      </c>
      <c r="I316" s="225"/>
      <c r="J316" s="226">
        <f>ROUND(I316*H316,2)</f>
        <v>0</v>
      </c>
      <c r="K316" s="227"/>
      <c r="L316" s="45"/>
      <c r="M316" s="228" t="s">
        <v>1</v>
      </c>
      <c r="N316" s="229" t="s">
        <v>47</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142</v>
      </c>
      <c r="AT316" s="232" t="s">
        <v>138</v>
      </c>
      <c r="AU316" s="232" t="s">
        <v>92</v>
      </c>
      <c r="AY316" s="17" t="s">
        <v>136</v>
      </c>
      <c r="BE316" s="233">
        <f>IF(N316="základní",J316,0)</f>
        <v>0</v>
      </c>
      <c r="BF316" s="233">
        <f>IF(N316="snížená",J316,0)</f>
        <v>0</v>
      </c>
      <c r="BG316" s="233">
        <f>IF(N316="zákl. přenesená",J316,0)</f>
        <v>0</v>
      </c>
      <c r="BH316" s="233">
        <f>IF(N316="sníž. přenesená",J316,0)</f>
        <v>0</v>
      </c>
      <c r="BI316" s="233">
        <f>IF(N316="nulová",J316,0)</f>
        <v>0</v>
      </c>
      <c r="BJ316" s="17" t="s">
        <v>90</v>
      </c>
      <c r="BK316" s="233">
        <f>ROUND(I316*H316,2)</f>
        <v>0</v>
      </c>
      <c r="BL316" s="17" t="s">
        <v>142</v>
      </c>
      <c r="BM316" s="232" t="s">
        <v>1396</v>
      </c>
    </row>
    <row r="317" s="2" customFormat="1">
      <c r="A317" s="39"/>
      <c r="B317" s="40"/>
      <c r="C317" s="41"/>
      <c r="D317" s="234" t="s">
        <v>144</v>
      </c>
      <c r="E317" s="41"/>
      <c r="F317" s="235" t="s">
        <v>1315</v>
      </c>
      <c r="G317" s="41"/>
      <c r="H317" s="41"/>
      <c r="I317" s="236"/>
      <c r="J317" s="41"/>
      <c r="K317" s="41"/>
      <c r="L317" s="45"/>
      <c r="M317" s="237"/>
      <c r="N317" s="238"/>
      <c r="O317" s="92"/>
      <c r="P317" s="92"/>
      <c r="Q317" s="92"/>
      <c r="R317" s="92"/>
      <c r="S317" s="92"/>
      <c r="T317" s="93"/>
      <c r="U317" s="39"/>
      <c r="V317" s="39"/>
      <c r="W317" s="39"/>
      <c r="X317" s="39"/>
      <c r="Y317" s="39"/>
      <c r="Z317" s="39"/>
      <c r="AA317" s="39"/>
      <c r="AB317" s="39"/>
      <c r="AC317" s="39"/>
      <c r="AD317" s="39"/>
      <c r="AE317" s="39"/>
      <c r="AT317" s="17" t="s">
        <v>144</v>
      </c>
      <c r="AU317" s="17" t="s">
        <v>92</v>
      </c>
    </row>
    <row r="318" s="13" customFormat="1">
      <c r="A318" s="13"/>
      <c r="B318" s="239"/>
      <c r="C318" s="240"/>
      <c r="D318" s="234" t="s">
        <v>150</v>
      </c>
      <c r="E318" s="241" t="s">
        <v>1</v>
      </c>
      <c r="F318" s="242" t="s">
        <v>1397</v>
      </c>
      <c r="G318" s="240"/>
      <c r="H318" s="243">
        <v>220</v>
      </c>
      <c r="I318" s="244"/>
      <c r="J318" s="240"/>
      <c r="K318" s="240"/>
      <c r="L318" s="245"/>
      <c r="M318" s="246"/>
      <c r="N318" s="247"/>
      <c r="O318" s="247"/>
      <c r="P318" s="247"/>
      <c r="Q318" s="247"/>
      <c r="R318" s="247"/>
      <c r="S318" s="247"/>
      <c r="T318" s="248"/>
      <c r="U318" s="13"/>
      <c r="V318" s="13"/>
      <c r="W318" s="13"/>
      <c r="X318" s="13"/>
      <c r="Y318" s="13"/>
      <c r="Z318" s="13"/>
      <c r="AA318" s="13"/>
      <c r="AB318" s="13"/>
      <c r="AC318" s="13"/>
      <c r="AD318" s="13"/>
      <c r="AE318" s="13"/>
      <c r="AT318" s="249" t="s">
        <v>150</v>
      </c>
      <c r="AU318" s="249" t="s">
        <v>92</v>
      </c>
      <c r="AV318" s="13" t="s">
        <v>92</v>
      </c>
      <c r="AW318" s="13" t="s">
        <v>38</v>
      </c>
      <c r="AX318" s="13" t="s">
        <v>82</v>
      </c>
      <c r="AY318" s="249" t="s">
        <v>136</v>
      </c>
    </row>
    <row r="319" s="14" customFormat="1">
      <c r="A319" s="14"/>
      <c r="B319" s="250"/>
      <c r="C319" s="251"/>
      <c r="D319" s="234" t="s">
        <v>150</v>
      </c>
      <c r="E319" s="252" t="s">
        <v>1</v>
      </c>
      <c r="F319" s="253" t="s">
        <v>153</v>
      </c>
      <c r="G319" s="251"/>
      <c r="H319" s="254">
        <v>220</v>
      </c>
      <c r="I319" s="255"/>
      <c r="J319" s="251"/>
      <c r="K319" s="251"/>
      <c r="L319" s="256"/>
      <c r="M319" s="257"/>
      <c r="N319" s="258"/>
      <c r="O319" s="258"/>
      <c r="P319" s="258"/>
      <c r="Q319" s="258"/>
      <c r="R319" s="258"/>
      <c r="S319" s="258"/>
      <c r="T319" s="259"/>
      <c r="U319" s="14"/>
      <c r="V319" s="14"/>
      <c r="W319" s="14"/>
      <c r="X319" s="14"/>
      <c r="Y319" s="14"/>
      <c r="Z319" s="14"/>
      <c r="AA319" s="14"/>
      <c r="AB319" s="14"/>
      <c r="AC319" s="14"/>
      <c r="AD319" s="14"/>
      <c r="AE319" s="14"/>
      <c r="AT319" s="260" t="s">
        <v>150</v>
      </c>
      <c r="AU319" s="260" t="s">
        <v>92</v>
      </c>
      <c r="AV319" s="14" t="s">
        <v>142</v>
      </c>
      <c r="AW319" s="14" t="s">
        <v>38</v>
      </c>
      <c r="AX319" s="14" t="s">
        <v>90</v>
      </c>
      <c r="AY319" s="260" t="s">
        <v>136</v>
      </c>
    </row>
    <row r="320" s="2" customFormat="1" ht="24.15" customHeight="1">
      <c r="A320" s="39"/>
      <c r="B320" s="40"/>
      <c r="C320" s="220" t="s">
        <v>722</v>
      </c>
      <c r="D320" s="220" t="s">
        <v>138</v>
      </c>
      <c r="E320" s="221" t="s">
        <v>1398</v>
      </c>
      <c r="F320" s="222" t="s">
        <v>1399</v>
      </c>
      <c r="G320" s="223" t="s">
        <v>256</v>
      </c>
      <c r="H320" s="224">
        <v>170</v>
      </c>
      <c r="I320" s="225"/>
      <c r="J320" s="226">
        <f>ROUND(I320*H320,2)</f>
        <v>0</v>
      </c>
      <c r="K320" s="227"/>
      <c r="L320" s="45"/>
      <c r="M320" s="228" t="s">
        <v>1</v>
      </c>
      <c r="N320" s="229" t="s">
        <v>47</v>
      </c>
      <c r="O320" s="92"/>
      <c r="P320" s="230">
        <f>O320*H320</f>
        <v>0</v>
      </c>
      <c r="Q320" s="230">
        <v>0</v>
      </c>
      <c r="R320" s="230">
        <f>Q320*H320</f>
        <v>0</v>
      </c>
      <c r="S320" s="230">
        <v>0</v>
      </c>
      <c r="T320" s="231">
        <f>S320*H320</f>
        <v>0</v>
      </c>
      <c r="U320" s="39"/>
      <c r="V320" s="39"/>
      <c r="W320" s="39"/>
      <c r="X320" s="39"/>
      <c r="Y320" s="39"/>
      <c r="Z320" s="39"/>
      <c r="AA320" s="39"/>
      <c r="AB320" s="39"/>
      <c r="AC320" s="39"/>
      <c r="AD320" s="39"/>
      <c r="AE320" s="39"/>
      <c r="AR320" s="232" t="s">
        <v>142</v>
      </c>
      <c r="AT320" s="232" t="s">
        <v>138</v>
      </c>
      <c r="AU320" s="232" t="s">
        <v>92</v>
      </c>
      <c r="AY320" s="17" t="s">
        <v>136</v>
      </c>
      <c r="BE320" s="233">
        <f>IF(N320="základní",J320,0)</f>
        <v>0</v>
      </c>
      <c r="BF320" s="233">
        <f>IF(N320="snížená",J320,0)</f>
        <v>0</v>
      </c>
      <c r="BG320" s="233">
        <f>IF(N320="zákl. přenesená",J320,0)</f>
        <v>0</v>
      </c>
      <c r="BH320" s="233">
        <f>IF(N320="sníž. přenesená",J320,0)</f>
        <v>0</v>
      </c>
      <c r="BI320" s="233">
        <f>IF(N320="nulová",J320,0)</f>
        <v>0</v>
      </c>
      <c r="BJ320" s="17" t="s">
        <v>90</v>
      </c>
      <c r="BK320" s="233">
        <f>ROUND(I320*H320,2)</f>
        <v>0</v>
      </c>
      <c r="BL320" s="17" t="s">
        <v>142</v>
      </c>
      <c r="BM320" s="232" t="s">
        <v>1400</v>
      </c>
    </row>
    <row r="321" s="2" customFormat="1">
      <c r="A321" s="39"/>
      <c r="B321" s="40"/>
      <c r="C321" s="41"/>
      <c r="D321" s="234" t="s">
        <v>144</v>
      </c>
      <c r="E321" s="41"/>
      <c r="F321" s="235" t="s">
        <v>1393</v>
      </c>
      <c r="G321" s="41"/>
      <c r="H321" s="41"/>
      <c r="I321" s="236"/>
      <c r="J321" s="41"/>
      <c r="K321" s="41"/>
      <c r="L321" s="45"/>
      <c r="M321" s="237"/>
      <c r="N321" s="238"/>
      <c r="O321" s="92"/>
      <c r="P321" s="92"/>
      <c r="Q321" s="92"/>
      <c r="R321" s="92"/>
      <c r="S321" s="92"/>
      <c r="T321" s="93"/>
      <c r="U321" s="39"/>
      <c r="V321" s="39"/>
      <c r="W321" s="39"/>
      <c r="X321" s="39"/>
      <c r="Y321" s="39"/>
      <c r="Z321" s="39"/>
      <c r="AA321" s="39"/>
      <c r="AB321" s="39"/>
      <c r="AC321" s="39"/>
      <c r="AD321" s="39"/>
      <c r="AE321" s="39"/>
      <c r="AT321" s="17" t="s">
        <v>144</v>
      </c>
      <c r="AU321" s="17" t="s">
        <v>92</v>
      </c>
    </row>
    <row r="322" s="13" customFormat="1">
      <c r="A322" s="13"/>
      <c r="B322" s="239"/>
      <c r="C322" s="240"/>
      <c r="D322" s="234" t="s">
        <v>150</v>
      </c>
      <c r="E322" s="241" t="s">
        <v>1</v>
      </c>
      <c r="F322" s="242" t="s">
        <v>1401</v>
      </c>
      <c r="G322" s="240"/>
      <c r="H322" s="243">
        <v>170</v>
      </c>
      <c r="I322" s="244"/>
      <c r="J322" s="240"/>
      <c r="K322" s="240"/>
      <c r="L322" s="245"/>
      <c r="M322" s="246"/>
      <c r="N322" s="247"/>
      <c r="O322" s="247"/>
      <c r="P322" s="247"/>
      <c r="Q322" s="247"/>
      <c r="R322" s="247"/>
      <c r="S322" s="247"/>
      <c r="T322" s="248"/>
      <c r="U322" s="13"/>
      <c r="V322" s="13"/>
      <c r="W322" s="13"/>
      <c r="X322" s="13"/>
      <c r="Y322" s="13"/>
      <c r="Z322" s="13"/>
      <c r="AA322" s="13"/>
      <c r="AB322" s="13"/>
      <c r="AC322" s="13"/>
      <c r="AD322" s="13"/>
      <c r="AE322" s="13"/>
      <c r="AT322" s="249" t="s">
        <v>150</v>
      </c>
      <c r="AU322" s="249" t="s">
        <v>92</v>
      </c>
      <c r="AV322" s="13" t="s">
        <v>92</v>
      </c>
      <c r="AW322" s="13" t="s">
        <v>38</v>
      </c>
      <c r="AX322" s="13" t="s">
        <v>90</v>
      </c>
      <c r="AY322" s="249" t="s">
        <v>136</v>
      </c>
    </row>
    <row r="323" s="2" customFormat="1" ht="14.4" customHeight="1">
      <c r="A323" s="39"/>
      <c r="B323" s="40"/>
      <c r="C323" s="220" t="s">
        <v>726</v>
      </c>
      <c r="D323" s="220" t="s">
        <v>138</v>
      </c>
      <c r="E323" s="221" t="s">
        <v>1402</v>
      </c>
      <c r="F323" s="222" t="s">
        <v>1403</v>
      </c>
      <c r="G323" s="223" t="s">
        <v>198</v>
      </c>
      <c r="H323" s="224">
        <v>51</v>
      </c>
      <c r="I323" s="225"/>
      <c r="J323" s="226">
        <f>ROUND(I323*H323,2)</f>
        <v>0</v>
      </c>
      <c r="K323" s="227"/>
      <c r="L323" s="45"/>
      <c r="M323" s="228" t="s">
        <v>1</v>
      </c>
      <c r="N323" s="229" t="s">
        <v>47</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142</v>
      </c>
      <c r="AT323" s="232" t="s">
        <v>138</v>
      </c>
      <c r="AU323" s="232" t="s">
        <v>92</v>
      </c>
      <c r="AY323" s="17" t="s">
        <v>136</v>
      </c>
      <c r="BE323" s="233">
        <f>IF(N323="základní",J323,0)</f>
        <v>0</v>
      </c>
      <c r="BF323" s="233">
        <f>IF(N323="snížená",J323,0)</f>
        <v>0</v>
      </c>
      <c r="BG323" s="233">
        <f>IF(N323="zákl. přenesená",J323,0)</f>
        <v>0</v>
      </c>
      <c r="BH323" s="233">
        <f>IF(N323="sníž. přenesená",J323,0)</f>
        <v>0</v>
      </c>
      <c r="BI323" s="233">
        <f>IF(N323="nulová",J323,0)</f>
        <v>0</v>
      </c>
      <c r="BJ323" s="17" t="s">
        <v>90</v>
      </c>
      <c r="BK323" s="233">
        <f>ROUND(I323*H323,2)</f>
        <v>0</v>
      </c>
      <c r="BL323" s="17" t="s">
        <v>142</v>
      </c>
      <c r="BM323" s="232" t="s">
        <v>1404</v>
      </c>
    </row>
    <row r="324" s="2" customFormat="1">
      <c r="A324" s="39"/>
      <c r="B324" s="40"/>
      <c r="C324" s="41"/>
      <c r="D324" s="234" t="s">
        <v>144</v>
      </c>
      <c r="E324" s="41"/>
      <c r="F324" s="235" t="s">
        <v>1405</v>
      </c>
      <c r="G324" s="41"/>
      <c r="H324" s="41"/>
      <c r="I324" s="236"/>
      <c r="J324" s="41"/>
      <c r="K324" s="41"/>
      <c r="L324" s="45"/>
      <c r="M324" s="237"/>
      <c r="N324" s="238"/>
      <c r="O324" s="92"/>
      <c r="P324" s="92"/>
      <c r="Q324" s="92"/>
      <c r="R324" s="92"/>
      <c r="S324" s="92"/>
      <c r="T324" s="93"/>
      <c r="U324" s="39"/>
      <c r="V324" s="39"/>
      <c r="W324" s="39"/>
      <c r="X324" s="39"/>
      <c r="Y324" s="39"/>
      <c r="Z324" s="39"/>
      <c r="AA324" s="39"/>
      <c r="AB324" s="39"/>
      <c r="AC324" s="39"/>
      <c r="AD324" s="39"/>
      <c r="AE324" s="39"/>
      <c r="AT324" s="17" t="s">
        <v>144</v>
      </c>
      <c r="AU324" s="17" t="s">
        <v>92</v>
      </c>
    </row>
    <row r="325" s="13" customFormat="1">
      <c r="A325" s="13"/>
      <c r="B325" s="239"/>
      <c r="C325" s="240"/>
      <c r="D325" s="234" t="s">
        <v>150</v>
      </c>
      <c r="E325" s="241" t="s">
        <v>1</v>
      </c>
      <c r="F325" s="242" t="s">
        <v>410</v>
      </c>
      <c r="G325" s="240"/>
      <c r="H325" s="243">
        <v>51</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92</v>
      </c>
      <c r="AV325" s="13" t="s">
        <v>92</v>
      </c>
      <c r="AW325" s="13" t="s">
        <v>38</v>
      </c>
      <c r="AX325" s="13" t="s">
        <v>82</v>
      </c>
      <c r="AY325" s="249" t="s">
        <v>136</v>
      </c>
    </row>
    <row r="326" s="14" customFormat="1">
      <c r="A326" s="14"/>
      <c r="B326" s="250"/>
      <c r="C326" s="251"/>
      <c r="D326" s="234" t="s">
        <v>150</v>
      </c>
      <c r="E326" s="252" t="s">
        <v>1</v>
      </c>
      <c r="F326" s="253" t="s">
        <v>153</v>
      </c>
      <c r="G326" s="251"/>
      <c r="H326" s="254">
        <v>51</v>
      </c>
      <c r="I326" s="255"/>
      <c r="J326" s="251"/>
      <c r="K326" s="251"/>
      <c r="L326" s="256"/>
      <c r="M326" s="257"/>
      <c r="N326" s="258"/>
      <c r="O326" s="258"/>
      <c r="P326" s="258"/>
      <c r="Q326" s="258"/>
      <c r="R326" s="258"/>
      <c r="S326" s="258"/>
      <c r="T326" s="259"/>
      <c r="U326" s="14"/>
      <c r="V326" s="14"/>
      <c r="W326" s="14"/>
      <c r="X326" s="14"/>
      <c r="Y326" s="14"/>
      <c r="Z326" s="14"/>
      <c r="AA326" s="14"/>
      <c r="AB326" s="14"/>
      <c r="AC326" s="14"/>
      <c r="AD326" s="14"/>
      <c r="AE326" s="14"/>
      <c r="AT326" s="260" t="s">
        <v>150</v>
      </c>
      <c r="AU326" s="260" t="s">
        <v>92</v>
      </c>
      <c r="AV326" s="14" t="s">
        <v>142</v>
      </c>
      <c r="AW326" s="14" t="s">
        <v>38</v>
      </c>
      <c r="AX326" s="14" t="s">
        <v>90</v>
      </c>
      <c r="AY326" s="260" t="s">
        <v>136</v>
      </c>
    </row>
    <row r="327" s="2" customFormat="1" ht="24.15" customHeight="1">
      <c r="A327" s="39"/>
      <c r="B327" s="40"/>
      <c r="C327" s="220" t="s">
        <v>734</v>
      </c>
      <c r="D327" s="220" t="s">
        <v>138</v>
      </c>
      <c r="E327" s="221" t="s">
        <v>1406</v>
      </c>
      <c r="F327" s="222" t="s">
        <v>1407</v>
      </c>
      <c r="G327" s="223" t="s">
        <v>198</v>
      </c>
      <c r="H327" s="224">
        <v>60</v>
      </c>
      <c r="I327" s="225"/>
      <c r="J327" s="226">
        <f>ROUND(I327*H327,2)</f>
        <v>0</v>
      </c>
      <c r="K327" s="227"/>
      <c r="L327" s="45"/>
      <c r="M327" s="228" t="s">
        <v>1</v>
      </c>
      <c r="N327" s="229" t="s">
        <v>47</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142</v>
      </c>
      <c r="AT327" s="232" t="s">
        <v>138</v>
      </c>
      <c r="AU327" s="232" t="s">
        <v>92</v>
      </c>
      <c r="AY327" s="17" t="s">
        <v>136</v>
      </c>
      <c r="BE327" s="233">
        <f>IF(N327="základní",J327,0)</f>
        <v>0</v>
      </c>
      <c r="BF327" s="233">
        <f>IF(N327="snížená",J327,0)</f>
        <v>0</v>
      </c>
      <c r="BG327" s="233">
        <f>IF(N327="zákl. přenesená",J327,0)</f>
        <v>0</v>
      </c>
      <c r="BH327" s="233">
        <f>IF(N327="sníž. přenesená",J327,0)</f>
        <v>0</v>
      </c>
      <c r="BI327" s="233">
        <f>IF(N327="nulová",J327,0)</f>
        <v>0</v>
      </c>
      <c r="BJ327" s="17" t="s">
        <v>90</v>
      </c>
      <c r="BK327" s="233">
        <f>ROUND(I327*H327,2)</f>
        <v>0</v>
      </c>
      <c r="BL327" s="17" t="s">
        <v>142</v>
      </c>
      <c r="BM327" s="232" t="s">
        <v>1408</v>
      </c>
    </row>
    <row r="328" s="2" customFormat="1">
      <c r="A328" s="39"/>
      <c r="B328" s="40"/>
      <c r="C328" s="41"/>
      <c r="D328" s="234" t="s">
        <v>144</v>
      </c>
      <c r="E328" s="41"/>
      <c r="F328" s="235" t="s">
        <v>1409</v>
      </c>
      <c r="G328" s="41"/>
      <c r="H328" s="41"/>
      <c r="I328" s="236"/>
      <c r="J328" s="41"/>
      <c r="K328" s="41"/>
      <c r="L328" s="45"/>
      <c r="M328" s="237"/>
      <c r="N328" s="238"/>
      <c r="O328" s="92"/>
      <c r="P328" s="92"/>
      <c r="Q328" s="92"/>
      <c r="R328" s="92"/>
      <c r="S328" s="92"/>
      <c r="T328" s="93"/>
      <c r="U328" s="39"/>
      <c r="V328" s="39"/>
      <c r="W328" s="39"/>
      <c r="X328" s="39"/>
      <c r="Y328" s="39"/>
      <c r="Z328" s="39"/>
      <c r="AA328" s="39"/>
      <c r="AB328" s="39"/>
      <c r="AC328" s="39"/>
      <c r="AD328" s="39"/>
      <c r="AE328" s="39"/>
      <c r="AT328" s="17" t="s">
        <v>144</v>
      </c>
      <c r="AU328" s="17" t="s">
        <v>92</v>
      </c>
    </row>
    <row r="329" s="13" customFormat="1">
      <c r="A329" s="13"/>
      <c r="B329" s="239"/>
      <c r="C329" s="240"/>
      <c r="D329" s="234" t="s">
        <v>150</v>
      </c>
      <c r="E329" s="241" t="s">
        <v>1</v>
      </c>
      <c r="F329" s="242" t="s">
        <v>688</v>
      </c>
      <c r="G329" s="240"/>
      <c r="H329" s="243">
        <v>60</v>
      </c>
      <c r="I329" s="244"/>
      <c r="J329" s="240"/>
      <c r="K329" s="240"/>
      <c r="L329" s="245"/>
      <c r="M329" s="246"/>
      <c r="N329" s="247"/>
      <c r="O329" s="247"/>
      <c r="P329" s="247"/>
      <c r="Q329" s="247"/>
      <c r="R329" s="247"/>
      <c r="S329" s="247"/>
      <c r="T329" s="248"/>
      <c r="U329" s="13"/>
      <c r="V329" s="13"/>
      <c r="W329" s="13"/>
      <c r="X329" s="13"/>
      <c r="Y329" s="13"/>
      <c r="Z329" s="13"/>
      <c r="AA329" s="13"/>
      <c r="AB329" s="13"/>
      <c r="AC329" s="13"/>
      <c r="AD329" s="13"/>
      <c r="AE329" s="13"/>
      <c r="AT329" s="249" t="s">
        <v>150</v>
      </c>
      <c r="AU329" s="249" t="s">
        <v>92</v>
      </c>
      <c r="AV329" s="13" t="s">
        <v>92</v>
      </c>
      <c r="AW329" s="13" t="s">
        <v>38</v>
      </c>
      <c r="AX329" s="13" t="s">
        <v>82</v>
      </c>
      <c r="AY329" s="249" t="s">
        <v>136</v>
      </c>
    </row>
    <row r="330" s="14" customFormat="1">
      <c r="A330" s="14"/>
      <c r="B330" s="250"/>
      <c r="C330" s="251"/>
      <c r="D330" s="234" t="s">
        <v>150</v>
      </c>
      <c r="E330" s="252" t="s">
        <v>1</v>
      </c>
      <c r="F330" s="253" t="s">
        <v>153</v>
      </c>
      <c r="G330" s="251"/>
      <c r="H330" s="254">
        <v>60</v>
      </c>
      <c r="I330" s="255"/>
      <c r="J330" s="251"/>
      <c r="K330" s="251"/>
      <c r="L330" s="256"/>
      <c r="M330" s="257"/>
      <c r="N330" s="258"/>
      <c r="O330" s="258"/>
      <c r="P330" s="258"/>
      <c r="Q330" s="258"/>
      <c r="R330" s="258"/>
      <c r="S330" s="258"/>
      <c r="T330" s="259"/>
      <c r="U330" s="14"/>
      <c r="V330" s="14"/>
      <c r="W330" s="14"/>
      <c r="X330" s="14"/>
      <c r="Y330" s="14"/>
      <c r="Z330" s="14"/>
      <c r="AA330" s="14"/>
      <c r="AB330" s="14"/>
      <c r="AC330" s="14"/>
      <c r="AD330" s="14"/>
      <c r="AE330" s="14"/>
      <c r="AT330" s="260" t="s">
        <v>150</v>
      </c>
      <c r="AU330" s="260" t="s">
        <v>92</v>
      </c>
      <c r="AV330" s="14" t="s">
        <v>142</v>
      </c>
      <c r="AW330" s="14" t="s">
        <v>38</v>
      </c>
      <c r="AX330" s="14" t="s">
        <v>90</v>
      </c>
      <c r="AY330" s="260" t="s">
        <v>136</v>
      </c>
    </row>
    <row r="331" s="2" customFormat="1" ht="24.15" customHeight="1">
      <c r="A331" s="39"/>
      <c r="B331" s="40"/>
      <c r="C331" s="220" t="s">
        <v>736</v>
      </c>
      <c r="D331" s="220" t="s">
        <v>138</v>
      </c>
      <c r="E331" s="221" t="s">
        <v>1410</v>
      </c>
      <c r="F331" s="222" t="s">
        <v>1411</v>
      </c>
      <c r="G331" s="223" t="s">
        <v>198</v>
      </c>
      <c r="H331" s="224">
        <v>13</v>
      </c>
      <c r="I331" s="225"/>
      <c r="J331" s="226">
        <f>ROUND(I331*H331,2)</f>
        <v>0</v>
      </c>
      <c r="K331" s="227"/>
      <c r="L331" s="45"/>
      <c r="M331" s="228" t="s">
        <v>1</v>
      </c>
      <c r="N331" s="229" t="s">
        <v>47</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142</v>
      </c>
      <c r="AT331" s="232" t="s">
        <v>138</v>
      </c>
      <c r="AU331" s="232" t="s">
        <v>92</v>
      </c>
      <c r="AY331" s="17" t="s">
        <v>136</v>
      </c>
      <c r="BE331" s="233">
        <f>IF(N331="základní",J331,0)</f>
        <v>0</v>
      </c>
      <c r="BF331" s="233">
        <f>IF(N331="snížená",J331,0)</f>
        <v>0</v>
      </c>
      <c r="BG331" s="233">
        <f>IF(N331="zákl. přenesená",J331,0)</f>
        <v>0</v>
      </c>
      <c r="BH331" s="233">
        <f>IF(N331="sníž. přenesená",J331,0)</f>
        <v>0</v>
      </c>
      <c r="BI331" s="233">
        <f>IF(N331="nulová",J331,0)</f>
        <v>0</v>
      </c>
      <c r="BJ331" s="17" t="s">
        <v>90</v>
      </c>
      <c r="BK331" s="233">
        <f>ROUND(I331*H331,2)</f>
        <v>0</v>
      </c>
      <c r="BL331" s="17" t="s">
        <v>142</v>
      </c>
      <c r="BM331" s="232" t="s">
        <v>1412</v>
      </c>
    </row>
    <row r="332" s="13" customFormat="1">
      <c r="A332" s="13"/>
      <c r="B332" s="239"/>
      <c r="C332" s="240"/>
      <c r="D332" s="234" t="s">
        <v>150</v>
      </c>
      <c r="E332" s="241" t="s">
        <v>1</v>
      </c>
      <c r="F332" s="242" t="s">
        <v>206</v>
      </c>
      <c r="G332" s="240"/>
      <c r="H332" s="243">
        <v>13</v>
      </c>
      <c r="I332" s="244"/>
      <c r="J332" s="240"/>
      <c r="K332" s="240"/>
      <c r="L332" s="245"/>
      <c r="M332" s="246"/>
      <c r="N332" s="247"/>
      <c r="O332" s="247"/>
      <c r="P332" s="247"/>
      <c r="Q332" s="247"/>
      <c r="R332" s="247"/>
      <c r="S332" s="247"/>
      <c r="T332" s="248"/>
      <c r="U332" s="13"/>
      <c r="V332" s="13"/>
      <c r="W332" s="13"/>
      <c r="X332" s="13"/>
      <c r="Y332" s="13"/>
      <c r="Z332" s="13"/>
      <c r="AA332" s="13"/>
      <c r="AB332" s="13"/>
      <c r="AC332" s="13"/>
      <c r="AD332" s="13"/>
      <c r="AE332" s="13"/>
      <c r="AT332" s="249" t="s">
        <v>150</v>
      </c>
      <c r="AU332" s="249" t="s">
        <v>92</v>
      </c>
      <c r="AV332" s="13" t="s">
        <v>92</v>
      </c>
      <c r="AW332" s="13" t="s">
        <v>38</v>
      </c>
      <c r="AX332" s="13" t="s">
        <v>82</v>
      </c>
      <c r="AY332" s="249" t="s">
        <v>136</v>
      </c>
    </row>
    <row r="333" s="14" customFormat="1">
      <c r="A333" s="14"/>
      <c r="B333" s="250"/>
      <c r="C333" s="251"/>
      <c r="D333" s="234" t="s">
        <v>150</v>
      </c>
      <c r="E333" s="252" t="s">
        <v>1</v>
      </c>
      <c r="F333" s="253" t="s">
        <v>153</v>
      </c>
      <c r="G333" s="251"/>
      <c r="H333" s="254">
        <v>13</v>
      </c>
      <c r="I333" s="255"/>
      <c r="J333" s="251"/>
      <c r="K333" s="251"/>
      <c r="L333" s="256"/>
      <c r="M333" s="257"/>
      <c r="N333" s="258"/>
      <c r="O333" s="258"/>
      <c r="P333" s="258"/>
      <c r="Q333" s="258"/>
      <c r="R333" s="258"/>
      <c r="S333" s="258"/>
      <c r="T333" s="259"/>
      <c r="U333" s="14"/>
      <c r="V333" s="14"/>
      <c r="W333" s="14"/>
      <c r="X333" s="14"/>
      <c r="Y333" s="14"/>
      <c r="Z333" s="14"/>
      <c r="AA333" s="14"/>
      <c r="AB333" s="14"/>
      <c r="AC333" s="14"/>
      <c r="AD333" s="14"/>
      <c r="AE333" s="14"/>
      <c r="AT333" s="260" t="s">
        <v>150</v>
      </c>
      <c r="AU333" s="260" t="s">
        <v>92</v>
      </c>
      <c r="AV333" s="14" t="s">
        <v>142</v>
      </c>
      <c r="AW333" s="14" t="s">
        <v>38</v>
      </c>
      <c r="AX333" s="14" t="s">
        <v>90</v>
      </c>
      <c r="AY333" s="260" t="s">
        <v>136</v>
      </c>
    </row>
    <row r="334" s="2" customFormat="1" ht="14.4" customHeight="1">
      <c r="A334" s="39"/>
      <c r="B334" s="40"/>
      <c r="C334" s="261" t="s">
        <v>739</v>
      </c>
      <c r="D334" s="261" t="s">
        <v>164</v>
      </c>
      <c r="E334" s="262" t="s">
        <v>1413</v>
      </c>
      <c r="F334" s="263" t="s">
        <v>1414</v>
      </c>
      <c r="G334" s="264" t="s">
        <v>198</v>
      </c>
      <c r="H334" s="265">
        <v>10</v>
      </c>
      <c r="I334" s="266"/>
      <c r="J334" s="267">
        <f>ROUND(I334*H334,2)</f>
        <v>0</v>
      </c>
      <c r="K334" s="268"/>
      <c r="L334" s="269"/>
      <c r="M334" s="270" t="s">
        <v>1</v>
      </c>
      <c r="N334" s="271" t="s">
        <v>47</v>
      </c>
      <c r="O334" s="92"/>
      <c r="P334" s="230">
        <f>O334*H334</f>
        <v>0</v>
      </c>
      <c r="Q334" s="230">
        <v>0.0011999999999999999</v>
      </c>
      <c r="R334" s="230">
        <f>Q334*H334</f>
        <v>0.011999999999999999</v>
      </c>
      <c r="S334" s="230">
        <v>0</v>
      </c>
      <c r="T334" s="231">
        <f>S334*H334</f>
        <v>0</v>
      </c>
      <c r="U334" s="39"/>
      <c r="V334" s="39"/>
      <c r="W334" s="39"/>
      <c r="X334" s="39"/>
      <c r="Y334" s="39"/>
      <c r="Z334" s="39"/>
      <c r="AA334" s="39"/>
      <c r="AB334" s="39"/>
      <c r="AC334" s="39"/>
      <c r="AD334" s="39"/>
      <c r="AE334" s="39"/>
      <c r="AR334" s="232" t="s">
        <v>168</v>
      </c>
      <c r="AT334" s="232" t="s">
        <v>164</v>
      </c>
      <c r="AU334" s="232" t="s">
        <v>92</v>
      </c>
      <c r="AY334" s="17" t="s">
        <v>136</v>
      </c>
      <c r="BE334" s="233">
        <f>IF(N334="základní",J334,0)</f>
        <v>0</v>
      </c>
      <c r="BF334" s="233">
        <f>IF(N334="snížená",J334,0)</f>
        <v>0</v>
      </c>
      <c r="BG334" s="233">
        <f>IF(N334="zákl. přenesená",J334,0)</f>
        <v>0</v>
      </c>
      <c r="BH334" s="233">
        <f>IF(N334="sníž. přenesená",J334,0)</f>
        <v>0</v>
      </c>
      <c r="BI334" s="233">
        <f>IF(N334="nulová",J334,0)</f>
        <v>0</v>
      </c>
      <c r="BJ334" s="17" t="s">
        <v>90</v>
      </c>
      <c r="BK334" s="233">
        <f>ROUND(I334*H334,2)</f>
        <v>0</v>
      </c>
      <c r="BL334" s="17" t="s">
        <v>142</v>
      </c>
      <c r="BM334" s="232" t="s">
        <v>1415</v>
      </c>
    </row>
    <row r="335" s="2" customFormat="1" ht="14.4" customHeight="1">
      <c r="A335" s="39"/>
      <c r="B335" s="40"/>
      <c r="C335" s="261" t="s">
        <v>743</v>
      </c>
      <c r="D335" s="261" t="s">
        <v>164</v>
      </c>
      <c r="E335" s="262" t="s">
        <v>1416</v>
      </c>
      <c r="F335" s="263" t="s">
        <v>1417</v>
      </c>
      <c r="G335" s="264" t="s">
        <v>198</v>
      </c>
      <c r="H335" s="265">
        <v>3</v>
      </c>
      <c r="I335" s="266"/>
      <c r="J335" s="267">
        <f>ROUND(I335*H335,2)</f>
        <v>0</v>
      </c>
      <c r="K335" s="268"/>
      <c r="L335" s="269"/>
      <c r="M335" s="270" t="s">
        <v>1</v>
      </c>
      <c r="N335" s="271" t="s">
        <v>47</v>
      </c>
      <c r="O335" s="92"/>
      <c r="P335" s="230">
        <f>O335*H335</f>
        <v>0</v>
      </c>
      <c r="Q335" s="230">
        <v>0.0011999999999999999</v>
      </c>
      <c r="R335" s="230">
        <f>Q335*H335</f>
        <v>0.0035999999999999999</v>
      </c>
      <c r="S335" s="230">
        <v>0</v>
      </c>
      <c r="T335" s="231">
        <f>S335*H335</f>
        <v>0</v>
      </c>
      <c r="U335" s="39"/>
      <c r="V335" s="39"/>
      <c r="W335" s="39"/>
      <c r="X335" s="39"/>
      <c r="Y335" s="39"/>
      <c r="Z335" s="39"/>
      <c r="AA335" s="39"/>
      <c r="AB335" s="39"/>
      <c r="AC335" s="39"/>
      <c r="AD335" s="39"/>
      <c r="AE335" s="39"/>
      <c r="AR335" s="232" t="s">
        <v>168</v>
      </c>
      <c r="AT335" s="232" t="s">
        <v>164</v>
      </c>
      <c r="AU335" s="232" t="s">
        <v>92</v>
      </c>
      <c r="AY335" s="17" t="s">
        <v>136</v>
      </c>
      <c r="BE335" s="233">
        <f>IF(N335="základní",J335,0)</f>
        <v>0</v>
      </c>
      <c r="BF335" s="233">
        <f>IF(N335="snížená",J335,0)</f>
        <v>0</v>
      </c>
      <c r="BG335" s="233">
        <f>IF(N335="zákl. přenesená",J335,0)</f>
        <v>0</v>
      </c>
      <c r="BH335" s="233">
        <f>IF(N335="sníž. přenesená",J335,0)</f>
        <v>0</v>
      </c>
      <c r="BI335" s="233">
        <f>IF(N335="nulová",J335,0)</f>
        <v>0</v>
      </c>
      <c r="BJ335" s="17" t="s">
        <v>90</v>
      </c>
      <c r="BK335" s="233">
        <f>ROUND(I335*H335,2)</f>
        <v>0</v>
      </c>
      <c r="BL335" s="17" t="s">
        <v>142</v>
      </c>
      <c r="BM335" s="232" t="s">
        <v>1418</v>
      </c>
    </row>
    <row r="336" s="2" customFormat="1" ht="14.4" customHeight="1">
      <c r="A336" s="39"/>
      <c r="B336" s="40"/>
      <c r="C336" s="220" t="s">
        <v>747</v>
      </c>
      <c r="D336" s="220" t="s">
        <v>138</v>
      </c>
      <c r="E336" s="221" t="s">
        <v>1419</v>
      </c>
      <c r="F336" s="222" t="s">
        <v>1420</v>
      </c>
      <c r="G336" s="223" t="s">
        <v>198</v>
      </c>
      <c r="H336" s="224">
        <v>5</v>
      </c>
      <c r="I336" s="225"/>
      <c r="J336" s="226">
        <f>ROUND(I336*H336,2)</f>
        <v>0</v>
      </c>
      <c r="K336" s="227"/>
      <c r="L336" s="45"/>
      <c r="M336" s="228" t="s">
        <v>1</v>
      </c>
      <c r="N336" s="229" t="s">
        <v>47</v>
      </c>
      <c r="O336" s="92"/>
      <c r="P336" s="230">
        <f>O336*H336</f>
        <v>0</v>
      </c>
      <c r="Q336" s="230">
        <v>0.037240000000000002</v>
      </c>
      <c r="R336" s="230">
        <f>Q336*H336</f>
        <v>0.1862</v>
      </c>
      <c r="S336" s="230">
        <v>0</v>
      </c>
      <c r="T336" s="231">
        <f>S336*H336</f>
        <v>0</v>
      </c>
      <c r="U336" s="39"/>
      <c r="V336" s="39"/>
      <c r="W336" s="39"/>
      <c r="X336" s="39"/>
      <c r="Y336" s="39"/>
      <c r="Z336" s="39"/>
      <c r="AA336" s="39"/>
      <c r="AB336" s="39"/>
      <c r="AC336" s="39"/>
      <c r="AD336" s="39"/>
      <c r="AE336" s="39"/>
      <c r="AR336" s="232" t="s">
        <v>142</v>
      </c>
      <c r="AT336" s="232" t="s">
        <v>138</v>
      </c>
      <c r="AU336" s="232" t="s">
        <v>92</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1421</v>
      </c>
    </row>
    <row r="337" s="2" customFormat="1" ht="24.15" customHeight="1">
      <c r="A337" s="39"/>
      <c r="B337" s="40"/>
      <c r="C337" s="220" t="s">
        <v>751</v>
      </c>
      <c r="D337" s="220" t="s">
        <v>138</v>
      </c>
      <c r="E337" s="221" t="s">
        <v>1422</v>
      </c>
      <c r="F337" s="222" t="s">
        <v>1423</v>
      </c>
      <c r="G337" s="223" t="s">
        <v>198</v>
      </c>
      <c r="H337" s="224">
        <v>8</v>
      </c>
      <c r="I337" s="225"/>
      <c r="J337" s="226">
        <f>ROUND(I337*H337,2)</f>
        <v>0</v>
      </c>
      <c r="K337" s="227"/>
      <c r="L337" s="45"/>
      <c r="M337" s="228" t="s">
        <v>1</v>
      </c>
      <c r="N337" s="229" t="s">
        <v>47</v>
      </c>
      <c r="O337" s="92"/>
      <c r="P337" s="230">
        <f>O337*H337</f>
        <v>0</v>
      </c>
      <c r="Q337" s="230">
        <v>0.021420000000000002</v>
      </c>
      <c r="R337" s="230">
        <f>Q337*H337</f>
        <v>0.17136000000000001</v>
      </c>
      <c r="S337" s="230">
        <v>0</v>
      </c>
      <c r="T337" s="231">
        <f>S337*H337</f>
        <v>0</v>
      </c>
      <c r="U337" s="39"/>
      <c r="V337" s="39"/>
      <c r="W337" s="39"/>
      <c r="X337" s="39"/>
      <c r="Y337" s="39"/>
      <c r="Z337" s="39"/>
      <c r="AA337" s="39"/>
      <c r="AB337" s="39"/>
      <c r="AC337" s="39"/>
      <c r="AD337" s="39"/>
      <c r="AE337" s="39"/>
      <c r="AR337" s="232" t="s">
        <v>142</v>
      </c>
      <c r="AT337" s="232" t="s">
        <v>138</v>
      </c>
      <c r="AU337" s="232" t="s">
        <v>92</v>
      </c>
      <c r="AY337" s="17" t="s">
        <v>136</v>
      </c>
      <c r="BE337" s="233">
        <f>IF(N337="základní",J337,0)</f>
        <v>0</v>
      </c>
      <c r="BF337" s="233">
        <f>IF(N337="snížená",J337,0)</f>
        <v>0</v>
      </c>
      <c r="BG337" s="233">
        <f>IF(N337="zákl. přenesená",J337,0)</f>
        <v>0</v>
      </c>
      <c r="BH337" s="233">
        <f>IF(N337="sníž. přenesená",J337,0)</f>
        <v>0</v>
      </c>
      <c r="BI337" s="233">
        <f>IF(N337="nulová",J337,0)</f>
        <v>0</v>
      </c>
      <c r="BJ337" s="17" t="s">
        <v>90</v>
      </c>
      <c r="BK337" s="233">
        <f>ROUND(I337*H337,2)</f>
        <v>0</v>
      </c>
      <c r="BL337" s="17" t="s">
        <v>142</v>
      </c>
      <c r="BM337" s="232" t="s">
        <v>1424</v>
      </c>
    </row>
    <row r="338" s="2" customFormat="1">
      <c r="A338" s="39"/>
      <c r="B338" s="40"/>
      <c r="C338" s="41"/>
      <c r="D338" s="234" t="s">
        <v>144</v>
      </c>
      <c r="E338" s="41"/>
      <c r="F338" s="235" t="s">
        <v>1425</v>
      </c>
      <c r="G338" s="41"/>
      <c r="H338" s="41"/>
      <c r="I338" s="236"/>
      <c r="J338" s="41"/>
      <c r="K338" s="41"/>
      <c r="L338" s="45"/>
      <c r="M338" s="237"/>
      <c r="N338" s="238"/>
      <c r="O338" s="92"/>
      <c r="P338" s="92"/>
      <c r="Q338" s="92"/>
      <c r="R338" s="92"/>
      <c r="S338" s="92"/>
      <c r="T338" s="93"/>
      <c r="U338" s="39"/>
      <c r="V338" s="39"/>
      <c r="W338" s="39"/>
      <c r="X338" s="39"/>
      <c r="Y338" s="39"/>
      <c r="Z338" s="39"/>
      <c r="AA338" s="39"/>
      <c r="AB338" s="39"/>
      <c r="AC338" s="39"/>
      <c r="AD338" s="39"/>
      <c r="AE338" s="39"/>
      <c r="AT338" s="17" t="s">
        <v>144</v>
      </c>
      <c r="AU338" s="17" t="s">
        <v>92</v>
      </c>
    </row>
    <row r="339" s="2" customFormat="1" ht="24.15" customHeight="1">
      <c r="A339" s="39"/>
      <c r="B339" s="40"/>
      <c r="C339" s="220" t="s">
        <v>754</v>
      </c>
      <c r="D339" s="220" t="s">
        <v>138</v>
      </c>
      <c r="E339" s="221" t="s">
        <v>1426</v>
      </c>
      <c r="F339" s="222" t="s">
        <v>1427</v>
      </c>
      <c r="G339" s="223" t="s">
        <v>198</v>
      </c>
      <c r="H339" s="224">
        <v>6</v>
      </c>
      <c r="I339" s="225"/>
      <c r="J339" s="226">
        <f>ROUND(I339*H339,2)</f>
        <v>0</v>
      </c>
      <c r="K339" s="227"/>
      <c r="L339" s="45"/>
      <c r="M339" s="228" t="s">
        <v>1</v>
      </c>
      <c r="N339" s="229" t="s">
        <v>47</v>
      </c>
      <c r="O339" s="92"/>
      <c r="P339" s="230">
        <f>O339*H339</f>
        <v>0</v>
      </c>
      <c r="Q339" s="230">
        <v>0</v>
      </c>
      <c r="R339" s="230">
        <f>Q339*H339</f>
        <v>0</v>
      </c>
      <c r="S339" s="230">
        <v>0</v>
      </c>
      <c r="T339" s="231">
        <f>S339*H339</f>
        <v>0</v>
      </c>
      <c r="U339" s="39"/>
      <c r="V339" s="39"/>
      <c r="W339" s="39"/>
      <c r="X339" s="39"/>
      <c r="Y339" s="39"/>
      <c r="Z339" s="39"/>
      <c r="AA339" s="39"/>
      <c r="AB339" s="39"/>
      <c r="AC339" s="39"/>
      <c r="AD339" s="39"/>
      <c r="AE339" s="39"/>
      <c r="AR339" s="232" t="s">
        <v>142</v>
      </c>
      <c r="AT339" s="232" t="s">
        <v>138</v>
      </c>
      <c r="AU339" s="232" t="s">
        <v>92</v>
      </c>
      <c r="AY339" s="17" t="s">
        <v>136</v>
      </c>
      <c r="BE339" s="233">
        <f>IF(N339="základní",J339,0)</f>
        <v>0</v>
      </c>
      <c r="BF339" s="233">
        <f>IF(N339="snížená",J339,0)</f>
        <v>0</v>
      </c>
      <c r="BG339" s="233">
        <f>IF(N339="zákl. přenesená",J339,0)</f>
        <v>0</v>
      </c>
      <c r="BH339" s="233">
        <f>IF(N339="sníž. přenesená",J339,0)</f>
        <v>0</v>
      </c>
      <c r="BI339" s="233">
        <f>IF(N339="nulová",J339,0)</f>
        <v>0</v>
      </c>
      <c r="BJ339" s="17" t="s">
        <v>90</v>
      </c>
      <c r="BK339" s="233">
        <f>ROUND(I339*H339,2)</f>
        <v>0</v>
      </c>
      <c r="BL339" s="17" t="s">
        <v>142</v>
      </c>
      <c r="BM339" s="232" t="s">
        <v>1428</v>
      </c>
    </row>
    <row r="340" s="2" customFormat="1">
      <c r="A340" s="39"/>
      <c r="B340" s="40"/>
      <c r="C340" s="41"/>
      <c r="D340" s="234" t="s">
        <v>144</v>
      </c>
      <c r="E340" s="41"/>
      <c r="F340" s="235" t="s">
        <v>1429</v>
      </c>
      <c r="G340" s="41"/>
      <c r="H340" s="41"/>
      <c r="I340" s="236"/>
      <c r="J340" s="41"/>
      <c r="K340" s="41"/>
      <c r="L340" s="45"/>
      <c r="M340" s="237"/>
      <c r="N340" s="238"/>
      <c r="O340" s="92"/>
      <c r="P340" s="92"/>
      <c r="Q340" s="92"/>
      <c r="R340" s="92"/>
      <c r="S340" s="92"/>
      <c r="T340" s="93"/>
      <c r="U340" s="39"/>
      <c r="V340" s="39"/>
      <c r="W340" s="39"/>
      <c r="X340" s="39"/>
      <c r="Y340" s="39"/>
      <c r="Z340" s="39"/>
      <c r="AA340" s="39"/>
      <c r="AB340" s="39"/>
      <c r="AC340" s="39"/>
      <c r="AD340" s="39"/>
      <c r="AE340" s="39"/>
      <c r="AT340" s="17" t="s">
        <v>144</v>
      </c>
      <c r="AU340" s="17" t="s">
        <v>92</v>
      </c>
    </row>
    <row r="341" s="13" customFormat="1">
      <c r="A341" s="13"/>
      <c r="B341" s="239"/>
      <c r="C341" s="240"/>
      <c r="D341" s="234" t="s">
        <v>150</v>
      </c>
      <c r="E341" s="241" t="s">
        <v>1</v>
      </c>
      <c r="F341" s="242" t="s">
        <v>1430</v>
      </c>
      <c r="G341" s="240"/>
      <c r="H341" s="243">
        <v>1</v>
      </c>
      <c r="I341" s="244"/>
      <c r="J341" s="240"/>
      <c r="K341" s="240"/>
      <c r="L341" s="245"/>
      <c r="M341" s="246"/>
      <c r="N341" s="247"/>
      <c r="O341" s="247"/>
      <c r="P341" s="247"/>
      <c r="Q341" s="247"/>
      <c r="R341" s="247"/>
      <c r="S341" s="247"/>
      <c r="T341" s="248"/>
      <c r="U341" s="13"/>
      <c r="V341" s="13"/>
      <c r="W341" s="13"/>
      <c r="X341" s="13"/>
      <c r="Y341" s="13"/>
      <c r="Z341" s="13"/>
      <c r="AA341" s="13"/>
      <c r="AB341" s="13"/>
      <c r="AC341" s="13"/>
      <c r="AD341" s="13"/>
      <c r="AE341" s="13"/>
      <c r="AT341" s="249" t="s">
        <v>150</v>
      </c>
      <c r="AU341" s="249" t="s">
        <v>92</v>
      </c>
      <c r="AV341" s="13" t="s">
        <v>92</v>
      </c>
      <c r="AW341" s="13" t="s">
        <v>38</v>
      </c>
      <c r="AX341" s="13" t="s">
        <v>82</v>
      </c>
      <c r="AY341" s="249" t="s">
        <v>136</v>
      </c>
    </row>
    <row r="342" s="13" customFormat="1">
      <c r="A342" s="13"/>
      <c r="B342" s="239"/>
      <c r="C342" s="240"/>
      <c r="D342" s="234" t="s">
        <v>150</v>
      </c>
      <c r="E342" s="241" t="s">
        <v>1</v>
      </c>
      <c r="F342" s="242" t="s">
        <v>1431</v>
      </c>
      <c r="G342" s="240"/>
      <c r="H342" s="243">
        <v>1</v>
      </c>
      <c r="I342" s="244"/>
      <c r="J342" s="240"/>
      <c r="K342" s="240"/>
      <c r="L342" s="245"/>
      <c r="M342" s="246"/>
      <c r="N342" s="247"/>
      <c r="O342" s="247"/>
      <c r="P342" s="247"/>
      <c r="Q342" s="247"/>
      <c r="R342" s="247"/>
      <c r="S342" s="247"/>
      <c r="T342" s="248"/>
      <c r="U342" s="13"/>
      <c r="V342" s="13"/>
      <c r="W342" s="13"/>
      <c r="X342" s="13"/>
      <c r="Y342" s="13"/>
      <c r="Z342" s="13"/>
      <c r="AA342" s="13"/>
      <c r="AB342" s="13"/>
      <c r="AC342" s="13"/>
      <c r="AD342" s="13"/>
      <c r="AE342" s="13"/>
      <c r="AT342" s="249" t="s">
        <v>150</v>
      </c>
      <c r="AU342" s="249" t="s">
        <v>92</v>
      </c>
      <c r="AV342" s="13" t="s">
        <v>92</v>
      </c>
      <c r="AW342" s="13" t="s">
        <v>38</v>
      </c>
      <c r="AX342" s="13" t="s">
        <v>82</v>
      </c>
      <c r="AY342" s="249" t="s">
        <v>136</v>
      </c>
    </row>
    <row r="343" s="13" customFormat="1">
      <c r="A343" s="13"/>
      <c r="B343" s="239"/>
      <c r="C343" s="240"/>
      <c r="D343" s="234" t="s">
        <v>150</v>
      </c>
      <c r="E343" s="241" t="s">
        <v>1</v>
      </c>
      <c r="F343" s="242" t="s">
        <v>1432</v>
      </c>
      <c r="G343" s="240"/>
      <c r="H343" s="243">
        <v>1</v>
      </c>
      <c r="I343" s="244"/>
      <c r="J343" s="240"/>
      <c r="K343" s="240"/>
      <c r="L343" s="245"/>
      <c r="M343" s="246"/>
      <c r="N343" s="247"/>
      <c r="O343" s="247"/>
      <c r="P343" s="247"/>
      <c r="Q343" s="247"/>
      <c r="R343" s="247"/>
      <c r="S343" s="247"/>
      <c r="T343" s="248"/>
      <c r="U343" s="13"/>
      <c r="V343" s="13"/>
      <c r="W343" s="13"/>
      <c r="X343" s="13"/>
      <c r="Y343" s="13"/>
      <c r="Z343" s="13"/>
      <c r="AA343" s="13"/>
      <c r="AB343" s="13"/>
      <c r="AC343" s="13"/>
      <c r="AD343" s="13"/>
      <c r="AE343" s="13"/>
      <c r="AT343" s="249" t="s">
        <v>150</v>
      </c>
      <c r="AU343" s="249" t="s">
        <v>92</v>
      </c>
      <c r="AV343" s="13" t="s">
        <v>92</v>
      </c>
      <c r="AW343" s="13" t="s">
        <v>38</v>
      </c>
      <c r="AX343" s="13" t="s">
        <v>82</v>
      </c>
      <c r="AY343" s="249" t="s">
        <v>136</v>
      </c>
    </row>
    <row r="344" s="13" customFormat="1">
      <c r="A344" s="13"/>
      <c r="B344" s="239"/>
      <c r="C344" s="240"/>
      <c r="D344" s="234" t="s">
        <v>150</v>
      </c>
      <c r="E344" s="241" t="s">
        <v>1</v>
      </c>
      <c r="F344" s="242" t="s">
        <v>1433</v>
      </c>
      <c r="G344" s="240"/>
      <c r="H344" s="243">
        <v>1</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150</v>
      </c>
      <c r="AU344" s="249" t="s">
        <v>92</v>
      </c>
      <c r="AV344" s="13" t="s">
        <v>92</v>
      </c>
      <c r="AW344" s="13" t="s">
        <v>38</v>
      </c>
      <c r="AX344" s="13" t="s">
        <v>82</v>
      </c>
      <c r="AY344" s="249" t="s">
        <v>136</v>
      </c>
    </row>
    <row r="345" s="13" customFormat="1">
      <c r="A345" s="13"/>
      <c r="B345" s="239"/>
      <c r="C345" s="240"/>
      <c r="D345" s="234" t="s">
        <v>150</v>
      </c>
      <c r="E345" s="241" t="s">
        <v>1</v>
      </c>
      <c r="F345" s="242" t="s">
        <v>1434</v>
      </c>
      <c r="G345" s="240"/>
      <c r="H345" s="243">
        <v>1</v>
      </c>
      <c r="I345" s="244"/>
      <c r="J345" s="240"/>
      <c r="K345" s="240"/>
      <c r="L345" s="245"/>
      <c r="M345" s="246"/>
      <c r="N345" s="247"/>
      <c r="O345" s="247"/>
      <c r="P345" s="247"/>
      <c r="Q345" s="247"/>
      <c r="R345" s="247"/>
      <c r="S345" s="247"/>
      <c r="T345" s="248"/>
      <c r="U345" s="13"/>
      <c r="V345" s="13"/>
      <c r="W345" s="13"/>
      <c r="X345" s="13"/>
      <c r="Y345" s="13"/>
      <c r="Z345" s="13"/>
      <c r="AA345" s="13"/>
      <c r="AB345" s="13"/>
      <c r="AC345" s="13"/>
      <c r="AD345" s="13"/>
      <c r="AE345" s="13"/>
      <c r="AT345" s="249" t="s">
        <v>150</v>
      </c>
      <c r="AU345" s="249" t="s">
        <v>92</v>
      </c>
      <c r="AV345" s="13" t="s">
        <v>92</v>
      </c>
      <c r="AW345" s="13" t="s">
        <v>38</v>
      </c>
      <c r="AX345" s="13" t="s">
        <v>82</v>
      </c>
      <c r="AY345" s="249" t="s">
        <v>136</v>
      </c>
    </row>
    <row r="346" s="13" customFormat="1">
      <c r="A346" s="13"/>
      <c r="B346" s="239"/>
      <c r="C346" s="240"/>
      <c r="D346" s="234" t="s">
        <v>150</v>
      </c>
      <c r="E346" s="241" t="s">
        <v>1</v>
      </c>
      <c r="F346" s="242" t="s">
        <v>1435</v>
      </c>
      <c r="G346" s="240"/>
      <c r="H346" s="243">
        <v>1</v>
      </c>
      <c r="I346" s="244"/>
      <c r="J346" s="240"/>
      <c r="K346" s="240"/>
      <c r="L346" s="245"/>
      <c r="M346" s="246"/>
      <c r="N346" s="247"/>
      <c r="O346" s="247"/>
      <c r="P346" s="247"/>
      <c r="Q346" s="247"/>
      <c r="R346" s="247"/>
      <c r="S346" s="247"/>
      <c r="T346" s="248"/>
      <c r="U346" s="13"/>
      <c r="V346" s="13"/>
      <c r="W346" s="13"/>
      <c r="X346" s="13"/>
      <c r="Y346" s="13"/>
      <c r="Z346" s="13"/>
      <c r="AA346" s="13"/>
      <c r="AB346" s="13"/>
      <c r="AC346" s="13"/>
      <c r="AD346" s="13"/>
      <c r="AE346" s="13"/>
      <c r="AT346" s="249" t="s">
        <v>150</v>
      </c>
      <c r="AU346" s="249" t="s">
        <v>92</v>
      </c>
      <c r="AV346" s="13" t="s">
        <v>92</v>
      </c>
      <c r="AW346" s="13" t="s">
        <v>38</v>
      </c>
      <c r="AX346" s="13" t="s">
        <v>82</v>
      </c>
      <c r="AY346" s="249" t="s">
        <v>136</v>
      </c>
    </row>
    <row r="347" s="14" customFormat="1">
      <c r="A347" s="14"/>
      <c r="B347" s="250"/>
      <c r="C347" s="251"/>
      <c r="D347" s="234" t="s">
        <v>150</v>
      </c>
      <c r="E347" s="252" t="s">
        <v>1</v>
      </c>
      <c r="F347" s="253" t="s">
        <v>153</v>
      </c>
      <c r="G347" s="251"/>
      <c r="H347" s="254">
        <v>6</v>
      </c>
      <c r="I347" s="255"/>
      <c r="J347" s="251"/>
      <c r="K347" s="251"/>
      <c r="L347" s="256"/>
      <c r="M347" s="257"/>
      <c r="N347" s="258"/>
      <c r="O347" s="258"/>
      <c r="P347" s="258"/>
      <c r="Q347" s="258"/>
      <c r="R347" s="258"/>
      <c r="S347" s="258"/>
      <c r="T347" s="259"/>
      <c r="U347" s="14"/>
      <c r="V347" s="14"/>
      <c r="W347" s="14"/>
      <c r="X347" s="14"/>
      <c r="Y347" s="14"/>
      <c r="Z347" s="14"/>
      <c r="AA347" s="14"/>
      <c r="AB347" s="14"/>
      <c r="AC347" s="14"/>
      <c r="AD347" s="14"/>
      <c r="AE347" s="14"/>
      <c r="AT347" s="260" t="s">
        <v>150</v>
      </c>
      <c r="AU347" s="260" t="s">
        <v>92</v>
      </c>
      <c r="AV347" s="14" t="s">
        <v>142</v>
      </c>
      <c r="AW347" s="14" t="s">
        <v>38</v>
      </c>
      <c r="AX347" s="14" t="s">
        <v>90</v>
      </c>
      <c r="AY347" s="260" t="s">
        <v>136</v>
      </c>
    </row>
    <row r="348" s="2" customFormat="1" ht="24.15" customHeight="1">
      <c r="A348" s="39"/>
      <c r="B348" s="40"/>
      <c r="C348" s="220" t="s">
        <v>757</v>
      </c>
      <c r="D348" s="220" t="s">
        <v>138</v>
      </c>
      <c r="E348" s="221" t="s">
        <v>1436</v>
      </c>
      <c r="F348" s="222" t="s">
        <v>1437</v>
      </c>
      <c r="G348" s="223" t="s">
        <v>198</v>
      </c>
      <c r="H348" s="224">
        <v>2</v>
      </c>
      <c r="I348" s="225"/>
      <c r="J348" s="226">
        <f>ROUND(I348*H348,2)</f>
        <v>0</v>
      </c>
      <c r="K348" s="227"/>
      <c r="L348" s="45"/>
      <c r="M348" s="228" t="s">
        <v>1</v>
      </c>
      <c r="N348" s="229" t="s">
        <v>47</v>
      </c>
      <c r="O348" s="92"/>
      <c r="P348" s="230">
        <f>O348*H348</f>
        <v>0</v>
      </c>
      <c r="Q348" s="230">
        <v>0</v>
      </c>
      <c r="R348" s="230">
        <f>Q348*H348</f>
        <v>0</v>
      </c>
      <c r="S348" s="230">
        <v>0</v>
      </c>
      <c r="T348" s="231">
        <f>S348*H348</f>
        <v>0</v>
      </c>
      <c r="U348" s="39"/>
      <c r="V348" s="39"/>
      <c r="W348" s="39"/>
      <c r="X348" s="39"/>
      <c r="Y348" s="39"/>
      <c r="Z348" s="39"/>
      <c r="AA348" s="39"/>
      <c r="AB348" s="39"/>
      <c r="AC348" s="39"/>
      <c r="AD348" s="39"/>
      <c r="AE348" s="39"/>
      <c r="AR348" s="232" t="s">
        <v>142</v>
      </c>
      <c r="AT348" s="232" t="s">
        <v>138</v>
      </c>
      <c r="AU348" s="232" t="s">
        <v>92</v>
      </c>
      <c r="AY348" s="17" t="s">
        <v>136</v>
      </c>
      <c r="BE348" s="233">
        <f>IF(N348="základní",J348,0)</f>
        <v>0</v>
      </c>
      <c r="BF348" s="233">
        <f>IF(N348="snížená",J348,0)</f>
        <v>0</v>
      </c>
      <c r="BG348" s="233">
        <f>IF(N348="zákl. přenesená",J348,0)</f>
        <v>0</v>
      </c>
      <c r="BH348" s="233">
        <f>IF(N348="sníž. přenesená",J348,0)</f>
        <v>0</v>
      </c>
      <c r="BI348" s="233">
        <f>IF(N348="nulová",J348,0)</f>
        <v>0</v>
      </c>
      <c r="BJ348" s="17" t="s">
        <v>90</v>
      </c>
      <c r="BK348" s="233">
        <f>ROUND(I348*H348,2)</f>
        <v>0</v>
      </c>
      <c r="BL348" s="17" t="s">
        <v>142</v>
      </c>
      <c r="BM348" s="232" t="s">
        <v>1438</v>
      </c>
    </row>
    <row r="349" s="2" customFormat="1">
      <c r="A349" s="39"/>
      <c r="B349" s="40"/>
      <c r="C349" s="41"/>
      <c r="D349" s="234" t="s">
        <v>144</v>
      </c>
      <c r="E349" s="41"/>
      <c r="F349" s="235" t="s">
        <v>1439</v>
      </c>
      <c r="G349" s="41"/>
      <c r="H349" s="41"/>
      <c r="I349" s="236"/>
      <c r="J349" s="41"/>
      <c r="K349" s="41"/>
      <c r="L349" s="45"/>
      <c r="M349" s="237"/>
      <c r="N349" s="238"/>
      <c r="O349" s="92"/>
      <c r="P349" s="92"/>
      <c r="Q349" s="92"/>
      <c r="R349" s="92"/>
      <c r="S349" s="92"/>
      <c r="T349" s="93"/>
      <c r="U349" s="39"/>
      <c r="V349" s="39"/>
      <c r="W349" s="39"/>
      <c r="X349" s="39"/>
      <c r="Y349" s="39"/>
      <c r="Z349" s="39"/>
      <c r="AA349" s="39"/>
      <c r="AB349" s="39"/>
      <c r="AC349" s="39"/>
      <c r="AD349" s="39"/>
      <c r="AE349" s="39"/>
      <c r="AT349" s="17" t="s">
        <v>144</v>
      </c>
      <c r="AU349" s="17" t="s">
        <v>92</v>
      </c>
    </row>
    <row r="350" s="13" customFormat="1">
      <c r="A350" s="13"/>
      <c r="B350" s="239"/>
      <c r="C350" s="240"/>
      <c r="D350" s="234" t="s">
        <v>150</v>
      </c>
      <c r="E350" s="241" t="s">
        <v>1</v>
      </c>
      <c r="F350" s="242" t="s">
        <v>1440</v>
      </c>
      <c r="G350" s="240"/>
      <c r="H350" s="243">
        <v>1</v>
      </c>
      <c r="I350" s="244"/>
      <c r="J350" s="240"/>
      <c r="K350" s="240"/>
      <c r="L350" s="245"/>
      <c r="M350" s="246"/>
      <c r="N350" s="247"/>
      <c r="O350" s="247"/>
      <c r="P350" s="247"/>
      <c r="Q350" s="247"/>
      <c r="R350" s="247"/>
      <c r="S350" s="247"/>
      <c r="T350" s="248"/>
      <c r="U350" s="13"/>
      <c r="V350" s="13"/>
      <c r="W350" s="13"/>
      <c r="X350" s="13"/>
      <c r="Y350" s="13"/>
      <c r="Z350" s="13"/>
      <c r="AA350" s="13"/>
      <c r="AB350" s="13"/>
      <c r="AC350" s="13"/>
      <c r="AD350" s="13"/>
      <c r="AE350" s="13"/>
      <c r="AT350" s="249" t="s">
        <v>150</v>
      </c>
      <c r="AU350" s="249" t="s">
        <v>92</v>
      </c>
      <c r="AV350" s="13" t="s">
        <v>92</v>
      </c>
      <c r="AW350" s="13" t="s">
        <v>38</v>
      </c>
      <c r="AX350" s="13" t="s">
        <v>82</v>
      </c>
      <c r="AY350" s="249" t="s">
        <v>136</v>
      </c>
    </row>
    <row r="351" s="13" customFormat="1">
      <c r="A351" s="13"/>
      <c r="B351" s="239"/>
      <c r="C351" s="240"/>
      <c r="D351" s="234" t="s">
        <v>150</v>
      </c>
      <c r="E351" s="241" t="s">
        <v>1</v>
      </c>
      <c r="F351" s="242" t="s">
        <v>1441</v>
      </c>
      <c r="G351" s="240"/>
      <c r="H351" s="243">
        <v>1</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92</v>
      </c>
      <c r="AV351" s="13" t="s">
        <v>92</v>
      </c>
      <c r="AW351" s="13" t="s">
        <v>38</v>
      </c>
      <c r="AX351" s="13" t="s">
        <v>82</v>
      </c>
      <c r="AY351" s="249" t="s">
        <v>136</v>
      </c>
    </row>
    <row r="352" s="14" customFormat="1">
      <c r="A352" s="14"/>
      <c r="B352" s="250"/>
      <c r="C352" s="251"/>
      <c r="D352" s="234" t="s">
        <v>150</v>
      </c>
      <c r="E352" s="252" t="s">
        <v>1</v>
      </c>
      <c r="F352" s="253" t="s">
        <v>153</v>
      </c>
      <c r="G352" s="251"/>
      <c r="H352" s="254">
        <v>2</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150</v>
      </c>
      <c r="AU352" s="260" t="s">
        <v>92</v>
      </c>
      <c r="AV352" s="14" t="s">
        <v>142</v>
      </c>
      <c r="AW352" s="14" t="s">
        <v>38</v>
      </c>
      <c r="AX352" s="14" t="s">
        <v>90</v>
      </c>
      <c r="AY352" s="260" t="s">
        <v>136</v>
      </c>
    </row>
    <row r="353" s="2" customFormat="1" ht="24.15" customHeight="1">
      <c r="A353" s="39"/>
      <c r="B353" s="40"/>
      <c r="C353" s="220" t="s">
        <v>759</v>
      </c>
      <c r="D353" s="220" t="s">
        <v>138</v>
      </c>
      <c r="E353" s="221" t="s">
        <v>1442</v>
      </c>
      <c r="F353" s="222" t="s">
        <v>1443</v>
      </c>
      <c r="G353" s="223" t="s">
        <v>198</v>
      </c>
      <c r="H353" s="224">
        <v>12</v>
      </c>
      <c r="I353" s="225"/>
      <c r="J353" s="226">
        <f>ROUND(I353*H353,2)</f>
        <v>0</v>
      </c>
      <c r="K353" s="227"/>
      <c r="L353" s="45"/>
      <c r="M353" s="228" t="s">
        <v>1</v>
      </c>
      <c r="N353" s="229" t="s">
        <v>47</v>
      </c>
      <c r="O353" s="92"/>
      <c r="P353" s="230">
        <f>O353*H353</f>
        <v>0</v>
      </c>
      <c r="Q353" s="230">
        <v>1.06593</v>
      </c>
      <c r="R353" s="230">
        <f>Q353*H353</f>
        <v>12.791160000000001</v>
      </c>
      <c r="S353" s="230">
        <v>0</v>
      </c>
      <c r="T353" s="231">
        <f>S353*H353</f>
        <v>0</v>
      </c>
      <c r="U353" s="39"/>
      <c r="V353" s="39"/>
      <c r="W353" s="39"/>
      <c r="X353" s="39"/>
      <c r="Y353" s="39"/>
      <c r="Z353" s="39"/>
      <c r="AA353" s="39"/>
      <c r="AB353" s="39"/>
      <c r="AC353" s="39"/>
      <c r="AD353" s="39"/>
      <c r="AE353" s="39"/>
      <c r="AR353" s="232" t="s">
        <v>142</v>
      </c>
      <c r="AT353" s="232" t="s">
        <v>138</v>
      </c>
      <c r="AU353" s="232" t="s">
        <v>92</v>
      </c>
      <c r="AY353" s="17" t="s">
        <v>136</v>
      </c>
      <c r="BE353" s="233">
        <f>IF(N353="základní",J353,0)</f>
        <v>0</v>
      </c>
      <c r="BF353" s="233">
        <f>IF(N353="snížená",J353,0)</f>
        <v>0</v>
      </c>
      <c r="BG353" s="233">
        <f>IF(N353="zákl. přenesená",J353,0)</f>
        <v>0</v>
      </c>
      <c r="BH353" s="233">
        <f>IF(N353="sníž. přenesená",J353,0)</f>
        <v>0</v>
      </c>
      <c r="BI353" s="233">
        <f>IF(N353="nulová",J353,0)</f>
        <v>0</v>
      </c>
      <c r="BJ353" s="17" t="s">
        <v>90</v>
      </c>
      <c r="BK353" s="233">
        <f>ROUND(I353*H353,2)</f>
        <v>0</v>
      </c>
      <c r="BL353" s="17" t="s">
        <v>142</v>
      </c>
      <c r="BM353" s="232" t="s">
        <v>1444</v>
      </c>
    </row>
    <row r="354" s="2" customFormat="1">
      <c r="A354" s="39"/>
      <c r="B354" s="40"/>
      <c r="C354" s="41"/>
      <c r="D354" s="234" t="s">
        <v>144</v>
      </c>
      <c r="E354" s="41"/>
      <c r="F354" s="235" t="s">
        <v>1445</v>
      </c>
      <c r="G354" s="41"/>
      <c r="H354" s="41"/>
      <c r="I354" s="236"/>
      <c r="J354" s="41"/>
      <c r="K354" s="41"/>
      <c r="L354" s="45"/>
      <c r="M354" s="237"/>
      <c r="N354" s="238"/>
      <c r="O354" s="92"/>
      <c r="P354" s="92"/>
      <c r="Q354" s="92"/>
      <c r="R354" s="92"/>
      <c r="S354" s="92"/>
      <c r="T354" s="93"/>
      <c r="U354" s="39"/>
      <c r="V354" s="39"/>
      <c r="W354" s="39"/>
      <c r="X354" s="39"/>
      <c r="Y354" s="39"/>
      <c r="Z354" s="39"/>
      <c r="AA354" s="39"/>
      <c r="AB354" s="39"/>
      <c r="AC354" s="39"/>
      <c r="AD354" s="39"/>
      <c r="AE354" s="39"/>
      <c r="AT354" s="17" t="s">
        <v>144</v>
      </c>
      <c r="AU354" s="17" t="s">
        <v>92</v>
      </c>
    </row>
    <row r="355" s="2" customFormat="1" ht="14.4" customHeight="1">
      <c r="A355" s="39"/>
      <c r="B355" s="40"/>
      <c r="C355" s="220" t="s">
        <v>761</v>
      </c>
      <c r="D355" s="220" t="s">
        <v>138</v>
      </c>
      <c r="E355" s="221" t="s">
        <v>1446</v>
      </c>
      <c r="F355" s="222" t="s">
        <v>1447</v>
      </c>
      <c r="G355" s="223" t="s">
        <v>198</v>
      </c>
      <c r="H355" s="224">
        <v>6</v>
      </c>
      <c r="I355" s="225"/>
      <c r="J355" s="226">
        <f>ROUND(I355*H355,2)</f>
        <v>0</v>
      </c>
      <c r="K355" s="227"/>
      <c r="L355" s="45"/>
      <c r="M355" s="228" t="s">
        <v>1</v>
      </c>
      <c r="N355" s="229" t="s">
        <v>47</v>
      </c>
      <c r="O355" s="92"/>
      <c r="P355" s="230">
        <f>O355*H355</f>
        <v>0</v>
      </c>
      <c r="Q355" s="230">
        <v>0.00155</v>
      </c>
      <c r="R355" s="230">
        <f>Q355*H355</f>
        <v>0.0092999999999999992</v>
      </c>
      <c r="S355" s="230">
        <v>0</v>
      </c>
      <c r="T355" s="231">
        <f>S355*H355</f>
        <v>0</v>
      </c>
      <c r="U355" s="39"/>
      <c r="V355" s="39"/>
      <c r="W355" s="39"/>
      <c r="X355" s="39"/>
      <c r="Y355" s="39"/>
      <c r="Z355" s="39"/>
      <c r="AA355" s="39"/>
      <c r="AB355" s="39"/>
      <c r="AC355" s="39"/>
      <c r="AD355" s="39"/>
      <c r="AE355" s="39"/>
      <c r="AR355" s="232" t="s">
        <v>142</v>
      </c>
      <c r="AT355" s="232" t="s">
        <v>138</v>
      </c>
      <c r="AU355" s="232" t="s">
        <v>92</v>
      </c>
      <c r="AY355" s="17" t="s">
        <v>136</v>
      </c>
      <c r="BE355" s="233">
        <f>IF(N355="základní",J355,0)</f>
        <v>0</v>
      </c>
      <c r="BF355" s="233">
        <f>IF(N355="snížená",J355,0)</f>
        <v>0</v>
      </c>
      <c r="BG355" s="233">
        <f>IF(N355="zákl. přenesená",J355,0)</f>
        <v>0</v>
      </c>
      <c r="BH355" s="233">
        <f>IF(N355="sníž. přenesená",J355,0)</f>
        <v>0</v>
      </c>
      <c r="BI355" s="233">
        <f>IF(N355="nulová",J355,0)</f>
        <v>0</v>
      </c>
      <c r="BJ355" s="17" t="s">
        <v>90</v>
      </c>
      <c r="BK355" s="233">
        <f>ROUND(I355*H355,2)</f>
        <v>0</v>
      </c>
      <c r="BL355" s="17" t="s">
        <v>142</v>
      </c>
      <c r="BM355" s="232" t="s">
        <v>1448</v>
      </c>
    </row>
    <row r="356" s="2" customFormat="1">
      <c r="A356" s="39"/>
      <c r="B356" s="40"/>
      <c r="C356" s="41"/>
      <c r="D356" s="234" t="s">
        <v>144</v>
      </c>
      <c r="E356" s="41"/>
      <c r="F356" s="235" t="s">
        <v>1449</v>
      </c>
      <c r="G356" s="41"/>
      <c r="H356" s="41"/>
      <c r="I356" s="236"/>
      <c r="J356" s="41"/>
      <c r="K356" s="41"/>
      <c r="L356" s="45"/>
      <c r="M356" s="237"/>
      <c r="N356" s="238"/>
      <c r="O356" s="92"/>
      <c r="P356" s="92"/>
      <c r="Q356" s="92"/>
      <c r="R356" s="92"/>
      <c r="S356" s="92"/>
      <c r="T356" s="93"/>
      <c r="U356" s="39"/>
      <c r="V356" s="39"/>
      <c r="W356" s="39"/>
      <c r="X356" s="39"/>
      <c r="Y356" s="39"/>
      <c r="Z356" s="39"/>
      <c r="AA356" s="39"/>
      <c r="AB356" s="39"/>
      <c r="AC356" s="39"/>
      <c r="AD356" s="39"/>
      <c r="AE356" s="39"/>
      <c r="AT356" s="17" t="s">
        <v>144</v>
      </c>
      <c r="AU356" s="17" t="s">
        <v>92</v>
      </c>
    </row>
    <row r="357" s="13" customFormat="1">
      <c r="A357" s="13"/>
      <c r="B357" s="239"/>
      <c r="C357" s="240"/>
      <c r="D357" s="234" t="s">
        <v>150</v>
      </c>
      <c r="E357" s="241" t="s">
        <v>1</v>
      </c>
      <c r="F357" s="242" t="s">
        <v>1450</v>
      </c>
      <c r="G357" s="240"/>
      <c r="H357" s="243">
        <v>4</v>
      </c>
      <c r="I357" s="244"/>
      <c r="J357" s="240"/>
      <c r="K357" s="240"/>
      <c r="L357" s="245"/>
      <c r="M357" s="246"/>
      <c r="N357" s="247"/>
      <c r="O357" s="247"/>
      <c r="P357" s="247"/>
      <c r="Q357" s="247"/>
      <c r="R357" s="247"/>
      <c r="S357" s="247"/>
      <c r="T357" s="248"/>
      <c r="U357" s="13"/>
      <c r="V357" s="13"/>
      <c r="W357" s="13"/>
      <c r="X357" s="13"/>
      <c r="Y357" s="13"/>
      <c r="Z357" s="13"/>
      <c r="AA357" s="13"/>
      <c r="AB357" s="13"/>
      <c r="AC357" s="13"/>
      <c r="AD357" s="13"/>
      <c r="AE357" s="13"/>
      <c r="AT357" s="249" t="s">
        <v>150</v>
      </c>
      <c r="AU357" s="249" t="s">
        <v>92</v>
      </c>
      <c r="AV357" s="13" t="s">
        <v>92</v>
      </c>
      <c r="AW357" s="13" t="s">
        <v>38</v>
      </c>
      <c r="AX357" s="13" t="s">
        <v>82</v>
      </c>
      <c r="AY357" s="249" t="s">
        <v>136</v>
      </c>
    </row>
    <row r="358" s="13" customFormat="1">
      <c r="A358" s="13"/>
      <c r="B358" s="239"/>
      <c r="C358" s="240"/>
      <c r="D358" s="234" t="s">
        <v>150</v>
      </c>
      <c r="E358" s="241" t="s">
        <v>1</v>
      </c>
      <c r="F358" s="242" t="s">
        <v>1451</v>
      </c>
      <c r="G358" s="240"/>
      <c r="H358" s="243">
        <v>2</v>
      </c>
      <c r="I358" s="244"/>
      <c r="J358" s="240"/>
      <c r="K358" s="240"/>
      <c r="L358" s="245"/>
      <c r="M358" s="246"/>
      <c r="N358" s="247"/>
      <c r="O358" s="247"/>
      <c r="P358" s="247"/>
      <c r="Q358" s="247"/>
      <c r="R358" s="247"/>
      <c r="S358" s="247"/>
      <c r="T358" s="248"/>
      <c r="U358" s="13"/>
      <c r="V358" s="13"/>
      <c r="W358" s="13"/>
      <c r="X358" s="13"/>
      <c r="Y358" s="13"/>
      <c r="Z358" s="13"/>
      <c r="AA358" s="13"/>
      <c r="AB358" s="13"/>
      <c r="AC358" s="13"/>
      <c r="AD358" s="13"/>
      <c r="AE358" s="13"/>
      <c r="AT358" s="249" t="s">
        <v>150</v>
      </c>
      <c r="AU358" s="249" t="s">
        <v>92</v>
      </c>
      <c r="AV358" s="13" t="s">
        <v>92</v>
      </c>
      <c r="AW358" s="13" t="s">
        <v>38</v>
      </c>
      <c r="AX358" s="13" t="s">
        <v>82</v>
      </c>
      <c r="AY358" s="249" t="s">
        <v>136</v>
      </c>
    </row>
    <row r="359" s="14" customFormat="1">
      <c r="A359" s="14"/>
      <c r="B359" s="250"/>
      <c r="C359" s="251"/>
      <c r="D359" s="234" t="s">
        <v>150</v>
      </c>
      <c r="E359" s="252" t="s">
        <v>1</v>
      </c>
      <c r="F359" s="253" t="s">
        <v>153</v>
      </c>
      <c r="G359" s="251"/>
      <c r="H359" s="254">
        <v>6</v>
      </c>
      <c r="I359" s="255"/>
      <c r="J359" s="251"/>
      <c r="K359" s="251"/>
      <c r="L359" s="256"/>
      <c r="M359" s="257"/>
      <c r="N359" s="258"/>
      <c r="O359" s="258"/>
      <c r="P359" s="258"/>
      <c r="Q359" s="258"/>
      <c r="R359" s="258"/>
      <c r="S359" s="258"/>
      <c r="T359" s="259"/>
      <c r="U359" s="14"/>
      <c r="V359" s="14"/>
      <c r="W359" s="14"/>
      <c r="X359" s="14"/>
      <c r="Y359" s="14"/>
      <c r="Z359" s="14"/>
      <c r="AA359" s="14"/>
      <c r="AB359" s="14"/>
      <c r="AC359" s="14"/>
      <c r="AD359" s="14"/>
      <c r="AE359" s="14"/>
      <c r="AT359" s="260" t="s">
        <v>150</v>
      </c>
      <c r="AU359" s="260" t="s">
        <v>92</v>
      </c>
      <c r="AV359" s="14" t="s">
        <v>142</v>
      </c>
      <c r="AW359" s="14" t="s">
        <v>38</v>
      </c>
      <c r="AX359" s="14" t="s">
        <v>90</v>
      </c>
      <c r="AY359" s="260" t="s">
        <v>136</v>
      </c>
    </row>
    <row r="360" s="2" customFormat="1" ht="24.15" customHeight="1">
      <c r="A360" s="39"/>
      <c r="B360" s="40"/>
      <c r="C360" s="220" t="s">
        <v>768</v>
      </c>
      <c r="D360" s="220" t="s">
        <v>138</v>
      </c>
      <c r="E360" s="221" t="s">
        <v>1452</v>
      </c>
      <c r="F360" s="222" t="s">
        <v>1453</v>
      </c>
      <c r="G360" s="223" t="s">
        <v>198</v>
      </c>
      <c r="H360" s="224">
        <v>10</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92</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1454</v>
      </c>
    </row>
    <row r="361" s="2" customFormat="1">
      <c r="A361" s="39"/>
      <c r="B361" s="40"/>
      <c r="C361" s="41"/>
      <c r="D361" s="234" t="s">
        <v>144</v>
      </c>
      <c r="E361" s="41"/>
      <c r="F361" s="235" t="s">
        <v>1455</v>
      </c>
      <c r="G361" s="41"/>
      <c r="H361" s="41"/>
      <c r="I361" s="236"/>
      <c r="J361" s="41"/>
      <c r="K361" s="41"/>
      <c r="L361" s="45"/>
      <c r="M361" s="237"/>
      <c r="N361" s="238"/>
      <c r="O361" s="92"/>
      <c r="P361" s="92"/>
      <c r="Q361" s="92"/>
      <c r="R361" s="92"/>
      <c r="S361" s="92"/>
      <c r="T361" s="93"/>
      <c r="U361" s="39"/>
      <c r="V361" s="39"/>
      <c r="W361" s="39"/>
      <c r="X361" s="39"/>
      <c r="Y361" s="39"/>
      <c r="Z361" s="39"/>
      <c r="AA361" s="39"/>
      <c r="AB361" s="39"/>
      <c r="AC361" s="39"/>
      <c r="AD361" s="39"/>
      <c r="AE361" s="39"/>
      <c r="AT361" s="17" t="s">
        <v>144</v>
      </c>
      <c r="AU361" s="17" t="s">
        <v>92</v>
      </c>
    </row>
    <row r="362" s="2" customFormat="1" ht="24.15" customHeight="1">
      <c r="A362" s="39"/>
      <c r="B362" s="40"/>
      <c r="C362" s="220" t="s">
        <v>772</v>
      </c>
      <c r="D362" s="220" t="s">
        <v>138</v>
      </c>
      <c r="E362" s="221" t="s">
        <v>1456</v>
      </c>
      <c r="F362" s="222" t="s">
        <v>1457</v>
      </c>
      <c r="G362" s="223" t="s">
        <v>198</v>
      </c>
      <c r="H362" s="224">
        <v>10</v>
      </c>
      <c r="I362" s="225"/>
      <c r="J362" s="226">
        <f>ROUND(I362*H362,2)</f>
        <v>0</v>
      </c>
      <c r="K362" s="227"/>
      <c r="L362" s="45"/>
      <c r="M362" s="228" t="s">
        <v>1</v>
      </c>
      <c r="N362" s="229" t="s">
        <v>47</v>
      </c>
      <c r="O362" s="92"/>
      <c r="P362" s="230">
        <f>O362*H362</f>
        <v>0</v>
      </c>
      <c r="Q362" s="230">
        <v>0.21734000000000001</v>
      </c>
      <c r="R362" s="230">
        <f>Q362*H362</f>
        <v>2.1734</v>
      </c>
      <c r="S362" s="230">
        <v>0</v>
      </c>
      <c r="T362" s="231">
        <f>S362*H362</f>
        <v>0</v>
      </c>
      <c r="U362" s="39"/>
      <c r="V362" s="39"/>
      <c r="W362" s="39"/>
      <c r="X362" s="39"/>
      <c r="Y362" s="39"/>
      <c r="Z362" s="39"/>
      <c r="AA362" s="39"/>
      <c r="AB362" s="39"/>
      <c r="AC362" s="39"/>
      <c r="AD362" s="39"/>
      <c r="AE362" s="39"/>
      <c r="AR362" s="232" t="s">
        <v>142</v>
      </c>
      <c r="AT362" s="232" t="s">
        <v>138</v>
      </c>
      <c r="AU362" s="232" t="s">
        <v>92</v>
      </c>
      <c r="AY362" s="17" t="s">
        <v>136</v>
      </c>
      <c r="BE362" s="233">
        <f>IF(N362="základní",J362,0)</f>
        <v>0</v>
      </c>
      <c r="BF362" s="233">
        <f>IF(N362="snížená",J362,0)</f>
        <v>0</v>
      </c>
      <c r="BG362" s="233">
        <f>IF(N362="zákl. přenesená",J362,0)</f>
        <v>0</v>
      </c>
      <c r="BH362" s="233">
        <f>IF(N362="sníž. přenesená",J362,0)</f>
        <v>0</v>
      </c>
      <c r="BI362" s="233">
        <f>IF(N362="nulová",J362,0)</f>
        <v>0</v>
      </c>
      <c r="BJ362" s="17" t="s">
        <v>90</v>
      </c>
      <c r="BK362" s="233">
        <f>ROUND(I362*H362,2)</f>
        <v>0</v>
      </c>
      <c r="BL362" s="17" t="s">
        <v>142</v>
      </c>
      <c r="BM362" s="232" t="s">
        <v>1458</v>
      </c>
    </row>
    <row r="363" s="2" customFormat="1">
      <c r="A363" s="39"/>
      <c r="B363" s="40"/>
      <c r="C363" s="41"/>
      <c r="D363" s="234" t="s">
        <v>144</v>
      </c>
      <c r="E363" s="41"/>
      <c r="F363" s="235" t="s">
        <v>1459</v>
      </c>
      <c r="G363" s="41"/>
      <c r="H363" s="41"/>
      <c r="I363" s="236"/>
      <c r="J363" s="41"/>
      <c r="K363" s="41"/>
      <c r="L363" s="45"/>
      <c r="M363" s="237"/>
      <c r="N363" s="238"/>
      <c r="O363" s="92"/>
      <c r="P363" s="92"/>
      <c r="Q363" s="92"/>
      <c r="R363" s="92"/>
      <c r="S363" s="92"/>
      <c r="T363" s="93"/>
      <c r="U363" s="39"/>
      <c r="V363" s="39"/>
      <c r="W363" s="39"/>
      <c r="X363" s="39"/>
      <c r="Y363" s="39"/>
      <c r="Z363" s="39"/>
      <c r="AA363" s="39"/>
      <c r="AB363" s="39"/>
      <c r="AC363" s="39"/>
      <c r="AD363" s="39"/>
      <c r="AE363" s="39"/>
      <c r="AT363" s="17" t="s">
        <v>144</v>
      </c>
      <c r="AU363" s="17" t="s">
        <v>92</v>
      </c>
    </row>
    <row r="364" s="2" customFormat="1" ht="24.15" customHeight="1">
      <c r="A364" s="39"/>
      <c r="B364" s="40"/>
      <c r="C364" s="261" t="s">
        <v>778</v>
      </c>
      <c r="D364" s="261" t="s">
        <v>164</v>
      </c>
      <c r="E364" s="262" t="s">
        <v>1460</v>
      </c>
      <c r="F364" s="263" t="s">
        <v>1461</v>
      </c>
      <c r="G364" s="264" t="s">
        <v>198</v>
      </c>
      <c r="H364" s="265">
        <v>10</v>
      </c>
      <c r="I364" s="266"/>
      <c r="J364" s="267">
        <f>ROUND(I364*H364,2)</f>
        <v>0</v>
      </c>
      <c r="K364" s="268"/>
      <c r="L364" s="269"/>
      <c r="M364" s="270" t="s">
        <v>1</v>
      </c>
      <c r="N364" s="271" t="s">
        <v>47</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168</v>
      </c>
      <c r="AT364" s="232" t="s">
        <v>164</v>
      </c>
      <c r="AU364" s="232" t="s">
        <v>92</v>
      </c>
      <c r="AY364" s="17" t="s">
        <v>136</v>
      </c>
      <c r="BE364" s="233">
        <f>IF(N364="základní",J364,0)</f>
        <v>0</v>
      </c>
      <c r="BF364" s="233">
        <f>IF(N364="snížená",J364,0)</f>
        <v>0</v>
      </c>
      <c r="BG364" s="233">
        <f>IF(N364="zákl. přenesená",J364,0)</f>
        <v>0</v>
      </c>
      <c r="BH364" s="233">
        <f>IF(N364="sníž. přenesená",J364,0)</f>
        <v>0</v>
      </c>
      <c r="BI364" s="233">
        <f>IF(N364="nulová",J364,0)</f>
        <v>0</v>
      </c>
      <c r="BJ364" s="17" t="s">
        <v>90</v>
      </c>
      <c r="BK364" s="233">
        <f>ROUND(I364*H364,2)</f>
        <v>0</v>
      </c>
      <c r="BL364" s="17" t="s">
        <v>142</v>
      </c>
      <c r="BM364" s="232" t="s">
        <v>1462</v>
      </c>
    </row>
    <row r="365" s="2" customFormat="1" ht="24.15" customHeight="1">
      <c r="A365" s="39"/>
      <c r="B365" s="40"/>
      <c r="C365" s="261" t="s">
        <v>783</v>
      </c>
      <c r="D365" s="261" t="s">
        <v>164</v>
      </c>
      <c r="E365" s="262" t="s">
        <v>1463</v>
      </c>
      <c r="F365" s="263" t="s">
        <v>1464</v>
      </c>
      <c r="G365" s="264" t="s">
        <v>198</v>
      </c>
      <c r="H365" s="265">
        <v>10</v>
      </c>
      <c r="I365" s="266"/>
      <c r="J365" s="267">
        <f>ROUND(I365*H365,2)</f>
        <v>0</v>
      </c>
      <c r="K365" s="268"/>
      <c r="L365" s="269"/>
      <c r="M365" s="270" t="s">
        <v>1</v>
      </c>
      <c r="N365" s="271" t="s">
        <v>47</v>
      </c>
      <c r="O365" s="92"/>
      <c r="P365" s="230">
        <f>O365*H365</f>
        <v>0</v>
      </c>
      <c r="Q365" s="230">
        <v>0</v>
      </c>
      <c r="R365" s="230">
        <f>Q365*H365</f>
        <v>0</v>
      </c>
      <c r="S365" s="230">
        <v>0</v>
      </c>
      <c r="T365" s="231">
        <f>S365*H365</f>
        <v>0</v>
      </c>
      <c r="U365" s="39"/>
      <c r="V365" s="39"/>
      <c r="W365" s="39"/>
      <c r="X365" s="39"/>
      <c r="Y365" s="39"/>
      <c r="Z365" s="39"/>
      <c r="AA365" s="39"/>
      <c r="AB365" s="39"/>
      <c r="AC365" s="39"/>
      <c r="AD365" s="39"/>
      <c r="AE365" s="39"/>
      <c r="AR365" s="232" t="s">
        <v>168</v>
      </c>
      <c r="AT365" s="232" t="s">
        <v>164</v>
      </c>
      <c r="AU365" s="232" t="s">
        <v>92</v>
      </c>
      <c r="AY365" s="17" t="s">
        <v>136</v>
      </c>
      <c r="BE365" s="233">
        <f>IF(N365="základní",J365,0)</f>
        <v>0</v>
      </c>
      <c r="BF365" s="233">
        <f>IF(N365="snížená",J365,0)</f>
        <v>0</v>
      </c>
      <c r="BG365" s="233">
        <f>IF(N365="zákl. přenesená",J365,0)</f>
        <v>0</v>
      </c>
      <c r="BH365" s="233">
        <f>IF(N365="sníž. přenesená",J365,0)</f>
        <v>0</v>
      </c>
      <c r="BI365" s="233">
        <f>IF(N365="nulová",J365,0)</f>
        <v>0</v>
      </c>
      <c r="BJ365" s="17" t="s">
        <v>90</v>
      </c>
      <c r="BK365" s="233">
        <f>ROUND(I365*H365,2)</f>
        <v>0</v>
      </c>
      <c r="BL365" s="17" t="s">
        <v>142</v>
      </c>
      <c r="BM365" s="232" t="s">
        <v>1465</v>
      </c>
    </row>
    <row r="366" s="2" customFormat="1" ht="24.15" customHeight="1">
      <c r="A366" s="39"/>
      <c r="B366" s="40"/>
      <c r="C366" s="261" t="s">
        <v>786</v>
      </c>
      <c r="D366" s="261" t="s">
        <v>164</v>
      </c>
      <c r="E366" s="262" t="s">
        <v>1466</v>
      </c>
      <c r="F366" s="263" t="s">
        <v>1467</v>
      </c>
      <c r="G366" s="264" t="s">
        <v>198</v>
      </c>
      <c r="H366" s="265">
        <v>10</v>
      </c>
      <c r="I366" s="266"/>
      <c r="J366" s="267">
        <f>ROUND(I366*H366,2)</f>
        <v>0</v>
      </c>
      <c r="K366" s="268"/>
      <c r="L366" s="269"/>
      <c r="M366" s="270" t="s">
        <v>1</v>
      </c>
      <c r="N366" s="271" t="s">
        <v>47</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168</v>
      </c>
      <c r="AT366" s="232" t="s">
        <v>164</v>
      </c>
      <c r="AU366" s="232" t="s">
        <v>92</v>
      </c>
      <c r="AY366" s="17" t="s">
        <v>136</v>
      </c>
      <c r="BE366" s="233">
        <f>IF(N366="základní",J366,0)</f>
        <v>0</v>
      </c>
      <c r="BF366" s="233">
        <f>IF(N366="snížená",J366,0)</f>
        <v>0</v>
      </c>
      <c r="BG366" s="233">
        <f>IF(N366="zákl. přenesená",J366,0)</f>
        <v>0</v>
      </c>
      <c r="BH366" s="233">
        <f>IF(N366="sníž. přenesená",J366,0)</f>
        <v>0</v>
      </c>
      <c r="BI366" s="233">
        <f>IF(N366="nulová",J366,0)</f>
        <v>0</v>
      </c>
      <c r="BJ366" s="17" t="s">
        <v>90</v>
      </c>
      <c r="BK366" s="233">
        <f>ROUND(I366*H366,2)</f>
        <v>0</v>
      </c>
      <c r="BL366" s="17" t="s">
        <v>142</v>
      </c>
      <c r="BM366" s="232" t="s">
        <v>1468</v>
      </c>
    </row>
    <row r="367" s="2" customFormat="1" ht="14.4" customHeight="1">
      <c r="A367" s="39"/>
      <c r="B367" s="40"/>
      <c r="C367" s="261" t="s">
        <v>795</v>
      </c>
      <c r="D367" s="261" t="s">
        <v>164</v>
      </c>
      <c r="E367" s="262" t="s">
        <v>1469</v>
      </c>
      <c r="F367" s="263" t="s">
        <v>1470</v>
      </c>
      <c r="G367" s="264" t="s">
        <v>198</v>
      </c>
      <c r="H367" s="265">
        <v>10</v>
      </c>
      <c r="I367" s="266"/>
      <c r="J367" s="267">
        <f>ROUND(I367*H367,2)</f>
        <v>0</v>
      </c>
      <c r="K367" s="268"/>
      <c r="L367" s="269"/>
      <c r="M367" s="270" t="s">
        <v>1</v>
      </c>
      <c r="N367" s="271" t="s">
        <v>47</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168</v>
      </c>
      <c r="AT367" s="232" t="s">
        <v>164</v>
      </c>
      <c r="AU367" s="232" t="s">
        <v>92</v>
      </c>
      <c r="AY367" s="17" t="s">
        <v>136</v>
      </c>
      <c r="BE367" s="233">
        <f>IF(N367="základní",J367,0)</f>
        <v>0</v>
      </c>
      <c r="BF367" s="233">
        <f>IF(N367="snížená",J367,0)</f>
        <v>0</v>
      </c>
      <c r="BG367" s="233">
        <f>IF(N367="zákl. přenesená",J367,0)</f>
        <v>0</v>
      </c>
      <c r="BH367" s="233">
        <f>IF(N367="sníž. přenesená",J367,0)</f>
        <v>0</v>
      </c>
      <c r="BI367" s="233">
        <f>IF(N367="nulová",J367,0)</f>
        <v>0</v>
      </c>
      <c r="BJ367" s="17" t="s">
        <v>90</v>
      </c>
      <c r="BK367" s="233">
        <f>ROUND(I367*H367,2)</f>
        <v>0</v>
      </c>
      <c r="BL367" s="17" t="s">
        <v>142</v>
      </c>
      <c r="BM367" s="232" t="s">
        <v>1471</v>
      </c>
    </row>
    <row r="368" s="2" customFormat="1" ht="24.15" customHeight="1">
      <c r="A368" s="39"/>
      <c r="B368" s="40"/>
      <c r="C368" s="261" t="s">
        <v>802</v>
      </c>
      <c r="D368" s="261" t="s">
        <v>164</v>
      </c>
      <c r="E368" s="262" t="s">
        <v>1472</v>
      </c>
      <c r="F368" s="263" t="s">
        <v>1473</v>
      </c>
      <c r="G368" s="264" t="s">
        <v>198</v>
      </c>
      <c r="H368" s="265">
        <v>10</v>
      </c>
      <c r="I368" s="266"/>
      <c r="J368" s="267">
        <f>ROUND(I368*H368,2)</f>
        <v>0</v>
      </c>
      <c r="K368" s="268"/>
      <c r="L368" s="269"/>
      <c r="M368" s="270" t="s">
        <v>1</v>
      </c>
      <c r="N368" s="271"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168</v>
      </c>
      <c r="AT368" s="232" t="s">
        <v>164</v>
      </c>
      <c r="AU368" s="232" t="s">
        <v>92</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1474</v>
      </c>
    </row>
    <row r="369" s="2" customFormat="1" ht="14.4" customHeight="1">
      <c r="A369" s="39"/>
      <c r="B369" s="40"/>
      <c r="C369" s="261" t="s">
        <v>809</v>
      </c>
      <c r="D369" s="261" t="s">
        <v>164</v>
      </c>
      <c r="E369" s="262" t="s">
        <v>1475</v>
      </c>
      <c r="F369" s="263" t="s">
        <v>1476</v>
      </c>
      <c r="G369" s="264" t="s">
        <v>198</v>
      </c>
      <c r="H369" s="265">
        <v>10</v>
      </c>
      <c r="I369" s="266"/>
      <c r="J369" s="267">
        <f>ROUND(I369*H369,2)</f>
        <v>0</v>
      </c>
      <c r="K369" s="268"/>
      <c r="L369" s="269"/>
      <c r="M369" s="270" t="s">
        <v>1</v>
      </c>
      <c r="N369" s="271" t="s">
        <v>47</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168</v>
      </c>
      <c r="AT369" s="232" t="s">
        <v>164</v>
      </c>
      <c r="AU369" s="232" t="s">
        <v>92</v>
      </c>
      <c r="AY369" s="17" t="s">
        <v>136</v>
      </c>
      <c r="BE369" s="233">
        <f>IF(N369="základní",J369,0)</f>
        <v>0</v>
      </c>
      <c r="BF369" s="233">
        <f>IF(N369="snížená",J369,0)</f>
        <v>0</v>
      </c>
      <c r="BG369" s="233">
        <f>IF(N369="zákl. přenesená",J369,0)</f>
        <v>0</v>
      </c>
      <c r="BH369" s="233">
        <f>IF(N369="sníž. přenesená",J369,0)</f>
        <v>0</v>
      </c>
      <c r="BI369" s="233">
        <f>IF(N369="nulová",J369,0)</f>
        <v>0</v>
      </c>
      <c r="BJ369" s="17" t="s">
        <v>90</v>
      </c>
      <c r="BK369" s="233">
        <f>ROUND(I369*H369,2)</f>
        <v>0</v>
      </c>
      <c r="BL369" s="17" t="s">
        <v>142</v>
      </c>
      <c r="BM369" s="232" t="s">
        <v>1477</v>
      </c>
    </row>
    <row r="370" s="2" customFormat="1" ht="24.15" customHeight="1">
      <c r="A370" s="39"/>
      <c r="B370" s="40"/>
      <c r="C370" s="261" t="s">
        <v>812</v>
      </c>
      <c r="D370" s="261" t="s">
        <v>164</v>
      </c>
      <c r="E370" s="262" t="s">
        <v>1478</v>
      </c>
      <c r="F370" s="263" t="s">
        <v>1479</v>
      </c>
      <c r="G370" s="264" t="s">
        <v>198</v>
      </c>
      <c r="H370" s="265">
        <v>10</v>
      </c>
      <c r="I370" s="266"/>
      <c r="J370" s="267">
        <f>ROUND(I370*H370,2)</f>
        <v>0</v>
      </c>
      <c r="K370" s="268"/>
      <c r="L370" s="269"/>
      <c r="M370" s="270" t="s">
        <v>1</v>
      </c>
      <c r="N370" s="271" t="s">
        <v>47</v>
      </c>
      <c r="O370" s="92"/>
      <c r="P370" s="230">
        <f>O370*H370</f>
        <v>0</v>
      </c>
      <c r="Q370" s="230">
        <v>0.0040000000000000001</v>
      </c>
      <c r="R370" s="230">
        <f>Q370*H370</f>
        <v>0.040000000000000001</v>
      </c>
      <c r="S370" s="230">
        <v>0</v>
      </c>
      <c r="T370" s="231">
        <f>S370*H370</f>
        <v>0</v>
      </c>
      <c r="U370" s="39"/>
      <c r="V370" s="39"/>
      <c r="W370" s="39"/>
      <c r="X370" s="39"/>
      <c r="Y370" s="39"/>
      <c r="Z370" s="39"/>
      <c r="AA370" s="39"/>
      <c r="AB370" s="39"/>
      <c r="AC370" s="39"/>
      <c r="AD370" s="39"/>
      <c r="AE370" s="39"/>
      <c r="AR370" s="232" t="s">
        <v>168</v>
      </c>
      <c r="AT370" s="232" t="s">
        <v>164</v>
      </c>
      <c r="AU370" s="232" t="s">
        <v>92</v>
      </c>
      <c r="AY370" s="17" t="s">
        <v>136</v>
      </c>
      <c r="BE370" s="233">
        <f>IF(N370="základní",J370,0)</f>
        <v>0</v>
      </c>
      <c r="BF370" s="233">
        <f>IF(N370="snížená",J370,0)</f>
        <v>0</v>
      </c>
      <c r="BG370" s="233">
        <f>IF(N370="zákl. přenesená",J370,0)</f>
        <v>0</v>
      </c>
      <c r="BH370" s="233">
        <f>IF(N370="sníž. přenesená",J370,0)</f>
        <v>0</v>
      </c>
      <c r="BI370" s="233">
        <f>IF(N370="nulová",J370,0)</f>
        <v>0</v>
      </c>
      <c r="BJ370" s="17" t="s">
        <v>90</v>
      </c>
      <c r="BK370" s="233">
        <f>ROUND(I370*H370,2)</f>
        <v>0</v>
      </c>
      <c r="BL370" s="17" t="s">
        <v>142</v>
      </c>
      <c r="BM370" s="232" t="s">
        <v>1480</v>
      </c>
    </row>
    <row r="371" s="2" customFormat="1" ht="24.15" customHeight="1">
      <c r="A371" s="39"/>
      <c r="B371" s="40"/>
      <c r="C371" s="220" t="s">
        <v>815</v>
      </c>
      <c r="D371" s="220" t="s">
        <v>138</v>
      </c>
      <c r="E371" s="221" t="s">
        <v>1481</v>
      </c>
      <c r="F371" s="222" t="s">
        <v>1482</v>
      </c>
      <c r="G371" s="223" t="s">
        <v>198</v>
      </c>
      <c r="H371" s="224">
        <v>8</v>
      </c>
      <c r="I371" s="225"/>
      <c r="J371" s="226">
        <f>ROUND(I371*H371,2)</f>
        <v>0</v>
      </c>
      <c r="K371" s="227"/>
      <c r="L371" s="45"/>
      <c r="M371" s="228" t="s">
        <v>1</v>
      </c>
      <c r="N371" s="229" t="s">
        <v>47</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142</v>
      </c>
      <c r="AT371" s="232" t="s">
        <v>138</v>
      </c>
      <c r="AU371" s="232" t="s">
        <v>92</v>
      </c>
      <c r="AY371" s="17" t="s">
        <v>136</v>
      </c>
      <c r="BE371" s="233">
        <f>IF(N371="základní",J371,0)</f>
        <v>0</v>
      </c>
      <c r="BF371" s="233">
        <f>IF(N371="snížená",J371,0)</f>
        <v>0</v>
      </c>
      <c r="BG371" s="233">
        <f>IF(N371="zákl. přenesená",J371,0)</f>
        <v>0</v>
      </c>
      <c r="BH371" s="233">
        <f>IF(N371="sníž. přenesená",J371,0)</f>
        <v>0</v>
      </c>
      <c r="BI371" s="233">
        <f>IF(N371="nulová",J371,0)</f>
        <v>0</v>
      </c>
      <c r="BJ371" s="17" t="s">
        <v>90</v>
      </c>
      <c r="BK371" s="233">
        <f>ROUND(I371*H371,2)</f>
        <v>0</v>
      </c>
      <c r="BL371" s="17" t="s">
        <v>142</v>
      </c>
      <c r="BM371" s="232" t="s">
        <v>1483</v>
      </c>
    </row>
    <row r="372" s="2" customFormat="1">
      <c r="A372" s="39"/>
      <c r="B372" s="40"/>
      <c r="C372" s="41"/>
      <c r="D372" s="234" t="s">
        <v>144</v>
      </c>
      <c r="E372" s="41"/>
      <c r="F372" s="235" t="s">
        <v>1484</v>
      </c>
      <c r="G372" s="41"/>
      <c r="H372" s="41"/>
      <c r="I372" s="236"/>
      <c r="J372" s="41"/>
      <c r="K372" s="41"/>
      <c r="L372" s="45"/>
      <c r="M372" s="237"/>
      <c r="N372" s="238"/>
      <c r="O372" s="92"/>
      <c r="P372" s="92"/>
      <c r="Q372" s="92"/>
      <c r="R372" s="92"/>
      <c r="S372" s="92"/>
      <c r="T372" s="93"/>
      <c r="U372" s="39"/>
      <c r="V372" s="39"/>
      <c r="W372" s="39"/>
      <c r="X372" s="39"/>
      <c r="Y372" s="39"/>
      <c r="Z372" s="39"/>
      <c r="AA372" s="39"/>
      <c r="AB372" s="39"/>
      <c r="AC372" s="39"/>
      <c r="AD372" s="39"/>
      <c r="AE372" s="39"/>
      <c r="AT372" s="17" t="s">
        <v>144</v>
      </c>
      <c r="AU372" s="17" t="s">
        <v>92</v>
      </c>
    </row>
    <row r="373" s="2" customFormat="1" ht="24.15" customHeight="1">
      <c r="A373" s="39"/>
      <c r="B373" s="40"/>
      <c r="C373" s="261" t="s">
        <v>818</v>
      </c>
      <c r="D373" s="261" t="s">
        <v>164</v>
      </c>
      <c r="E373" s="262" t="s">
        <v>1485</v>
      </c>
      <c r="F373" s="263" t="s">
        <v>1486</v>
      </c>
      <c r="G373" s="264" t="s">
        <v>198</v>
      </c>
      <c r="H373" s="265">
        <v>8</v>
      </c>
      <c r="I373" s="266"/>
      <c r="J373" s="267">
        <f>ROUND(I373*H373,2)</f>
        <v>0</v>
      </c>
      <c r="K373" s="268"/>
      <c r="L373" s="269"/>
      <c r="M373" s="270" t="s">
        <v>1</v>
      </c>
      <c r="N373" s="271" t="s">
        <v>47</v>
      </c>
      <c r="O373" s="92"/>
      <c r="P373" s="230">
        <f>O373*H373</f>
        <v>0</v>
      </c>
      <c r="Q373" s="230">
        <v>0</v>
      </c>
      <c r="R373" s="230">
        <f>Q373*H373</f>
        <v>0</v>
      </c>
      <c r="S373" s="230">
        <v>0</v>
      </c>
      <c r="T373" s="231">
        <f>S373*H373</f>
        <v>0</v>
      </c>
      <c r="U373" s="39"/>
      <c r="V373" s="39"/>
      <c r="W373" s="39"/>
      <c r="X373" s="39"/>
      <c r="Y373" s="39"/>
      <c r="Z373" s="39"/>
      <c r="AA373" s="39"/>
      <c r="AB373" s="39"/>
      <c r="AC373" s="39"/>
      <c r="AD373" s="39"/>
      <c r="AE373" s="39"/>
      <c r="AR373" s="232" t="s">
        <v>168</v>
      </c>
      <c r="AT373" s="232" t="s">
        <v>164</v>
      </c>
      <c r="AU373" s="232" t="s">
        <v>92</v>
      </c>
      <c r="AY373" s="17" t="s">
        <v>136</v>
      </c>
      <c r="BE373" s="233">
        <f>IF(N373="základní",J373,0)</f>
        <v>0</v>
      </c>
      <c r="BF373" s="233">
        <f>IF(N373="snížená",J373,0)</f>
        <v>0</v>
      </c>
      <c r="BG373" s="233">
        <f>IF(N373="zákl. přenesená",J373,0)</f>
        <v>0</v>
      </c>
      <c r="BH373" s="233">
        <f>IF(N373="sníž. přenesená",J373,0)</f>
        <v>0</v>
      </c>
      <c r="BI373" s="233">
        <f>IF(N373="nulová",J373,0)</f>
        <v>0</v>
      </c>
      <c r="BJ373" s="17" t="s">
        <v>90</v>
      </c>
      <c r="BK373" s="233">
        <f>ROUND(I373*H373,2)</f>
        <v>0</v>
      </c>
      <c r="BL373" s="17" t="s">
        <v>142</v>
      </c>
      <c r="BM373" s="232" t="s">
        <v>1487</v>
      </c>
    </row>
    <row r="374" s="2" customFormat="1">
      <c r="A374" s="39"/>
      <c r="B374" s="40"/>
      <c r="C374" s="41"/>
      <c r="D374" s="234" t="s">
        <v>144</v>
      </c>
      <c r="E374" s="41"/>
      <c r="F374" s="235" t="s">
        <v>1488</v>
      </c>
      <c r="G374" s="41"/>
      <c r="H374" s="41"/>
      <c r="I374" s="236"/>
      <c r="J374" s="41"/>
      <c r="K374" s="41"/>
      <c r="L374" s="45"/>
      <c r="M374" s="237"/>
      <c r="N374" s="238"/>
      <c r="O374" s="92"/>
      <c r="P374" s="92"/>
      <c r="Q374" s="92"/>
      <c r="R374" s="92"/>
      <c r="S374" s="92"/>
      <c r="T374" s="93"/>
      <c r="U374" s="39"/>
      <c r="V374" s="39"/>
      <c r="W374" s="39"/>
      <c r="X374" s="39"/>
      <c r="Y374" s="39"/>
      <c r="Z374" s="39"/>
      <c r="AA374" s="39"/>
      <c r="AB374" s="39"/>
      <c r="AC374" s="39"/>
      <c r="AD374" s="39"/>
      <c r="AE374" s="39"/>
      <c r="AT374" s="17" t="s">
        <v>144</v>
      </c>
      <c r="AU374" s="17" t="s">
        <v>92</v>
      </c>
    </row>
    <row r="375" s="2" customFormat="1" ht="14.4" customHeight="1">
      <c r="A375" s="39"/>
      <c r="B375" s="40"/>
      <c r="C375" s="220" t="s">
        <v>826</v>
      </c>
      <c r="D375" s="220" t="s">
        <v>138</v>
      </c>
      <c r="E375" s="221" t="s">
        <v>1489</v>
      </c>
      <c r="F375" s="222" t="s">
        <v>1490</v>
      </c>
      <c r="G375" s="223" t="s">
        <v>198</v>
      </c>
      <c r="H375" s="224">
        <v>8</v>
      </c>
      <c r="I375" s="225"/>
      <c r="J375" s="226">
        <f>ROUND(I375*H375,2)</f>
        <v>0</v>
      </c>
      <c r="K375" s="227"/>
      <c r="L375" s="45"/>
      <c r="M375" s="228" t="s">
        <v>1</v>
      </c>
      <c r="N375" s="229" t="s">
        <v>47</v>
      </c>
      <c r="O375" s="92"/>
      <c r="P375" s="230">
        <f>O375*H375</f>
        <v>0</v>
      </c>
      <c r="Q375" s="230">
        <v>0.42080000000000001</v>
      </c>
      <c r="R375" s="230">
        <f>Q375*H375</f>
        <v>3.3664000000000001</v>
      </c>
      <c r="S375" s="230">
        <v>0</v>
      </c>
      <c r="T375" s="231">
        <f>S375*H375</f>
        <v>0</v>
      </c>
      <c r="U375" s="39"/>
      <c r="V375" s="39"/>
      <c r="W375" s="39"/>
      <c r="X375" s="39"/>
      <c r="Y375" s="39"/>
      <c r="Z375" s="39"/>
      <c r="AA375" s="39"/>
      <c r="AB375" s="39"/>
      <c r="AC375" s="39"/>
      <c r="AD375" s="39"/>
      <c r="AE375" s="39"/>
      <c r="AR375" s="232" t="s">
        <v>142</v>
      </c>
      <c r="AT375" s="232" t="s">
        <v>138</v>
      </c>
      <c r="AU375" s="232" t="s">
        <v>92</v>
      </c>
      <c r="AY375" s="17" t="s">
        <v>136</v>
      </c>
      <c r="BE375" s="233">
        <f>IF(N375="základní",J375,0)</f>
        <v>0</v>
      </c>
      <c r="BF375" s="233">
        <f>IF(N375="snížená",J375,0)</f>
        <v>0</v>
      </c>
      <c r="BG375" s="233">
        <f>IF(N375="zákl. přenesená",J375,0)</f>
        <v>0</v>
      </c>
      <c r="BH375" s="233">
        <f>IF(N375="sníž. přenesená",J375,0)</f>
        <v>0</v>
      </c>
      <c r="BI375" s="233">
        <f>IF(N375="nulová",J375,0)</f>
        <v>0</v>
      </c>
      <c r="BJ375" s="17" t="s">
        <v>90</v>
      </c>
      <c r="BK375" s="233">
        <f>ROUND(I375*H375,2)</f>
        <v>0</v>
      </c>
      <c r="BL375" s="17" t="s">
        <v>142</v>
      </c>
      <c r="BM375" s="232" t="s">
        <v>1491</v>
      </c>
    </row>
    <row r="376" s="2" customFormat="1">
      <c r="A376" s="39"/>
      <c r="B376" s="40"/>
      <c r="C376" s="41"/>
      <c r="D376" s="234" t="s">
        <v>144</v>
      </c>
      <c r="E376" s="41"/>
      <c r="F376" s="235" t="s">
        <v>1492</v>
      </c>
      <c r="G376" s="41"/>
      <c r="H376" s="41"/>
      <c r="I376" s="236"/>
      <c r="J376" s="41"/>
      <c r="K376" s="41"/>
      <c r="L376" s="45"/>
      <c r="M376" s="237"/>
      <c r="N376" s="238"/>
      <c r="O376" s="92"/>
      <c r="P376" s="92"/>
      <c r="Q376" s="92"/>
      <c r="R376" s="92"/>
      <c r="S376" s="92"/>
      <c r="T376" s="93"/>
      <c r="U376" s="39"/>
      <c r="V376" s="39"/>
      <c r="W376" s="39"/>
      <c r="X376" s="39"/>
      <c r="Y376" s="39"/>
      <c r="Z376" s="39"/>
      <c r="AA376" s="39"/>
      <c r="AB376" s="39"/>
      <c r="AC376" s="39"/>
      <c r="AD376" s="39"/>
      <c r="AE376" s="39"/>
      <c r="AT376" s="17" t="s">
        <v>144</v>
      </c>
      <c r="AU376" s="17" t="s">
        <v>92</v>
      </c>
    </row>
    <row r="377" s="2" customFormat="1" ht="24.15" customHeight="1">
      <c r="A377" s="39"/>
      <c r="B377" s="40"/>
      <c r="C377" s="220" t="s">
        <v>832</v>
      </c>
      <c r="D377" s="220" t="s">
        <v>138</v>
      </c>
      <c r="E377" s="221" t="s">
        <v>315</v>
      </c>
      <c r="F377" s="222" t="s">
        <v>1493</v>
      </c>
      <c r="G377" s="223" t="s">
        <v>256</v>
      </c>
      <c r="H377" s="224">
        <v>220</v>
      </c>
      <c r="I377" s="225"/>
      <c r="J377" s="226">
        <f>ROUND(I377*H377,2)</f>
        <v>0</v>
      </c>
      <c r="K377" s="227"/>
      <c r="L377" s="45"/>
      <c r="M377" s="228" t="s">
        <v>1</v>
      </c>
      <c r="N377" s="229" t="s">
        <v>47</v>
      </c>
      <c r="O377" s="92"/>
      <c r="P377" s="230">
        <f>O377*H377</f>
        <v>0</v>
      </c>
      <c r="Q377" s="230">
        <v>0.00012999999999999999</v>
      </c>
      <c r="R377" s="230">
        <f>Q377*H377</f>
        <v>0.028599999999999997</v>
      </c>
      <c r="S377" s="230">
        <v>0</v>
      </c>
      <c r="T377" s="231">
        <f>S377*H377</f>
        <v>0</v>
      </c>
      <c r="U377" s="39"/>
      <c r="V377" s="39"/>
      <c r="W377" s="39"/>
      <c r="X377" s="39"/>
      <c r="Y377" s="39"/>
      <c r="Z377" s="39"/>
      <c r="AA377" s="39"/>
      <c r="AB377" s="39"/>
      <c r="AC377" s="39"/>
      <c r="AD377" s="39"/>
      <c r="AE377" s="39"/>
      <c r="AR377" s="232" t="s">
        <v>142</v>
      </c>
      <c r="AT377" s="232" t="s">
        <v>138</v>
      </c>
      <c r="AU377" s="232" t="s">
        <v>92</v>
      </c>
      <c r="AY377" s="17" t="s">
        <v>136</v>
      </c>
      <c r="BE377" s="233">
        <f>IF(N377="základní",J377,0)</f>
        <v>0</v>
      </c>
      <c r="BF377" s="233">
        <f>IF(N377="snížená",J377,0)</f>
        <v>0</v>
      </c>
      <c r="BG377" s="233">
        <f>IF(N377="zákl. přenesená",J377,0)</f>
        <v>0</v>
      </c>
      <c r="BH377" s="233">
        <f>IF(N377="sníž. přenesená",J377,0)</f>
        <v>0</v>
      </c>
      <c r="BI377" s="233">
        <f>IF(N377="nulová",J377,0)</f>
        <v>0</v>
      </c>
      <c r="BJ377" s="17" t="s">
        <v>90</v>
      </c>
      <c r="BK377" s="233">
        <f>ROUND(I377*H377,2)</f>
        <v>0</v>
      </c>
      <c r="BL377" s="17" t="s">
        <v>142</v>
      </c>
      <c r="BM377" s="232" t="s">
        <v>1494</v>
      </c>
    </row>
    <row r="378" s="2" customFormat="1">
      <c r="A378" s="39"/>
      <c r="B378" s="40"/>
      <c r="C378" s="41"/>
      <c r="D378" s="234" t="s">
        <v>144</v>
      </c>
      <c r="E378" s="41"/>
      <c r="F378" s="235" t="s">
        <v>1315</v>
      </c>
      <c r="G378" s="41"/>
      <c r="H378" s="41"/>
      <c r="I378" s="236"/>
      <c r="J378" s="41"/>
      <c r="K378" s="41"/>
      <c r="L378" s="45"/>
      <c r="M378" s="237"/>
      <c r="N378" s="238"/>
      <c r="O378" s="92"/>
      <c r="P378" s="92"/>
      <c r="Q378" s="92"/>
      <c r="R378" s="92"/>
      <c r="S378" s="92"/>
      <c r="T378" s="93"/>
      <c r="U378" s="39"/>
      <c r="V378" s="39"/>
      <c r="W378" s="39"/>
      <c r="X378" s="39"/>
      <c r="Y378" s="39"/>
      <c r="Z378" s="39"/>
      <c r="AA378" s="39"/>
      <c r="AB378" s="39"/>
      <c r="AC378" s="39"/>
      <c r="AD378" s="39"/>
      <c r="AE378" s="39"/>
      <c r="AT378" s="17" t="s">
        <v>144</v>
      </c>
      <c r="AU378" s="17" t="s">
        <v>92</v>
      </c>
    </row>
    <row r="379" s="2" customFormat="1" ht="14.4" customHeight="1">
      <c r="A379" s="39"/>
      <c r="B379" s="40"/>
      <c r="C379" s="220" t="s">
        <v>838</v>
      </c>
      <c r="D379" s="220" t="s">
        <v>138</v>
      </c>
      <c r="E379" s="221" t="s">
        <v>1495</v>
      </c>
      <c r="F379" s="222" t="s">
        <v>1496</v>
      </c>
      <c r="G379" s="223" t="s">
        <v>198</v>
      </c>
      <c r="H379" s="224">
        <v>1</v>
      </c>
      <c r="I379" s="225"/>
      <c r="J379" s="226">
        <f>ROUND(I379*H379,2)</f>
        <v>0</v>
      </c>
      <c r="K379" s="227"/>
      <c r="L379" s="45"/>
      <c r="M379" s="228" t="s">
        <v>1</v>
      </c>
      <c r="N379" s="229" t="s">
        <v>47</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142</v>
      </c>
      <c r="AT379" s="232" t="s">
        <v>138</v>
      </c>
      <c r="AU379" s="232" t="s">
        <v>92</v>
      </c>
      <c r="AY379" s="17" t="s">
        <v>136</v>
      </c>
      <c r="BE379" s="233">
        <f>IF(N379="základní",J379,0)</f>
        <v>0</v>
      </c>
      <c r="BF379" s="233">
        <f>IF(N379="snížená",J379,0)</f>
        <v>0</v>
      </c>
      <c r="BG379" s="233">
        <f>IF(N379="zákl. přenesená",J379,0)</f>
        <v>0</v>
      </c>
      <c r="BH379" s="233">
        <f>IF(N379="sníž. přenesená",J379,0)</f>
        <v>0</v>
      </c>
      <c r="BI379" s="233">
        <f>IF(N379="nulová",J379,0)</f>
        <v>0</v>
      </c>
      <c r="BJ379" s="17" t="s">
        <v>90</v>
      </c>
      <c r="BK379" s="233">
        <f>ROUND(I379*H379,2)</f>
        <v>0</v>
      </c>
      <c r="BL379" s="17" t="s">
        <v>142</v>
      </c>
      <c r="BM379" s="232" t="s">
        <v>1497</v>
      </c>
    </row>
    <row r="380" s="2" customFormat="1">
      <c r="A380" s="39"/>
      <c r="B380" s="40"/>
      <c r="C380" s="41"/>
      <c r="D380" s="234" t="s">
        <v>144</v>
      </c>
      <c r="E380" s="41"/>
      <c r="F380" s="235" t="s">
        <v>1498</v>
      </c>
      <c r="G380" s="41"/>
      <c r="H380" s="41"/>
      <c r="I380" s="236"/>
      <c r="J380" s="41"/>
      <c r="K380" s="41"/>
      <c r="L380" s="45"/>
      <c r="M380" s="237"/>
      <c r="N380" s="238"/>
      <c r="O380" s="92"/>
      <c r="P380" s="92"/>
      <c r="Q380" s="92"/>
      <c r="R380" s="92"/>
      <c r="S380" s="92"/>
      <c r="T380" s="93"/>
      <c r="U380" s="39"/>
      <c r="V380" s="39"/>
      <c r="W380" s="39"/>
      <c r="X380" s="39"/>
      <c r="Y380" s="39"/>
      <c r="Z380" s="39"/>
      <c r="AA380" s="39"/>
      <c r="AB380" s="39"/>
      <c r="AC380" s="39"/>
      <c r="AD380" s="39"/>
      <c r="AE380" s="39"/>
      <c r="AT380" s="17" t="s">
        <v>144</v>
      </c>
      <c r="AU380" s="17" t="s">
        <v>92</v>
      </c>
    </row>
    <row r="381" s="12" customFormat="1" ht="22.8" customHeight="1">
      <c r="A381" s="12"/>
      <c r="B381" s="204"/>
      <c r="C381" s="205"/>
      <c r="D381" s="206" t="s">
        <v>81</v>
      </c>
      <c r="E381" s="218" t="s">
        <v>1499</v>
      </c>
      <c r="F381" s="218" t="s">
        <v>1500</v>
      </c>
      <c r="G381" s="205"/>
      <c r="H381" s="205"/>
      <c r="I381" s="208"/>
      <c r="J381" s="219">
        <f>BK381</f>
        <v>0</v>
      </c>
      <c r="K381" s="205"/>
      <c r="L381" s="210"/>
      <c r="M381" s="211"/>
      <c r="N381" s="212"/>
      <c r="O381" s="212"/>
      <c r="P381" s="213">
        <f>SUM(P382:P433)</f>
        <v>0</v>
      </c>
      <c r="Q381" s="212"/>
      <c r="R381" s="213">
        <f>SUM(R382:R433)</f>
        <v>1.1896800000000001</v>
      </c>
      <c r="S381" s="212"/>
      <c r="T381" s="214">
        <f>SUM(T382:T433)</f>
        <v>0</v>
      </c>
      <c r="U381" s="12"/>
      <c r="V381" s="12"/>
      <c r="W381" s="12"/>
      <c r="X381" s="12"/>
      <c r="Y381" s="12"/>
      <c r="Z381" s="12"/>
      <c r="AA381" s="12"/>
      <c r="AB381" s="12"/>
      <c r="AC381" s="12"/>
      <c r="AD381" s="12"/>
      <c r="AE381" s="12"/>
      <c r="AR381" s="215" t="s">
        <v>90</v>
      </c>
      <c r="AT381" s="216" t="s">
        <v>81</v>
      </c>
      <c r="AU381" s="216" t="s">
        <v>90</v>
      </c>
      <c r="AY381" s="215" t="s">
        <v>136</v>
      </c>
      <c r="BK381" s="217">
        <f>SUM(BK382:BK433)</f>
        <v>0</v>
      </c>
    </row>
    <row r="382" s="2" customFormat="1" ht="24.15" customHeight="1">
      <c r="A382" s="39"/>
      <c r="B382" s="40"/>
      <c r="C382" s="220" t="s">
        <v>846</v>
      </c>
      <c r="D382" s="220" t="s">
        <v>138</v>
      </c>
      <c r="E382" s="221" t="s">
        <v>1501</v>
      </c>
      <c r="F382" s="222" t="s">
        <v>1502</v>
      </c>
      <c r="G382" s="223" t="s">
        <v>1503</v>
      </c>
      <c r="H382" s="224">
        <v>1</v>
      </c>
      <c r="I382" s="225"/>
      <c r="J382" s="226">
        <f>ROUND(I382*H382,2)</f>
        <v>0</v>
      </c>
      <c r="K382" s="227"/>
      <c r="L382" s="45"/>
      <c r="M382" s="228" t="s">
        <v>1</v>
      </c>
      <c r="N382" s="229" t="s">
        <v>47</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1504</v>
      </c>
      <c r="AT382" s="232" t="s">
        <v>138</v>
      </c>
      <c r="AU382" s="232" t="s">
        <v>92</v>
      </c>
      <c r="AY382" s="17" t="s">
        <v>136</v>
      </c>
      <c r="BE382" s="233">
        <f>IF(N382="základní",J382,0)</f>
        <v>0</v>
      </c>
      <c r="BF382" s="233">
        <f>IF(N382="snížená",J382,0)</f>
        <v>0</v>
      </c>
      <c r="BG382" s="233">
        <f>IF(N382="zákl. přenesená",J382,0)</f>
        <v>0</v>
      </c>
      <c r="BH382" s="233">
        <f>IF(N382="sníž. přenesená",J382,0)</f>
        <v>0</v>
      </c>
      <c r="BI382" s="233">
        <f>IF(N382="nulová",J382,0)</f>
        <v>0</v>
      </c>
      <c r="BJ382" s="17" t="s">
        <v>90</v>
      </c>
      <c r="BK382" s="233">
        <f>ROUND(I382*H382,2)</f>
        <v>0</v>
      </c>
      <c r="BL382" s="17" t="s">
        <v>1504</v>
      </c>
      <c r="BM382" s="232" t="s">
        <v>1505</v>
      </c>
    </row>
    <row r="383" s="2" customFormat="1">
      <c r="A383" s="39"/>
      <c r="B383" s="40"/>
      <c r="C383" s="41"/>
      <c r="D383" s="234" t="s">
        <v>144</v>
      </c>
      <c r="E383" s="41"/>
      <c r="F383" s="235" t="s">
        <v>1506</v>
      </c>
      <c r="G383" s="41"/>
      <c r="H383" s="41"/>
      <c r="I383" s="236"/>
      <c r="J383" s="41"/>
      <c r="K383" s="41"/>
      <c r="L383" s="45"/>
      <c r="M383" s="237"/>
      <c r="N383" s="238"/>
      <c r="O383" s="92"/>
      <c r="P383" s="92"/>
      <c r="Q383" s="92"/>
      <c r="R383" s="92"/>
      <c r="S383" s="92"/>
      <c r="T383" s="93"/>
      <c r="U383" s="39"/>
      <c r="V383" s="39"/>
      <c r="W383" s="39"/>
      <c r="X383" s="39"/>
      <c r="Y383" s="39"/>
      <c r="Z383" s="39"/>
      <c r="AA383" s="39"/>
      <c r="AB383" s="39"/>
      <c r="AC383" s="39"/>
      <c r="AD383" s="39"/>
      <c r="AE383" s="39"/>
      <c r="AT383" s="17" t="s">
        <v>144</v>
      </c>
      <c r="AU383" s="17" t="s">
        <v>92</v>
      </c>
    </row>
    <row r="384" s="2" customFormat="1" ht="24.15" customHeight="1">
      <c r="A384" s="39"/>
      <c r="B384" s="40"/>
      <c r="C384" s="220" t="s">
        <v>850</v>
      </c>
      <c r="D384" s="220" t="s">
        <v>138</v>
      </c>
      <c r="E384" s="221" t="s">
        <v>1507</v>
      </c>
      <c r="F384" s="222" t="s">
        <v>1508</v>
      </c>
      <c r="G384" s="223" t="s">
        <v>148</v>
      </c>
      <c r="H384" s="224">
        <v>75.599999999999994</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92</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1509</v>
      </c>
    </row>
    <row r="385" s="2" customFormat="1">
      <c r="A385" s="39"/>
      <c r="B385" s="40"/>
      <c r="C385" s="41"/>
      <c r="D385" s="234" t="s">
        <v>144</v>
      </c>
      <c r="E385" s="41"/>
      <c r="F385" s="235" t="s">
        <v>1510</v>
      </c>
      <c r="G385" s="41"/>
      <c r="H385" s="41"/>
      <c r="I385" s="236"/>
      <c r="J385" s="41"/>
      <c r="K385" s="41"/>
      <c r="L385" s="45"/>
      <c r="M385" s="237"/>
      <c r="N385" s="238"/>
      <c r="O385" s="92"/>
      <c r="P385" s="92"/>
      <c r="Q385" s="92"/>
      <c r="R385" s="92"/>
      <c r="S385" s="92"/>
      <c r="T385" s="93"/>
      <c r="U385" s="39"/>
      <c r="V385" s="39"/>
      <c r="W385" s="39"/>
      <c r="X385" s="39"/>
      <c r="Y385" s="39"/>
      <c r="Z385" s="39"/>
      <c r="AA385" s="39"/>
      <c r="AB385" s="39"/>
      <c r="AC385" s="39"/>
      <c r="AD385" s="39"/>
      <c r="AE385" s="39"/>
      <c r="AT385" s="17" t="s">
        <v>144</v>
      </c>
      <c r="AU385" s="17" t="s">
        <v>92</v>
      </c>
    </row>
    <row r="386" s="13" customFormat="1">
      <c r="A386" s="13"/>
      <c r="B386" s="239"/>
      <c r="C386" s="240"/>
      <c r="D386" s="234" t="s">
        <v>150</v>
      </c>
      <c r="E386" s="241" t="s">
        <v>1</v>
      </c>
      <c r="F386" s="242" t="s">
        <v>1511</v>
      </c>
      <c r="G386" s="240"/>
      <c r="H386" s="243">
        <v>75.599999999999994</v>
      </c>
      <c r="I386" s="244"/>
      <c r="J386" s="240"/>
      <c r="K386" s="240"/>
      <c r="L386" s="245"/>
      <c r="M386" s="246"/>
      <c r="N386" s="247"/>
      <c r="O386" s="247"/>
      <c r="P386" s="247"/>
      <c r="Q386" s="247"/>
      <c r="R386" s="247"/>
      <c r="S386" s="247"/>
      <c r="T386" s="248"/>
      <c r="U386" s="13"/>
      <c r="V386" s="13"/>
      <c r="W386" s="13"/>
      <c r="X386" s="13"/>
      <c r="Y386" s="13"/>
      <c r="Z386" s="13"/>
      <c r="AA386" s="13"/>
      <c r="AB386" s="13"/>
      <c r="AC386" s="13"/>
      <c r="AD386" s="13"/>
      <c r="AE386" s="13"/>
      <c r="AT386" s="249" t="s">
        <v>150</v>
      </c>
      <c r="AU386" s="249" t="s">
        <v>92</v>
      </c>
      <c r="AV386" s="13" t="s">
        <v>92</v>
      </c>
      <c r="AW386" s="13" t="s">
        <v>38</v>
      </c>
      <c r="AX386" s="13" t="s">
        <v>82</v>
      </c>
      <c r="AY386" s="249" t="s">
        <v>136</v>
      </c>
    </row>
    <row r="387" s="14" customFormat="1">
      <c r="A387" s="14"/>
      <c r="B387" s="250"/>
      <c r="C387" s="251"/>
      <c r="D387" s="234" t="s">
        <v>150</v>
      </c>
      <c r="E387" s="252" t="s">
        <v>1</v>
      </c>
      <c r="F387" s="253" t="s">
        <v>153</v>
      </c>
      <c r="G387" s="251"/>
      <c r="H387" s="254">
        <v>75.599999999999994</v>
      </c>
      <c r="I387" s="255"/>
      <c r="J387" s="251"/>
      <c r="K387" s="251"/>
      <c r="L387" s="256"/>
      <c r="M387" s="257"/>
      <c r="N387" s="258"/>
      <c r="O387" s="258"/>
      <c r="P387" s="258"/>
      <c r="Q387" s="258"/>
      <c r="R387" s="258"/>
      <c r="S387" s="258"/>
      <c r="T387" s="259"/>
      <c r="U387" s="14"/>
      <c r="V387" s="14"/>
      <c r="W387" s="14"/>
      <c r="X387" s="14"/>
      <c r="Y387" s="14"/>
      <c r="Z387" s="14"/>
      <c r="AA387" s="14"/>
      <c r="AB387" s="14"/>
      <c r="AC387" s="14"/>
      <c r="AD387" s="14"/>
      <c r="AE387" s="14"/>
      <c r="AT387" s="260" t="s">
        <v>150</v>
      </c>
      <c r="AU387" s="260" t="s">
        <v>92</v>
      </c>
      <c r="AV387" s="14" t="s">
        <v>142</v>
      </c>
      <c r="AW387" s="14" t="s">
        <v>38</v>
      </c>
      <c r="AX387" s="14" t="s">
        <v>90</v>
      </c>
      <c r="AY387" s="260" t="s">
        <v>136</v>
      </c>
    </row>
    <row r="388" s="2" customFormat="1" ht="24.15" customHeight="1">
      <c r="A388" s="39"/>
      <c r="B388" s="40"/>
      <c r="C388" s="220" t="s">
        <v>852</v>
      </c>
      <c r="D388" s="220" t="s">
        <v>138</v>
      </c>
      <c r="E388" s="221" t="s">
        <v>1512</v>
      </c>
      <c r="F388" s="222" t="s">
        <v>1513</v>
      </c>
      <c r="G388" s="223" t="s">
        <v>141</v>
      </c>
      <c r="H388" s="224">
        <v>90</v>
      </c>
      <c r="I388" s="225"/>
      <c r="J388" s="226">
        <f>ROUND(I388*H388,2)</f>
        <v>0</v>
      </c>
      <c r="K388" s="227"/>
      <c r="L388" s="45"/>
      <c r="M388" s="228" t="s">
        <v>1</v>
      </c>
      <c r="N388" s="229" t="s">
        <v>47</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142</v>
      </c>
      <c r="AT388" s="232" t="s">
        <v>138</v>
      </c>
      <c r="AU388" s="232" t="s">
        <v>92</v>
      </c>
      <c r="AY388" s="17" t="s">
        <v>136</v>
      </c>
      <c r="BE388" s="233">
        <f>IF(N388="základní",J388,0)</f>
        <v>0</v>
      </c>
      <c r="BF388" s="233">
        <f>IF(N388="snížená",J388,0)</f>
        <v>0</v>
      </c>
      <c r="BG388" s="233">
        <f>IF(N388="zákl. přenesená",J388,0)</f>
        <v>0</v>
      </c>
      <c r="BH388" s="233">
        <f>IF(N388="sníž. přenesená",J388,0)</f>
        <v>0</v>
      </c>
      <c r="BI388" s="233">
        <f>IF(N388="nulová",J388,0)</f>
        <v>0</v>
      </c>
      <c r="BJ388" s="17" t="s">
        <v>90</v>
      </c>
      <c r="BK388" s="233">
        <f>ROUND(I388*H388,2)</f>
        <v>0</v>
      </c>
      <c r="BL388" s="17" t="s">
        <v>142</v>
      </c>
      <c r="BM388" s="232" t="s">
        <v>1514</v>
      </c>
    </row>
    <row r="389" s="13" customFormat="1">
      <c r="A389" s="13"/>
      <c r="B389" s="239"/>
      <c r="C389" s="240"/>
      <c r="D389" s="234" t="s">
        <v>150</v>
      </c>
      <c r="E389" s="241" t="s">
        <v>1</v>
      </c>
      <c r="F389" s="242" t="s">
        <v>818</v>
      </c>
      <c r="G389" s="240"/>
      <c r="H389" s="243">
        <v>90</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92</v>
      </c>
      <c r="AV389" s="13" t="s">
        <v>92</v>
      </c>
      <c r="AW389" s="13" t="s">
        <v>38</v>
      </c>
      <c r="AX389" s="13" t="s">
        <v>90</v>
      </c>
      <c r="AY389" s="249" t="s">
        <v>136</v>
      </c>
    </row>
    <row r="390" s="2" customFormat="1" ht="24.15" customHeight="1">
      <c r="A390" s="39"/>
      <c r="B390" s="40"/>
      <c r="C390" s="220" t="s">
        <v>855</v>
      </c>
      <c r="D390" s="220" t="s">
        <v>138</v>
      </c>
      <c r="E390" s="221" t="s">
        <v>1515</v>
      </c>
      <c r="F390" s="222" t="s">
        <v>1516</v>
      </c>
      <c r="G390" s="223" t="s">
        <v>141</v>
      </c>
      <c r="H390" s="224">
        <v>90</v>
      </c>
      <c r="I390" s="225"/>
      <c r="J390" s="226">
        <f>ROUND(I390*H390,2)</f>
        <v>0</v>
      </c>
      <c r="K390" s="227"/>
      <c r="L390" s="45"/>
      <c r="M390" s="228" t="s">
        <v>1</v>
      </c>
      <c r="N390" s="229" t="s">
        <v>47</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142</v>
      </c>
      <c r="AT390" s="232" t="s">
        <v>138</v>
      </c>
      <c r="AU390" s="232" t="s">
        <v>92</v>
      </c>
      <c r="AY390" s="17" t="s">
        <v>136</v>
      </c>
      <c r="BE390" s="233">
        <f>IF(N390="základní",J390,0)</f>
        <v>0</v>
      </c>
      <c r="BF390" s="233">
        <f>IF(N390="snížená",J390,0)</f>
        <v>0</v>
      </c>
      <c r="BG390" s="233">
        <f>IF(N390="zákl. přenesená",J390,0)</f>
        <v>0</v>
      </c>
      <c r="BH390" s="233">
        <f>IF(N390="sníž. přenesená",J390,0)</f>
        <v>0</v>
      </c>
      <c r="BI390" s="233">
        <f>IF(N390="nulová",J390,0)</f>
        <v>0</v>
      </c>
      <c r="BJ390" s="17" t="s">
        <v>90</v>
      </c>
      <c r="BK390" s="233">
        <f>ROUND(I390*H390,2)</f>
        <v>0</v>
      </c>
      <c r="BL390" s="17" t="s">
        <v>142</v>
      </c>
      <c r="BM390" s="232" t="s">
        <v>1517</v>
      </c>
    </row>
    <row r="391" s="13" customFormat="1">
      <c r="A391" s="13"/>
      <c r="B391" s="239"/>
      <c r="C391" s="240"/>
      <c r="D391" s="234" t="s">
        <v>150</v>
      </c>
      <c r="E391" s="241" t="s">
        <v>1</v>
      </c>
      <c r="F391" s="242" t="s">
        <v>818</v>
      </c>
      <c r="G391" s="240"/>
      <c r="H391" s="243">
        <v>90</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92</v>
      </c>
      <c r="AV391" s="13" t="s">
        <v>92</v>
      </c>
      <c r="AW391" s="13" t="s">
        <v>38</v>
      </c>
      <c r="AX391" s="13" t="s">
        <v>82</v>
      </c>
      <c r="AY391" s="249" t="s">
        <v>136</v>
      </c>
    </row>
    <row r="392" s="14" customFormat="1">
      <c r="A392" s="14"/>
      <c r="B392" s="250"/>
      <c r="C392" s="251"/>
      <c r="D392" s="234" t="s">
        <v>150</v>
      </c>
      <c r="E392" s="252" t="s">
        <v>1</v>
      </c>
      <c r="F392" s="253" t="s">
        <v>153</v>
      </c>
      <c r="G392" s="251"/>
      <c r="H392" s="254">
        <v>90</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150</v>
      </c>
      <c r="AU392" s="260" t="s">
        <v>92</v>
      </c>
      <c r="AV392" s="14" t="s">
        <v>142</v>
      </c>
      <c r="AW392" s="14" t="s">
        <v>38</v>
      </c>
      <c r="AX392" s="14" t="s">
        <v>90</v>
      </c>
      <c r="AY392" s="260" t="s">
        <v>136</v>
      </c>
    </row>
    <row r="393" s="2" customFormat="1" ht="24.15" customHeight="1">
      <c r="A393" s="39"/>
      <c r="B393" s="40"/>
      <c r="C393" s="220" t="s">
        <v>858</v>
      </c>
      <c r="D393" s="220" t="s">
        <v>138</v>
      </c>
      <c r="E393" s="221" t="s">
        <v>1518</v>
      </c>
      <c r="F393" s="222" t="s">
        <v>1519</v>
      </c>
      <c r="G393" s="223" t="s">
        <v>141</v>
      </c>
      <c r="H393" s="224">
        <v>90</v>
      </c>
      <c r="I393" s="225"/>
      <c r="J393" s="226">
        <f>ROUND(I393*H393,2)</f>
        <v>0</v>
      </c>
      <c r="K393" s="227"/>
      <c r="L393" s="45"/>
      <c r="M393" s="228" t="s">
        <v>1</v>
      </c>
      <c r="N393" s="229" t="s">
        <v>47</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142</v>
      </c>
      <c r="AT393" s="232" t="s">
        <v>138</v>
      </c>
      <c r="AU393" s="232" t="s">
        <v>92</v>
      </c>
      <c r="AY393" s="17" t="s">
        <v>136</v>
      </c>
      <c r="BE393" s="233">
        <f>IF(N393="základní",J393,0)</f>
        <v>0</v>
      </c>
      <c r="BF393" s="233">
        <f>IF(N393="snížená",J393,0)</f>
        <v>0</v>
      </c>
      <c r="BG393" s="233">
        <f>IF(N393="zákl. přenesená",J393,0)</f>
        <v>0</v>
      </c>
      <c r="BH393" s="233">
        <f>IF(N393="sníž. přenesená",J393,0)</f>
        <v>0</v>
      </c>
      <c r="BI393" s="233">
        <f>IF(N393="nulová",J393,0)</f>
        <v>0</v>
      </c>
      <c r="BJ393" s="17" t="s">
        <v>90</v>
      </c>
      <c r="BK393" s="233">
        <f>ROUND(I393*H393,2)</f>
        <v>0</v>
      </c>
      <c r="BL393" s="17" t="s">
        <v>142</v>
      </c>
      <c r="BM393" s="232" t="s">
        <v>1520</v>
      </c>
    </row>
    <row r="394" s="13" customFormat="1">
      <c r="A394" s="13"/>
      <c r="B394" s="239"/>
      <c r="C394" s="240"/>
      <c r="D394" s="234" t="s">
        <v>150</v>
      </c>
      <c r="E394" s="241" t="s">
        <v>1</v>
      </c>
      <c r="F394" s="242" t="s">
        <v>818</v>
      </c>
      <c r="G394" s="240"/>
      <c r="H394" s="243">
        <v>90</v>
      </c>
      <c r="I394" s="244"/>
      <c r="J394" s="240"/>
      <c r="K394" s="240"/>
      <c r="L394" s="245"/>
      <c r="M394" s="246"/>
      <c r="N394" s="247"/>
      <c r="O394" s="247"/>
      <c r="P394" s="247"/>
      <c r="Q394" s="247"/>
      <c r="R394" s="247"/>
      <c r="S394" s="247"/>
      <c r="T394" s="248"/>
      <c r="U394" s="13"/>
      <c r="V394" s="13"/>
      <c r="W394" s="13"/>
      <c r="X394" s="13"/>
      <c r="Y394" s="13"/>
      <c r="Z394" s="13"/>
      <c r="AA394" s="13"/>
      <c r="AB394" s="13"/>
      <c r="AC394" s="13"/>
      <c r="AD394" s="13"/>
      <c r="AE394" s="13"/>
      <c r="AT394" s="249" t="s">
        <v>150</v>
      </c>
      <c r="AU394" s="249" t="s">
        <v>92</v>
      </c>
      <c r="AV394" s="13" t="s">
        <v>92</v>
      </c>
      <c r="AW394" s="13" t="s">
        <v>38</v>
      </c>
      <c r="AX394" s="13" t="s">
        <v>82</v>
      </c>
      <c r="AY394" s="249" t="s">
        <v>136</v>
      </c>
    </row>
    <row r="395" s="14" customFormat="1">
      <c r="A395" s="14"/>
      <c r="B395" s="250"/>
      <c r="C395" s="251"/>
      <c r="D395" s="234" t="s">
        <v>150</v>
      </c>
      <c r="E395" s="252" t="s">
        <v>1</v>
      </c>
      <c r="F395" s="253" t="s">
        <v>153</v>
      </c>
      <c r="G395" s="251"/>
      <c r="H395" s="254">
        <v>90</v>
      </c>
      <c r="I395" s="255"/>
      <c r="J395" s="251"/>
      <c r="K395" s="251"/>
      <c r="L395" s="256"/>
      <c r="M395" s="257"/>
      <c r="N395" s="258"/>
      <c r="O395" s="258"/>
      <c r="P395" s="258"/>
      <c r="Q395" s="258"/>
      <c r="R395" s="258"/>
      <c r="S395" s="258"/>
      <c r="T395" s="259"/>
      <c r="U395" s="14"/>
      <c r="V395" s="14"/>
      <c r="W395" s="14"/>
      <c r="X395" s="14"/>
      <c r="Y395" s="14"/>
      <c r="Z395" s="14"/>
      <c r="AA395" s="14"/>
      <c r="AB395" s="14"/>
      <c r="AC395" s="14"/>
      <c r="AD395" s="14"/>
      <c r="AE395" s="14"/>
      <c r="AT395" s="260" t="s">
        <v>150</v>
      </c>
      <c r="AU395" s="260" t="s">
        <v>92</v>
      </c>
      <c r="AV395" s="14" t="s">
        <v>142</v>
      </c>
      <c r="AW395" s="14" t="s">
        <v>38</v>
      </c>
      <c r="AX395" s="14" t="s">
        <v>90</v>
      </c>
      <c r="AY395" s="260" t="s">
        <v>136</v>
      </c>
    </row>
    <row r="396" s="2" customFormat="1" ht="24.15" customHeight="1">
      <c r="A396" s="39"/>
      <c r="B396" s="40"/>
      <c r="C396" s="220" t="s">
        <v>861</v>
      </c>
      <c r="D396" s="220" t="s">
        <v>138</v>
      </c>
      <c r="E396" s="221" t="s">
        <v>1521</v>
      </c>
      <c r="F396" s="222" t="s">
        <v>1522</v>
      </c>
      <c r="G396" s="223" t="s">
        <v>198</v>
      </c>
      <c r="H396" s="224">
        <v>2</v>
      </c>
      <c r="I396" s="225"/>
      <c r="J396" s="226">
        <f>ROUND(I396*H396,2)</f>
        <v>0</v>
      </c>
      <c r="K396" s="227"/>
      <c r="L396" s="45"/>
      <c r="M396" s="228" t="s">
        <v>1</v>
      </c>
      <c r="N396" s="229" t="s">
        <v>47</v>
      </c>
      <c r="O396" s="92"/>
      <c r="P396" s="230">
        <f>O396*H396</f>
        <v>0</v>
      </c>
      <c r="Q396" s="230">
        <v>0</v>
      </c>
      <c r="R396" s="230">
        <f>Q396*H396</f>
        <v>0</v>
      </c>
      <c r="S396" s="230">
        <v>0</v>
      </c>
      <c r="T396" s="231">
        <f>S396*H396</f>
        <v>0</v>
      </c>
      <c r="U396" s="39"/>
      <c r="V396" s="39"/>
      <c r="W396" s="39"/>
      <c r="X396" s="39"/>
      <c r="Y396" s="39"/>
      <c r="Z396" s="39"/>
      <c r="AA396" s="39"/>
      <c r="AB396" s="39"/>
      <c r="AC396" s="39"/>
      <c r="AD396" s="39"/>
      <c r="AE396" s="39"/>
      <c r="AR396" s="232" t="s">
        <v>142</v>
      </c>
      <c r="AT396" s="232" t="s">
        <v>138</v>
      </c>
      <c r="AU396" s="232" t="s">
        <v>92</v>
      </c>
      <c r="AY396" s="17" t="s">
        <v>136</v>
      </c>
      <c r="BE396" s="233">
        <f>IF(N396="základní",J396,0)</f>
        <v>0</v>
      </c>
      <c r="BF396" s="233">
        <f>IF(N396="snížená",J396,0)</f>
        <v>0</v>
      </c>
      <c r="BG396" s="233">
        <f>IF(N396="zákl. přenesená",J396,0)</f>
        <v>0</v>
      </c>
      <c r="BH396" s="233">
        <f>IF(N396="sníž. přenesená",J396,0)</f>
        <v>0</v>
      </c>
      <c r="BI396" s="233">
        <f>IF(N396="nulová",J396,0)</f>
        <v>0</v>
      </c>
      <c r="BJ396" s="17" t="s">
        <v>90</v>
      </c>
      <c r="BK396" s="233">
        <f>ROUND(I396*H396,2)</f>
        <v>0</v>
      </c>
      <c r="BL396" s="17" t="s">
        <v>142</v>
      </c>
      <c r="BM396" s="232" t="s">
        <v>1523</v>
      </c>
    </row>
    <row r="397" s="2" customFormat="1">
      <c r="A397" s="39"/>
      <c r="B397" s="40"/>
      <c r="C397" s="41"/>
      <c r="D397" s="234" t="s">
        <v>144</v>
      </c>
      <c r="E397" s="41"/>
      <c r="F397" s="235" t="s">
        <v>1524</v>
      </c>
      <c r="G397" s="41"/>
      <c r="H397" s="41"/>
      <c r="I397" s="236"/>
      <c r="J397" s="41"/>
      <c r="K397" s="41"/>
      <c r="L397" s="45"/>
      <c r="M397" s="237"/>
      <c r="N397" s="238"/>
      <c r="O397" s="92"/>
      <c r="P397" s="92"/>
      <c r="Q397" s="92"/>
      <c r="R397" s="92"/>
      <c r="S397" s="92"/>
      <c r="T397" s="93"/>
      <c r="U397" s="39"/>
      <c r="V397" s="39"/>
      <c r="W397" s="39"/>
      <c r="X397" s="39"/>
      <c r="Y397" s="39"/>
      <c r="Z397" s="39"/>
      <c r="AA397" s="39"/>
      <c r="AB397" s="39"/>
      <c r="AC397" s="39"/>
      <c r="AD397" s="39"/>
      <c r="AE397" s="39"/>
      <c r="AT397" s="17" t="s">
        <v>144</v>
      </c>
      <c r="AU397" s="17" t="s">
        <v>92</v>
      </c>
    </row>
    <row r="398" s="2" customFormat="1" ht="24.15" customHeight="1">
      <c r="A398" s="39"/>
      <c r="B398" s="40"/>
      <c r="C398" s="220" t="s">
        <v>475</v>
      </c>
      <c r="D398" s="220" t="s">
        <v>138</v>
      </c>
      <c r="E398" s="221" t="s">
        <v>1525</v>
      </c>
      <c r="F398" s="222" t="s">
        <v>1526</v>
      </c>
      <c r="G398" s="223" t="s">
        <v>148</v>
      </c>
      <c r="H398" s="224">
        <v>2</v>
      </c>
      <c r="I398" s="225"/>
      <c r="J398" s="226">
        <f>ROUND(I398*H398,2)</f>
        <v>0</v>
      </c>
      <c r="K398" s="227"/>
      <c r="L398" s="45"/>
      <c r="M398" s="228" t="s">
        <v>1</v>
      </c>
      <c r="N398" s="229" t="s">
        <v>47</v>
      </c>
      <c r="O398" s="92"/>
      <c r="P398" s="230">
        <f>O398*H398</f>
        <v>0</v>
      </c>
      <c r="Q398" s="230">
        <v>0</v>
      </c>
      <c r="R398" s="230">
        <f>Q398*H398</f>
        <v>0</v>
      </c>
      <c r="S398" s="230">
        <v>0</v>
      </c>
      <c r="T398" s="231">
        <f>S398*H398</f>
        <v>0</v>
      </c>
      <c r="U398" s="39"/>
      <c r="V398" s="39"/>
      <c r="W398" s="39"/>
      <c r="X398" s="39"/>
      <c r="Y398" s="39"/>
      <c r="Z398" s="39"/>
      <c r="AA398" s="39"/>
      <c r="AB398" s="39"/>
      <c r="AC398" s="39"/>
      <c r="AD398" s="39"/>
      <c r="AE398" s="39"/>
      <c r="AR398" s="232" t="s">
        <v>142</v>
      </c>
      <c r="AT398" s="232" t="s">
        <v>138</v>
      </c>
      <c r="AU398" s="232" t="s">
        <v>92</v>
      </c>
      <c r="AY398" s="17" t="s">
        <v>136</v>
      </c>
      <c r="BE398" s="233">
        <f>IF(N398="základní",J398,0)</f>
        <v>0</v>
      </c>
      <c r="BF398" s="233">
        <f>IF(N398="snížená",J398,0)</f>
        <v>0</v>
      </c>
      <c r="BG398" s="233">
        <f>IF(N398="zákl. přenesená",J398,0)</f>
        <v>0</v>
      </c>
      <c r="BH398" s="233">
        <f>IF(N398="sníž. přenesená",J398,0)</f>
        <v>0</v>
      </c>
      <c r="BI398" s="233">
        <f>IF(N398="nulová",J398,0)</f>
        <v>0</v>
      </c>
      <c r="BJ398" s="17" t="s">
        <v>90</v>
      </c>
      <c r="BK398" s="233">
        <f>ROUND(I398*H398,2)</f>
        <v>0</v>
      </c>
      <c r="BL398" s="17" t="s">
        <v>142</v>
      </c>
      <c r="BM398" s="232" t="s">
        <v>1527</v>
      </c>
    </row>
    <row r="399" s="2" customFormat="1">
      <c r="A399" s="39"/>
      <c r="B399" s="40"/>
      <c r="C399" s="41"/>
      <c r="D399" s="234" t="s">
        <v>144</v>
      </c>
      <c r="E399" s="41"/>
      <c r="F399" s="235" t="s">
        <v>1528</v>
      </c>
      <c r="G399" s="41"/>
      <c r="H399" s="41"/>
      <c r="I399" s="236"/>
      <c r="J399" s="41"/>
      <c r="K399" s="41"/>
      <c r="L399" s="45"/>
      <c r="M399" s="237"/>
      <c r="N399" s="238"/>
      <c r="O399" s="92"/>
      <c r="P399" s="92"/>
      <c r="Q399" s="92"/>
      <c r="R399" s="92"/>
      <c r="S399" s="92"/>
      <c r="T399" s="93"/>
      <c r="U399" s="39"/>
      <c r="V399" s="39"/>
      <c r="W399" s="39"/>
      <c r="X399" s="39"/>
      <c r="Y399" s="39"/>
      <c r="Z399" s="39"/>
      <c r="AA399" s="39"/>
      <c r="AB399" s="39"/>
      <c r="AC399" s="39"/>
      <c r="AD399" s="39"/>
      <c r="AE399" s="39"/>
      <c r="AT399" s="17" t="s">
        <v>144</v>
      </c>
      <c r="AU399" s="17" t="s">
        <v>92</v>
      </c>
    </row>
    <row r="400" s="2" customFormat="1" ht="24.15" customHeight="1">
      <c r="A400" s="39"/>
      <c r="B400" s="40"/>
      <c r="C400" s="220" t="s">
        <v>865</v>
      </c>
      <c r="D400" s="220" t="s">
        <v>138</v>
      </c>
      <c r="E400" s="221" t="s">
        <v>1529</v>
      </c>
      <c r="F400" s="222" t="s">
        <v>1530</v>
      </c>
      <c r="G400" s="223" t="s">
        <v>141</v>
      </c>
      <c r="H400" s="224">
        <v>4</v>
      </c>
      <c r="I400" s="225"/>
      <c r="J400" s="226">
        <f>ROUND(I400*H400,2)</f>
        <v>0</v>
      </c>
      <c r="K400" s="227"/>
      <c r="L400" s="45"/>
      <c r="M400" s="228" t="s">
        <v>1</v>
      </c>
      <c r="N400" s="229" t="s">
        <v>47</v>
      </c>
      <c r="O400" s="92"/>
      <c r="P400" s="230">
        <f>O400*H400</f>
        <v>0</v>
      </c>
      <c r="Q400" s="230">
        <v>0.0040200000000000001</v>
      </c>
      <c r="R400" s="230">
        <f>Q400*H400</f>
        <v>0.016080000000000001</v>
      </c>
      <c r="S400" s="230">
        <v>0</v>
      </c>
      <c r="T400" s="231">
        <f>S400*H400</f>
        <v>0</v>
      </c>
      <c r="U400" s="39"/>
      <c r="V400" s="39"/>
      <c r="W400" s="39"/>
      <c r="X400" s="39"/>
      <c r="Y400" s="39"/>
      <c r="Z400" s="39"/>
      <c r="AA400" s="39"/>
      <c r="AB400" s="39"/>
      <c r="AC400" s="39"/>
      <c r="AD400" s="39"/>
      <c r="AE400" s="39"/>
      <c r="AR400" s="232" t="s">
        <v>142</v>
      </c>
      <c r="AT400" s="232" t="s">
        <v>138</v>
      </c>
      <c r="AU400" s="232" t="s">
        <v>92</v>
      </c>
      <c r="AY400" s="17" t="s">
        <v>136</v>
      </c>
      <c r="BE400" s="233">
        <f>IF(N400="základní",J400,0)</f>
        <v>0</v>
      </c>
      <c r="BF400" s="233">
        <f>IF(N400="snížená",J400,0)</f>
        <v>0</v>
      </c>
      <c r="BG400" s="233">
        <f>IF(N400="zákl. přenesená",J400,0)</f>
        <v>0</v>
      </c>
      <c r="BH400" s="233">
        <f>IF(N400="sníž. přenesená",J400,0)</f>
        <v>0</v>
      </c>
      <c r="BI400" s="233">
        <f>IF(N400="nulová",J400,0)</f>
        <v>0</v>
      </c>
      <c r="BJ400" s="17" t="s">
        <v>90</v>
      </c>
      <c r="BK400" s="233">
        <f>ROUND(I400*H400,2)</f>
        <v>0</v>
      </c>
      <c r="BL400" s="17" t="s">
        <v>142</v>
      </c>
      <c r="BM400" s="232" t="s">
        <v>1531</v>
      </c>
    </row>
    <row r="401" s="2" customFormat="1">
      <c r="A401" s="39"/>
      <c r="B401" s="40"/>
      <c r="C401" s="41"/>
      <c r="D401" s="234" t="s">
        <v>144</v>
      </c>
      <c r="E401" s="41"/>
      <c r="F401" s="235" t="s">
        <v>1532</v>
      </c>
      <c r="G401" s="41"/>
      <c r="H401" s="41"/>
      <c r="I401" s="236"/>
      <c r="J401" s="41"/>
      <c r="K401" s="41"/>
      <c r="L401" s="45"/>
      <c r="M401" s="237"/>
      <c r="N401" s="238"/>
      <c r="O401" s="92"/>
      <c r="P401" s="92"/>
      <c r="Q401" s="92"/>
      <c r="R401" s="92"/>
      <c r="S401" s="92"/>
      <c r="T401" s="93"/>
      <c r="U401" s="39"/>
      <c r="V401" s="39"/>
      <c r="W401" s="39"/>
      <c r="X401" s="39"/>
      <c r="Y401" s="39"/>
      <c r="Z401" s="39"/>
      <c r="AA401" s="39"/>
      <c r="AB401" s="39"/>
      <c r="AC401" s="39"/>
      <c r="AD401" s="39"/>
      <c r="AE401" s="39"/>
      <c r="AT401" s="17" t="s">
        <v>144</v>
      </c>
      <c r="AU401" s="17" t="s">
        <v>92</v>
      </c>
    </row>
    <row r="402" s="2" customFormat="1" ht="14.4" customHeight="1">
      <c r="A402" s="39"/>
      <c r="B402" s="40"/>
      <c r="C402" s="220" t="s">
        <v>867</v>
      </c>
      <c r="D402" s="220" t="s">
        <v>138</v>
      </c>
      <c r="E402" s="221" t="s">
        <v>1533</v>
      </c>
      <c r="F402" s="222" t="s">
        <v>1326</v>
      </c>
      <c r="G402" s="223" t="s">
        <v>141</v>
      </c>
      <c r="H402" s="224">
        <v>270</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92</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1534</v>
      </c>
    </row>
    <row r="403" s="2" customFormat="1">
      <c r="A403" s="39"/>
      <c r="B403" s="40"/>
      <c r="C403" s="41"/>
      <c r="D403" s="234" t="s">
        <v>144</v>
      </c>
      <c r="E403" s="41"/>
      <c r="F403" s="235" t="s">
        <v>1535</v>
      </c>
      <c r="G403" s="41"/>
      <c r="H403" s="41"/>
      <c r="I403" s="236"/>
      <c r="J403" s="41"/>
      <c r="K403" s="41"/>
      <c r="L403" s="45"/>
      <c r="M403" s="237"/>
      <c r="N403" s="238"/>
      <c r="O403" s="92"/>
      <c r="P403" s="92"/>
      <c r="Q403" s="92"/>
      <c r="R403" s="92"/>
      <c r="S403" s="92"/>
      <c r="T403" s="93"/>
      <c r="U403" s="39"/>
      <c r="V403" s="39"/>
      <c r="W403" s="39"/>
      <c r="X403" s="39"/>
      <c r="Y403" s="39"/>
      <c r="Z403" s="39"/>
      <c r="AA403" s="39"/>
      <c r="AB403" s="39"/>
      <c r="AC403" s="39"/>
      <c r="AD403" s="39"/>
      <c r="AE403" s="39"/>
      <c r="AT403" s="17" t="s">
        <v>144</v>
      </c>
      <c r="AU403" s="17" t="s">
        <v>92</v>
      </c>
    </row>
    <row r="404" s="13" customFormat="1">
      <c r="A404" s="13"/>
      <c r="B404" s="239"/>
      <c r="C404" s="240"/>
      <c r="D404" s="234" t="s">
        <v>150</v>
      </c>
      <c r="E404" s="241" t="s">
        <v>1</v>
      </c>
      <c r="F404" s="242" t="s">
        <v>1536</v>
      </c>
      <c r="G404" s="240"/>
      <c r="H404" s="243">
        <v>270</v>
      </c>
      <c r="I404" s="244"/>
      <c r="J404" s="240"/>
      <c r="K404" s="240"/>
      <c r="L404" s="245"/>
      <c r="M404" s="246"/>
      <c r="N404" s="247"/>
      <c r="O404" s="247"/>
      <c r="P404" s="247"/>
      <c r="Q404" s="247"/>
      <c r="R404" s="247"/>
      <c r="S404" s="247"/>
      <c r="T404" s="248"/>
      <c r="U404" s="13"/>
      <c r="V404" s="13"/>
      <c r="W404" s="13"/>
      <c r="X404" s="13"/>
      <c r="Y404" s="13"/>
      <c r="Z404" s="13"/>
      <c r="AA404" s="13"/>
      <c r="AB404" s="13"/>
      <c r="AC404" s="13"/>
      <c r="AD404" s="13"/>
      <c r="AE404" s="13"/>
      <c r="AT404" s="249" t="s">
        <v>150</v>
      </c>
      <c r="AU404" s="249" t="s">
        <v>92</v>
      </c>
      <c r="AV404" s="13" t="s">
        <v>92</v>
      </c>
      <c r="AW404" s="13" t="s">
        <v>38</v>
      </c>
      <c r="AX404" s="13" t="s">
        <v>82</v>
      </c>
      <c r="AY404" s="249" t="s">
        <v>136</v>
      </c>
    </row>
    <row r="405" s="14" customFormat="1">
      <c r="A405" s="14"/>
      <c r="B405" s="250"/>
      <c r="C405" s="251"/>
      <c r="D405" s="234" t="s">
        <v>150</v>
      </c>
      <c r="E405" s="252" t="s">
        <v>1</v>
      </c>
      <c r="F405" s="253" t="s">
        <v>153</v>
      </c>
      <c r="G405" s="251"/>
      <c r="H405" s="254">
        <v>270</v>
      </c>
      <c r="I405" s="255"/>
      <c r="J405" s="251"/>
      <c r="K405" s="251"/>
      <c r="L405" s="256"/>
      <c r="M405" s="257"/>
      <c r="N405" s="258"/>
      <c r="O405" s="258"/>
      <c r="P405" s="258"/>
      <c r="Q405" s="258"/>
      <c r="R405" s="258"/>
      <c r="S405" s="258"/>
      <c r="T405" s="259"/>
      <c r="U405" s="14"/>
      <c r="V405" s="14"/>
      <c r="W405" s="14"/>
      <c r="X405" s="14"/>
      <c r="Y405" s="14"/>
      <c r="Z405" s="14"/>
      <c r="AA405" s="14"/>
      <c r="AB405" s="14"/>
      <c r="AC405" s="14"/>
      <c r="AD405" s="14"/>
      <c r="AE405" s="14"/>
      <c r="AT405" s="260" t="s">
        <v>150</v>
      </c>
      <c r="AU405" s="260" t="s">
        <v>92</v>
      </c>
      <c r="AV405" s="14" t="s">
        <v>142</v>
      </c>
      <c r="AW405" s="14" t="s">
        <v>38</v>
      </c>
      <c r="AX405" s="14" t="s">
        <v>90</v>
      </c>
      <c r="AY405" s="260" t="s">
        <v>136</v>
      </c>
    </row>
    <row r="406" s="2" customFormat="1" ht="14.4" customHeight="1">
      <c r="A406" s="39"/>
      <c r="B406" s="40"/>
      <c r="C406" s="220" t="s">
        <v>875</v>
      </c>
      <c r="D406" s="220" t="s">
        <v>138</v>
      </c>
      <c r="E406" s="221" t="s">
        <v>1537</v>
      </c>
      <c r="F406" s="222" t="s">
        <v>1538</v>
      </c>
      <c r="G406" s="223" t="s">
        <v>1115</v>
      </c>
      <c r="H406" s="224">
        <v>820</v>
      </c>
      <c r="I406" s="225"/>
      <c r="J406" s="226">
        <f>ROUND(I406*H406,2)</f>
        <v>0</v>
      </c>
      <c r="K406" s="227"/>
      <c r="L406" s="45"/>
      <c r="M406" s="228" t="s">
        <v>1</v>
      </c>
      <c r="N406" s="229" t="s">
        <v>47</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142</v>
      </c>
      <c r="AT406" s="232" t="s">
        <v>138</v>
      </c>
      <c r="AU406" s="232" t="s">
        <v>92</v>
      </c>
      <c r="AY406" s="17" t="s">
        <v>136</v>
      </c>
      <c r="BE406" s="233">
        <f>IF(N406="základní",J406,0)</f>
        <v>0</v>
      </c>
      <c r="BF406" s="233">
        <f>IF(N406="snížená",J406,0)</f>
        <v>0</v>
      </c>
      <c r="BG406" s="233">
        <f>IF(N406="zákl. přenesená",J406,0)</f>
        <v>0</v>
      </c>
      <c r="BH406" s="233">
        <f>IF(N406="sníž. přenesená",J406,0)</f>
        <v>0</v>
      </c>
      <c r="BI406" s="233">
        <f>IF(N406="nulová",J406,0)</f>
        <v>0</v>
      </c>
      <c r="BJ406" s="17" t="s">
        <v>90</v>
      </c>
      <c r="BK406" s="233">
        <f>ROUND(I406*H406,2)</f>
        <v>0</v>
      </c>
      <c r="BL406" s="17" t="s">
        <v>142</v>
      </c>
      <c r="BM406" s="232" t="s">
        <v>1539</v>
      </c>
    </row>
    <row r="407" s="2" customFormat="1">
      <c r="A407" s="39"/>
      <c r="B407" s="40"/>
      <c r="C407" s="41"/>
      <c r="D407" s="234" t="s">
        <v>144</v>
      </c>
      <c r="E407" s="41"/>
      <c r="F407" s="235" t="s">
        <v>1540</v>
      </c>
      <c r="G407" s="41"/>
      <c r="H407" s="41"/>
      <c r="I407" s="236"/>
      <c r="J407" s="41"/>
      <c r="K407" s="41"/>
      <c r="L407" s="45"/>
      <c r="M407" s="237"/>
      <c r="N407" s="238"/>
      <c r="O407" s="92"/>
      <c r="P407" s="92"/>
      <c r="Q407" s="92"/>
      <c r="R407" s="92"/>
      <c r="S407" s="92"/>
      <c r="T407" s="93"/>
      <c r="U407" s="39"/>
      <c r="V407" s="39"/>
      <c r="W407" s="39"/>
      <c r="X407" s="39"/>
      <c r="Y407" s="39"/>
      <c r="Z407" s="39"/>
      <c r="AA407" s="39"/>
      <c r="AB407" s="39"/>
      <c r="AC407" s="39"/>
      <c r="AD407" s="39"/>
      <c r="AE407" s="39"/>
      <c r="AT407" s="17" t="s">
        <v>144</v>
      </c>
      <c r="AU407" s="17" t="s">
        <v>92</v>
      </c>
    </row>
    <row r="408" s="2" customFormat="1" ht="14.4" customHeight="1">
      <c r="A408" s="39"/>
      <c r="B408" s="40"/>
      <c r="C408" s="220" t="s">
        <v>878</v>
      </c>
      <c r="D408" s="220" t="s">
        <v>138</v>
      </c>
      <c r="E408" s="221" t="s">
        <v>1541</v>
      </c>
      <c r="F408" s="222" t="s">
        <v>1542</v>
      </c>
      <c r="G408" s="223" t="s">
        <v>1115</v>
      </c>
      <c r="H408" s="224">
        <v>80</v>
      </c>
      <c r="I408" s="225"/>
      <c r="J408" s="226">
        <f>ROUND(I408*H408,2)</f>
        <v>0</v>
      </c>
      <c r="K408" s="227"/>
      <c r="L408" s="45"/>
      <c r="M408" s="228" t="s">
        <v>1</v>
      </c>
      <c r="N408" s="229" t="s">
        <v>47</v>
      </c>
      <c r="O408" s="92"/>
      <c r="P408" s="230">
        <f>O408*H408</f>
        <v>0</v>
      </c>
      <c r="Q408" s="230">
        <v>0</v>
      </c>
      <c r="R408" s="230">
        <f>Q408*H408</f>
        <v>0</v>
      </c>
      <c r="S408" s="230">
        <v>0</v>
      </c>
      <c r="T408" s="231">
        <f>S408*H408</f>
        <v>0</v>
      </c>
      <c r="U408" s="39"/>
      <c r="V408" s="39"/>
      <c r="W408" s="39"/>
      <c r="X408" s="39"/>
      <c r="Y408" s="39"/>
      <c r="Z408" s="39"/>
      <c r="AA408" s="39"/>
      <c r="AB408" s="39"/>
      <c r="AC408" s="39"/>
      <c r="AD408" s="39"/>
      <c r="AE408" s="39"/>
      <c r="AR408" s="232" t="s">
        <v>142</v>
      </c>
      <c r="AT408" s="232" t="s">
        <v>138</v>
      </c>
      <c r="AU408" s="232" t="s">
        <v>92</v>
      </c>
      <c r="AY408" s="17" t="s">
        <v>136</v>
      </c>
      <c r="BE408" s="233">
        <f>IF(N408="základní",J408,0)</f>
        <v>0</v>
      </c>
      <c r="BF408" s="233">
        <f>IF(N408="snížená",J408,0)</f>
        <v>0</v>
      </c>
      <c r="BG408" s="233">
        <f>IF(N408="zákl. přenesená",J408,0)</f>
        <v>0</v>
      </c>
      <c r="BH408" s="233">
        <f>IF(N408="sníž. přenesená",J408,0)</f>
        <v>0</v>
      </c>
      <c r="BI408" s="233">
        <f>IF(N408="nulová",J408,0)</f>
        <v>0</v>
      </c>
      <c r="BJ408" s="17" t="s">
        <v>90</v>
      </c>
      <c r="BK408" s="233">
        <f>ROUND(I408*H408,2)</f>
        <v>0</v>
      </c>
      <c r="BL408" s="17" t="s">
        <v>142</v>
      </c>
      <c r="BM408" s="232" t="s">
        <v>1543</v>
      </c>
    </row>
    <row r="409" s="2" customFormat="1">
      <c r="A409" s="39"/>
      <c r="B409" s="40"/>
      <c r="C409" s="41"/>
      <c r="D409" s="234" t="s">
        <v>144</v>
      </c>
      <c r="E409" s="41"/>
      <c r="F409" s="235" t="s">
        <v>1544</v>
      </c>
      <c r="G409" s="41"/>
      <c r="H409" s="41"/>
      <c r="I409" s="236"/>
      <c r="J409" s="41"/>
      <c r="K409" s="41"/>
      <c r="L409" s="45"/>
      <c r="M409" s="237"/>
      <c r="N409" s="238"/>
      <c r="O409" s="92"/>
      <c r="P409" s="92"/>
      <c r="Q409" s="92"/>
      <c r="R409" s="92"/>
      <c r="S409" s="92"/>
      <c r="T409" s="93"/>
      <c r="U409" s="39"/>
      <c r="V409" s="39"/>
      <c r="W409" s="39"/>
      <c r="X409" s="39"/>
      <c r="Y409" s="39"/>
      <c r="Z409" s="39"/>
      <c r="AA409" s="39"/>
      <c r="AB409" s="39"/>
      <c r="AC409" s="39"/>
      <c r="AD409" s="39"/>
      <c r="AE409" s="39"/>
      <c r="AT409" s="17" t="s">
        <v>144</v>
      </c>
      <c r="AU409" s="17" t="s">
        <v>92</v>
      </c>
    </row>
    <row r="410" s="2" customFormat="1" ht="14.4" customHeight="1">
      <c r="A410" s="39"/>
      <c r="B410" s="40"/>
      <c r="C410" s="220" t="s">
        <v>882</v>
      </c>
      <c r="D410" s="220" t="s">
        <v>138</v>
      </c>
      <c r="E410" s="221" t="s">
        <v>1545</v>
      </c>
      <c r="F410" s="222" t="s">
        <v>1546</v>
      </c>
      <c r="G410" s="223" t="s">
        <v>198</v>
      </c>
      <c r="H410" s="224">
        <v>240</v>
      </c>
      <c r="I410" s="225"/>
      <c r="J410" s="226">
        <f>ROUND(I410*H410,2)</f>
        <v>0</v>
      </c>
      <c r="K410" s="227"/>
      <c r="L410" s="45"/>
      <c r="M410" s="228" t="s">
        <v>1</v>
      </c>
      <c r="N410" s="229" t="s">
        <v>47</v>
      </c>
      <c r="O410" s="92"/>
      <c r="P410" s="230">
        <f>O410*H410</f>
        <v>0</v>
      </c>
      <c r="Q410" s="230">
        <v>0.0048900000000000002</v>
      </c>
      <c r="R410" s="230">
        <f>Q410*H410</f>
        <v>1.1736</v>
      </c>
      <c r="S410" s="230">
        <v>0</v>
      </c>
      <c r="T410" s="231">
        <f>S410*H410</f>
        <v>0</v>
      </c>
      <c r="U410" s="39"/>
      <c r="V410" s="39"/>
      <c r="W410" s="39"/>
      <c r="X410" s="39"/>
      <c r="Y410" s="39"/>
      <c r="Z410" s="39"/>
      <c r="AA410" s="39"/>
      <c r="AB410" s="39"/>
      <c r="AC410" s="39"/>
      <c r="AD410" s="39"/>
      <c r="AE410" s="39"/>
      <c r="AR410" s="232" t="s">
        <v>142</v>
      </c>
      <c r="AT410" s="232" t="s">
        <v>138</v>
      </c>
      <c r="AU410" s="232" t="s">
        <v>92</v>
      </c>
      <c r="AY410" s="17" t="s">
        <v>136</v>
      </c>
      <c r="BE410" s="233">
        <f>IF(N410="základní",J410,0)</f>
        <v>0</v>
      </c>
      <c r="BF410" s="233">
        <f>IF(N410="snížená",J410,0)</f>
        <v>0</v>
      </c>
      <c r="BG410" s="233">
        <f>IF(N410="zákl. přenesená",J410,0)</f>
        <v>0</v>
      </c>
      <c r="BH410" s="233">
        <f>IF(N410="sníž. přenesená",J410,0)</f>
        <v>0</v>
      </c>
      <c r="BI410" s="233">
        <f>IF(N410="nulová",J410,0)</f>
        <v>0</v>
      </c>
      <c r="BJ410" s="17" t="s">
        <v>90</v>
      </c>
      <c r="BK410" s="233">
        <f>ROUND(I410*H410,2)</f>
        <v>0</v>
      </c>
      <c r="BL410" s="17" t="s">
        <v>142</v>
      </c>
      <c r="BM410" s="232" t="s">
        <v>1547</v>
      </c>
    </row>
    <row r="411" s="2" customFormat="1">
      <c r="A411" s="39"/>
      <c r="B411" s="40"/>
      <c r="C411" s="41"/>
      <c r="D411" s="234" t="s">
        <v>144</v>
      </c>
      <c r="E411" s="41"/>
      <c r="F411" s="235" t="s">
        <v>1548</v>
      </c>
      <c r="G411" s="41"/>
      <c r="H411" s="41"/>
      <c r="I411" s="236"/>
      <c r="J411" s="41"/>
      <c r="K411" s="41"/>
      <c r="L411" s="45"/>
      <c r="M411" s="237"/>
      <c r="N411" s="238"/>
      <c r="O411" s="92"/>
      <c r="P411" s="92"/>
      <c r="Q411" s="92"/>
      <c r="R411" s="92"/>
      <c r="S411" s="92"/>
      <c r="T411" s="93"/>
      <c r="U411" s="39"/>
      <c r="V411" s="39"/>
      <c r="W411" s="39"/>
      <c r="X411" s="39"/>
      <c r="Y411" s="39"/>
      <c r="Z411" s="39"/>
      <c r="AA411" s="39"/>
      <c r="AB411" s="39"/>
      <c r="AC411" s="39"/>
      <c r="AD411" s="39"/>
      <c r="AE411" s="39"/>
      <c r="AT411" s="17" t="s">
        <v>144</v>
      </c>
      <c r="AU411" s="17" t="s">
        <v>92</v>
      </c>
    </row>
    <row r="412" s="13" customFormat="1">
      <c r="A412" s="13"/>
      <c r="B412" s="239"/>
      <c r="C412" s="240"/>
      <c r="D412" s="234" t="s">
        <v>150</v>
      </c>
      <c r="E412" s="241" t="s">
        <v>1</v>
      </c>
      <c r="F412" s="242" t="s">
        <v>1549</v>
      </c>
      <c r="G412" s="240"/>
      <c r="H412" s="243">
        <v>200</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150</v>
      </c>
      <c r="AU412" s="249" t="s">
        <v>92</v>
      </c>
      <c r="AV412" s="13" t="s">
        <v>92</v>
      </c>
      <c r="AW412" s="13" t="s">
        <v>38</v>
      </c>
      <c r="AX412" s="13" t="s">
        <v>82</v>
      </c>
      <c r="AY412" s="249" t="s">
        <v>136</v>
      </c>
    </row>
    <row r="413" s="13" customFormat="1">
      <c r="A413" s="13"/>
      <c r="B413" s="239"/>
      <c r="C413" s="240"/>
      <c r="D413" s="234" t="s">
        <v>150</v>
      </c>
      <c r="E413" s="241" t="s">
        <v>1</v>
      </c>
      <c r="F413" s="242" t="s">
        <v>1550</v>
      </c>
      <c r="G413" s="240"/>
      <c r="H413" s="243">
        <v>20</v>
      </c>
      <c r="I413" s="244"/>
      <c r="J413" s="240"/>
      <c r="K413" s="240"/>
      <c r="L413" s="245"/>
      <c r="M413" s="246"/>
      <c r="N413" s="247"/>
      <c r="O413" s="247"/>
      <c r="P413" s="247"/>
      <c r="Q413" s="247"/>
      <c r="R413" s="247"/>
      <c r="S413" s="247"/>
      <c r="T413" s="248"/>
      <c r="U413" s="13"/>
      <c r="V413" s="13"/>
      <c r="W413" s="13"/>
      <c r="X413" s="13"/>
      <c r="Y413" s="13"/>
      <c r="Z413" s="13"/>
      <c r="AA413" s="13"/>
      <c r="AB413" s="13"/>
      <c r="AC413" s="13"/>
      <c r="AD413" s="13"/>
      <c r="AE413" s="13"/>
      <c r="AT413" s="249" t="s">
        <v>150</v>
      </c>
      <c r="AU413" s="249" t="s">
        <v>92</v>
      </c>
      <c r="AV413" s="13" t="s">
        <v>92</v>
      </c>
      <c r="AW413" s="13" t="s">
        <v>38</v>
      </c>
      <c r="AX413" s="13" t="s">
        <v>82</v>
      </c>
      <c r="AY413" s="249" t="s">
        <v>136</v>
      </c>
    </row>
    <row r="414" s="13" customFormat="1">
      <c r="A414" s="13"/>
      <c r="B414" s="239"/>
      <c r="C414" s="240"/>
      <c r="D414" s="234" t="s">
        <v>150</v>
      </c>
      <c r="E414" s="241" t="s">
        <v>1</v>
      </c>
      <c r="F414" s="242" t="s">
        <v>1551</v>
      </c>
      <c r="G414" s="240"/>
      <c r="H414" s="243">
        <v>20</v>
      </c>
      <c r="I414" s="244"/>
      <c r="J414" s="240"/>
      <c r="K414" s="240"/>
      <c r="L414" s="245"/>
      <c r="M414" s="246"/>
      <c r="N414" s="247"/>
      <c r="O414" s="247"/>
      <c r="P414" s="247"/>
      <c r="Q414" s="247"/>
      <c r="R414" s="247"/>
      <c r="S414" s="247"/>
      <c r="T414" s="248"/>
      <c r="U414" s="13"/>
      <c r="V414" s="13"/>
      <c r="W414" s="13"/>
      <c r="X414" s="13"/>
      <c r="Y414" s="13"/>
      <c r="Z414" s="13"/>
      <c r="AA414" s="13"/>
      <c r="AB414" s="13"/>
      <c r="AC414" s="13"/>
      <c r="AD414" s="13"/>
      <c r="AE414" s="13"/>
      <c r="AT414" s="249" t="s">
        <v>150</v>
      </c>
      <c r="AU414" s="249" t="s">
        <v>92</v>
      </c>
      <c r="AV414" s="13" t="s">
        <v>92</v>
      </c>
      <c r="AW414" s="13" t="s">
        <v>38</v>
      </c>
      <c r="AX414" s="13" t="s">
        <v>82</v>
      </c>
      <c r="AY414" s="249" t="s">
        <v>136</v>
      </c>
    </row>
    <row r="415" s="14" customFormat="1">
      <c r="A415" s="14"/>
      <c r="B415" s="250"/>
      <c r="C415" s="251"/>
      <c r="D415" s="234" t="s">
        <v>150</v>
      </c>
      <c r="E415" s="252" t="s">
        <v>1</v>
      </c>
      <c r="F415" s="253" t="s">
        <v>153</v>
      </c>
      <c r="G415" s="251"/>
      <c r="H415" s="254">
        <v>240</v>
      </c>
      <c r="I415" s="255"/>
      <c r="J415" s="251"/>
      <c r="K415" s="251"/>
      <c r="L415" s="256"/>
      <c r="M415" s="257"/>
      <c r="N415" s="258"/>
      <c r="O415" s="258"/>
      <c r="P415" s="258"/>
      <c r="Q415" s="258"/>
      <c r="R415" s="258"/>
      <c r="S415" s="258"/>
      <c r="T415" s="259"/>
      <c r="U415" s="14"/>
      <c r="V415" s="14"/>
      <c r="W415" s="14"/>
      <c r="X415" s="14"/>
      <c r="Y415" s="14"/>
      <c r="Z415" s="14"/>
      <c r="AA415" s="14"/>
      <c r="AB415" s="14"/>
      <c r="AC415" s="14"/>
      <c r="AD415" s="14"/>
      <c r="AE415" s="14"/>
      <c r="AT415" s="260" t="s">
        <v>150</v>
      </c>
      <c r="AU415" s="260" t="s">
        <v>92</v>
      </c>
      <c r="AV415" s="14" t="s">
        <v>142</v>
      </c>
      <c r="AW415" s="14" t="s">
        <v>38</v>
      </c>
      <c r="AX415" s="14" t="s">
        <v>90</v>
      </c>
      <c r="AY415" s="260" t="s">
        <v>136</v>
      </c>
    </row>
    <row r="416" s="2" customFormat="1" ht="24.15" customHeight="1">
      <c r="A416" s="39"/>
      <c r="B416" s="40"/>
      <c r="C416" s="261" t="s">
        <v>886</v>
      </c>
      <c r="D416" s="261" t="s">
        <v>164</v>
      </c>
      <c r="E416" s="262" t="s">
        <v>1552</v>
      </c>
      <c r="F416" s="263" t="s">
        <v>1553</v>
      </c>
      <c r="G416" s="264" t="s">
        <v>198</v>
      </c>
      <c r="H416" s="265">
        <v>20</v>
      </c>
      <c r="I416" s="266"/>
      <c r="J416" s="267">
        <f>ROUND(I416*H416,2)</f>
        <v>0</v>
      </c>
      <c r="K416" s="268"/>
      <c r="L416" s="269"/>
      <c r="M416" s="270" t="s">
        <v>1</v>
      </c>
      <c r="N416" s="271" t="s">
        <v>47</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168</v>
      </c>
      <c r="AT416" s="232" t="s">
        <v>164</v>
      </c>
      <c r="AU416" s="232" t="s">
        <v>92</v>
      </c>
      <c r="AY416" s="17" t="s">
        <v>136</v>
      </c>
      <c r="BE416" s="233">
        <f>IF(N416="základní",J416,0)</f>
        <v>0</v>
      </c>
      <c r="BF416" s="233">
        <f>IF(N416="snížená",J416,0)</f>
        <v>0</v>
      </c>
      <c r="BG416" s="233">
        <f>IF(N416="zákl. přenesená",J416,0)</f>
        <v>0</v>
      </c>
      <c r="BH416" s="233">
        <f>IF(N416="sníž. přenesená",J416,0)</f>
        <v>0</v>
      </c>
      <c r="BI416" s="233">
        <f>IF(N416="nulová",J416,0)</f>
        <v>0</v>
      </c>
      <c r="BJ416" s="17" t="s">
        <v>90</v>
      </c>
      <c r="BK416" s="233">
        <f>ROUND(I416*H416,2)</f>
        <v>0</v>
      </c>
      <c r="BL416" s="17" t="s">
        <v>142</v>
      </c>
      <c r="BM416" s="232" t="s">
        <v>1554</v>
      </c>
    </row>
    <row r="417" s="2" customFormat="1">
      <c r="A417" s="39"/>
      <c r="B417" s="40"/>
      <c r="C417" s="41"/>
      <c r="D417" s="234" t="s">
        <v>144</v>
      </c>
      <c r="E417" s="41"/>
      <c r="F417" s="235" t="s">
        <v>1555</v>
      </c>
      <c r="G417" s="41"/>
      <c r="H417" s="41"/>
      <c r="I417" s="236"/>
      <c r="J417" s="41"/>
      <c r="K417" s="41"/>
      <c r="L417" s="45"/>
      <c r="M417" s="237"/>
      <c r="N417" s="238"/>
      <c r="O417" s="92"/>
      <c r="P417" s="92"/>
      <c r="Q417" s="92"/>
      <c r="R417" s="92"/>
      <c r="S417" s="92"/>
      <c r="T417" s="93"/>
      <c r="U417" s="39"/>
      <c r="V417" s="39"/>
      <c r="W417" s="39"/>
      <c r="X417" s="39"/>
      <c r="Y417" s="39"/>
      <c r="Z417" s="39"/>
      <c r="AA417" s="39"/>
      <c r="AB417" s="39"/>
      <c r="AC417" s="39"/>
      <c r="AD417" s="39"/>
      <c r="AE417" s="39"/>
      <c r="AT417" s="17" t="s">
        <v>144</v>
      </c>
      <c r="AU417" s="17" t="s">
        <v>92</v>
      </c>
    </row>
    <row r="418" s="13" customFormat="1">
      <c r="A418" s="13"/>
      <c r="B418" s="239"/>
      <c r="C418" s="240"/>
      <c r="D418" s="234" t="s">
        <v>150</v>
      </c>
      <c r="E418" s="241" t="s">
        <v>1</v>
      </c>
      <c r="F418" s="242" t="s">
        <v>242</v>
      </c>
      <c r="G418" s="240"/>
      <c r="H418" s="243">
        <v>20</v>
      </c>
      <c r="I418" s="244"/>
      <c r="J418" s="240"/>
      <c r="K418" s="240"/>
      <c r="L418" s="245"/>
      <c r="M418" s="246"/>
      <c r="N418" s="247"/>
      <c r="O418" s="247"/>
      <c r="P418" s="247"/>
      <c r="Q418" s="247"/>
      <c r="R418" s="247"/>
      <c r="S418" s="247"/>
      <c r="T418" s="248"/>
      <c r="U418" s="13"/>
      <c r="V418" s="13"/>
      <c r="W418" s="13"/>
      <c r="X418" s="13"/>
      <c r="Y418" s="13"/>
      <c r="Z418" s="13"/>
      <c r="AA418" s="13"/>
      <c r="AB418" s="13"/>
      <c r="AC418" s="13"/>
      <c r="AD418" s="13"/>
      <c r="AE418" s="13"/>
      <c r="AT418" s="249" t="s">
        <v>150</v>
      </c>
      <c r="AU418" s="249" t="s">
        <v>92</v>
      </c>
      <c r="AV418" s="13" t="s">
        <v>92</v>
      </c>
      <c r="AW418" s="13" t="s">
        <v>38</v>
      </c>
      <c r="AX418" s="13" t="s">
        <v>90</v>
      </c>
      <c r="AY418" s="249" t="s">
        <v>136</v>
      </c>
    </row>
    <row r="419" s="2" customFormat="1" ht="24.15" customHeight="1">
      <c r="A419" s="39"/>
      <c r="B419" s="40"/>
      <c r="C419" s="261" t="s">
        <v>890</v>
      </c>
      <c r="D419" s="261" t="s">
        <v>164</v>
      </c>
      <c r="E419" s="262" t="s">
        <v>1556</v>
      </c>
      <c r="F419" s="263" t="s">
        <v>1557</v>
      </c>
      <c r="G419" s="264" t="s">
        <v>198</v>
      </c>
      <c r="H419" s="265">
        <v>220</v>
      </c>
      <c r="I419" s="266"/>
      <c r="J419" s="267">
        <f>ROUND(I419*H419,2)</f>
        <v>0</v>
      </c>
      <c r="K419" s="268"/>
      <c r="L419" s="269"/>
      <c r="M419" s="270" t="s">
        <v>1</v>
      </c>
      <c r="N419" s="271" t="s">
        <v>47</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168</v>
      </c>
      <c r="AT419" s="232" t="s">
        <v>164</v>
      </c>
      <c r="AU419" s="232" t="s">
        <v>92</v>
      </c>
      <c r="AY419" s="17" t="s">
        <v>136</v>
      </c>
      <c r="BE419" s="233">
        <f>IF(N419="základní",J419,0)</f>
        <v>0</v>
      </c>
      <c r="BF419" s="233">
        <f>IF(N419="snížená",J419,0)</f>
        <v>0</v>
      </c>
      <c r="BG419" s="233">
        <f>IF(N419="zákl. přenesená",J419,0)</f>
        <v>0</v>
      </c>
      <c r="BH419" s="233">
        <f>IF(N419="sníž. přenesená",J419,0)</f>
        <v>0</v>
      </c>
      <c r="BI419" s="233">
        <f>IF(N419="nulová",J419,0)</f>
        <v>0</v>
      </c>
      <c r="BJ419" s="17" t="s">
        <v>90</v>
      </c>
      <c r="BK419" s="233">
        <f>ROUND(I419*H419,2)</f>
        <v>0</v>
      </c>
      <c r="BL419" s="17" t="s">
        <v>142</v>
      </c>
      <c r="BM419" s="232" t="s">
        <v>1558</v>
      </c>
    </row>
    <row r="420" s="2" customFormat="1">
      <c r="A420" s="39"/>
      <c r="B420" s="40"/>
      <c r="C420" s="41"/>
      <c r="D420" s="234" t="s">
        <v>144</v>
      </c>
      <c r="E420" s="41"/>
      <c r="F420" s="235" t="s">
        <v>1559</v>
      </c>
      <c r="G420" s="41"/>
      <c r="H420" s="41"/>
      <c r="I420" s="236"/>
      <c r="J420" s="41"/>
      <c r="K420" s="41"/>
      <c r="L420" s="45"/>
      <c r="M420" s="237"/>
      <c r="N420" s="238"/>
      <c r="O420" s="92"/>
      <c r="P420" s="92"/>
      <c r="Q420" s="92"/>
      <c r="R420" s="92"/>
      <c r="S420" s="92"/>
      <c r="T420" s="93"/>
      <c r="U420" s="39"/>
      <c r="V420" s="39"/>
      <c r="W420" s="39"/>
      <c r="X420" s="39"/>
      <c r="Y420" s="39"/>
      <c r="Z420" s="39"/>
      <c r="AA420" s="39"/>
      <c r="AB420" s="39"/>
      <c r="AC420" s="39"/>
      <c r="AD420" s="39"/>
      <c r="AE420" s="39"/>
      <c r="AT420" s="17" t="s">
        <v>144</v>
      </c>
      <c r="AU420" s="17" t="s">
        <v>92</v>
      </c>
    </row>
    <row r="421" s="2" customFormat="1" ht="14.4" customHeight="1">
      <c r="A421" s="39"/>
      <c r="B421" s="40"/>
      <c r="C421" s="261" t="s">
        <v>894</v>
      </c>
      <c r="D421" s="261" t="s">
        <v>164</v>
      </c>
      <c r="E421" s="262" t="s">
        <v>1560</v>
      </c>
      <c r="F421" s="263" t="s">
        <v>1561</v>
      </c>
      <c r="G421" s="264" t="s">
        <v>198</v>
      </c>
      <c r="H421" s="265">
        <v>6</v>
      </c>
      <c r="I421" s="266"/>
      <c r="J421" s="267">
        <f>ROUND(I421*H421,2)</f>
        <v>0</v>
      </c>
      <c r="K421" s="268"/>
      <c r="L421" s="269"/>
      <c r="M421" s="270" t="s">
        <v>1</v>
      </c>
      <c r="N421" s="271" t="s">
        <v>47</v>
      </c>
      <c r="O421" s="92"/>
      <c r="P421" s="230">
        <f>O421*H421</f>
        <v>0</v>
      </c>
      <c r="Q421" s="230">
        <v>0</v>
      </c>
      <c r="R421" s="230">
        <f>Q421*H421</f>
        <v>0</v>
      </c>
      <c r="S421" s="230">
        <v>0</v>
      </c>
      <c r="T421" s="231">
        <f>S421*H421</f>
        <v>0</v>
      </c>
      <c r="U421" s="39"/>
      <c r="V421" s="39"/>
      <c r="W421" s="39"/>
      <c r="X421" s="39"/>
      <c r="Y421" s="39"/>
      <c r="Z421" s="39"/>
      <c r="AA421" s="39"/>
      <c r="AB421" s="39"/>
      <c r="AC421" s="39"/>
      <c r="AD421" s="39"/>
      <c r="AE421" s="39"/>
      <c r="AR421" s="232" t="s">
        <v>168</v>
      </c>
      <c r="AT421" s="232" t="s">
        <v>164</v>
      </c>
      <c r="AU421" s="232" t="s">
        <v>92</v>
      </c>
      <c r="AY421" s="17" t="s">
        <v>136</v>
      </c>
      <c r="BE421" s="233">
        <f>IF(N421="základní",J421,0)</f>
        <v>0</v>
      </c>
      <c r="BF421" s="233">
        <f>IF(N421="snížená",J421,0)</f>
        <v>0</v>
      </c>
      <c r="BG421" s="233">
        <f>IF(N421="zákl. přenesená",J421,0)</f>
        <v>0</v>
      </c>
      <c r="BH421" s="233">
        <f>IF(N421="sníž. přenesená",J421,0)</f>
        <v>0</v>
      </c>
      <c r="BI421" s="233">
        <f>IF(N421="nulová",J421,0)</f>
        <v>0</v>
      </c>
      <c r="BJ421" s="17" t="s">
        <v>90</v>
      </c>
      <c r="BK421" s="233">
        <f>ROUND(I421*H421,2)</f>
        <v>0</v>
      </c>
      <c r="BL421" s="17" t="s">
        <v>142</v>
      </c>
      <c r="BM421" s="232" t="s">
        <v>1562</v>
      </c>
    </row>
    <row r="422" s="2" customFormat="1">
      <c r="A422" s="39"/>
      <c r="B422" s="40"/>
      <c r="C422" s="41"/>
      <c r="D422" s="234" t="s">
        <v>144</v>
      </c>
      <c r="E422" s="41"/>
      <c r="F422" s="235" t="s">
        <v>1563</v>
      </c>
      <c r="G422" s="41"/>
      <c r="H422" s="41"/>
      <c r="I422" s="236"/>
      <c r="J422" s="41"/>
      <c r="K422" s="41"/>
      <c r="L422" s="45"/>
      <c r="M422" s="237"/>
      <c r="N422" s="238"/>
      <c r="O422" s="92"/>
      <c r="P422" s="92"/>
      <c r="Q422" s="92"/>
      <c r="R422" s="92"/>
      <c r="S422" s="92"/>
      <c r="T422" s="93"/>
      <c r="U422" s="39"/>
      <c r="V422" s="39"/>
      <c r="W422" s="39"/>
      <c r="X422" s="39"/>
      <c r="Y422" s="39"/>
      <c r="Z422" s="39"/>
      <c r="AA422" s="39"/>
      <c r="AB422" s="39"/>
      <c r="AC422" s="39"/>
      <c r="AD422" s="39"/>
      <c r="AE422" s="39"/>
      <c r="AT422" s="17" t="s">
        <v>144</v>
      </c>
      <c r="AU422" s="17" t="s">
        <v>92</v>
      </c>
    </row>
    <row r="423" s="2" customFormat="1" ht="14.4" customHeight="1">
      <c r="A423" s="39"/>
      <c r="B423" s="40"/>
      <c r="C423" s="261" t="s">
        <v>898</v>
      </c>
      <c r="D423" s="261" t="s">
        <v>164</v>
      </c>
      <c r="E423" s="262" t="s">
        <v>1564</v>
      </c>
      <c r="F423" s="263" t="s">
        <v>1565</v>
      </c>
      <c r="G423" s="264" t="s">
        <v>198</v>
      </c>
      <c r="H423" s="265">
        <v>2</v>
      </c>
      <c r="I423" s="266"/>
      <c r="J423" s="267">
        <f>ROUND(I423*H423,2)</f>
        <v>0</v>
      </c>
      <c r="K423" s="268"/>
      <c r="L423" s="269"/>
      <c r="M423" s="270" t="s">
        <v>1</v>
      </c>
      <c r="N423" s="271" t="s">
        <v>47</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168</v>
      </c>
      <c r="AT423" s="232" t="s">
        <v>164</v>
      </c>
      <c r="AU423" s="232" t="s">
        <v>92</v>
      </c>
      <c r="AY423" s="17" t="s">
        <v>136</v>
      </c>
      <c r="BE423" s="233">
        <f>IF(N423="základní",J423,0)</f>
        <v>0</v>
      </c>
      <c r="BF423" s="233">
        <f>IF(N423="snížená",J423,0)</f>
        <v>0</v>
      </c>
      <c r="BG423" s="233">
        <f>IF(N423="zákl. přenesená",J423,0)</f>
        <v>0</v>
      </c>
      <c r="BH423" s="233">
        <f>IF(N423="sníž. přenesená",J423,0)</f>
        <v>0</v>
      </c>
      <c r="BI423" s="233">
        <f>IF(N423="nulová",J423,0)</f>
        <v>0</v>
      </c>
      <c r="BJ423" s="17" t="s">
        <v>90</v>
      </c>
      <c r="BK423" s="233">
        <f>ROUND(I423*H423,2)</f>
        <v>0</v>
      </c>
      <c r="BL423" s="17" t="s">
        <v>142</v>
      </c>
      <c r="BM423" s="232" t="s">
        <v>1566</v>
      </c>
    </row>
    <row r="424" s="2" customFormat="1">
      <c r="A424" s="39"/>
      <c r="B424" s="40"/>
      <c r="C424" s="41"/>
      <c r="D424" s="234" t="s">
        <v>144</v>
      </c>
      <c r="E424" s="41"/>
      <c r="F424" s="235" t="s">
        <v>1567</v>
      </c>
      <c r="G424" s="41"/>
      <c r="H424" s="41"/>
      <c r="I424" s="236"/>
      <c r="J424" s="41"/>
      <c r="K424" s="41"/>
      <c r="L424" s="45"/>
      <c r="M424" s="237"/>
      <c r="N424" s="238"/>
      <c r="O424" s="92"/>
      <c r="P424" s="92"/>
      <c r="Q424" s="92"/>
      <c r="R424" s="92"/>
      <c r="S424" s="92"/>
      <c r="T424" s="93"/>
      <c r="U424" s="39"/>
      <c r="V424" s="39"/>
      <c r="W424" s="39"/>
      <c r="X424" s="39"/>
      <c r="Y424" s="39"/>
      <c r="Z424" s="39"/>
      <c r="AA424" s="39"/>
      <c r="AB424" s="39"/>
      <c r="AC424" s="39"/>
      <c r="AD424" s="39"/>
      <c r="AE424" s="39"/>
      <c r="AT424" s="17" t="s">
        <v>144</v>
      </c>
      <c r="AU424" s="17" t="s">
        <v>92</v>
      </c>
    </row>
    <row r="425" s="2" customFormat="1" ht="14.4" customHeight="1">
      <c r="A425" s="39"/>
      <c r="B425" s="40"/>
      <c r="C425" s="261" t="s">
        <v>902</v>
      </c>
      <c r="D425" s="261" t="s">
        <v>164</v>
      </c>
      <c r="E425" s="262" t="s">
        <v>1568</v>
      </c>
      <c r="F425" s="263" t="s">
        <v>1569</v>
      </c>
      <c r="G425" s="264" t="s">
        <v>198</v>
      </c>
      <c r="H425" s="265">
        <v>1</v>
      </c>
      <c r="I425" s="266"/>
      <c r="J425" s="267">
        <f>ROUND(I425*H425,2)</f>
        <v>0</v>
      </c>
      <c r="K425" s="268"/>
      <c r="L425" s="269"/>
      <c r="M425" s="270" t="s">
        <v>1</v>
      </c>
      <c r="N425" s="271" t="s">
        <v>47</v>
      </c>
      <c r="O425" s="92"/>
      <c r="P425" s="230">
        <f>O425*H425</f>
        <v>0</v>
      </c>
      <c r="Q425" s="230">
        <v>0</v>
      </c>
      <c r="R425" s="230">
        <f>Q425*H425</f>
        <v>0</v>
      </c>
      <c r="S425" s="230">
        <v>0</v>
      </c>
      <c r="T425" s="231">
        <f>S425*H425</f>
        <v>0</v>
      </c>
      <c r="U425" s="39"/>
      <c r="V425" s="39"/>
      <c r="W425" s="39"/>
      <c r="X425" s="39"/>
      <c r="Y425" s="39"/>
      <c r="Z425" s="39"/>
      <c r="AA425" s="39"/>
      <c r="AB425" s="39"/>
      <c r="AC425" s="39"/>
      <c r="AD425" s="39"/>
      <c r="AE425" s="39"/>
      <c r="AR425" s="232" t="s">
        <v>168</v>
      </c>
      <c r="AT425" s="232" t="s">
        <v>164</v>
      </c>
      <c r="AU425" s="232" t="s">
        <v>92</v>
      </c>
      <c r="AY425" s="17" t="s">
        <v>136</v>
      </c>
      <c r="BE425" s="233">
        <f>IF(N425="základní",J425,0)</f>
        <v>0</v>
      </c>
      <c r="BF425" s="233">
        <f>IF(N425="snížená",J425,0)</f>
        <v>0</v>
      </c>
      <c r="BG425" s="233">
        <f>IF(N425="zákl. přenesená",J425,0)</f>
        <v>0</v>
      </c>
      <c r="BH425" s="233">
        <f>IF(N425="sníž. přenesená",J425,0)</f>
        <v>0</v>
      </c>
      <c r="BI425" s="233">
        <f>IF(N425="nulová",J425,0)</f>
        <v>0</v>
      </c>
      <c r="BJ425" s="17" t="s">
        <v>90</v>
      </c>
      <c r="BK425" s="233">
        <f>ROUND(I425*H425,2)</f>
        <v>0</v>
      </c>
      <c r="BL425" s="17" t="s">
        <v>142</v>
      </c>
      <c r="BM425" s="232" t="s">
        <v>1570</v>
      </c>
    </row>
    <row r="426" s="2" customFormat="1">
      <c r="A426" s="39"/>
      <c r="B426" s="40"/>
      <c r="C426" s="41"/>
      <c r="D426" s="234" t="s">
        <v>144</v>
      </c>
      <c r="E426" s="41"/>
      <c r="F426" s="235" t="s">
        <v>1571</v>
      </c>
      <c r="G426" s="41"/>
      <c r="H426" s="41"/>
      <c r="I426" s="236"/>
      <c r="J426" s="41"/>
      <c r="K426" s="41"/>
      <c r="L426" s="45"/>
      <c r="M426" s="237"/>
      <c r="N426" s="238"/>
      <c r="O426" s="92"/>
      <c r="P426" s="92"/>
      <c r="Q426" s="92"/>
      <c r="R426" s="92"/>
      <c r="S426" s="92"/>
      <c r="T426" s="93"/>
      <c r="U426" s="39"/>
      <c r="V426" s="39"/>
      <c r="W426" s="39"/>
      <c r="X426" s="39"/>
      <c r="Y426" s="39"/>
      <c r="Z426" s="39"/>
      <c r="AA426" s="39"/>
      <c r="AB426" s="39"/>
      <c r="AC426" s="39"/>
      <c r="AD426" s="39"/>
      <c r="AE426" s="39"/>
      <c r="AT426" s="17" t="s">
        <v>144</v>
      </c>
      <c r="AU426" s="17" t="s">
        <v>92</v>
      </c>
    </row>
    <row r="427" s="2" customFormat="1" ht="14.4" customHeight="1">
      <c r="A427" s="39"/>
      <c r="B427" s="40"/>
      <c r="C427" s="220" t="s">
        <v>906</v>
      </c>
      <c r="D427" s="220" t="s">
        <v>138</v>
      </c>
      <c r="E427" s="221" t="s">
        <v>1572</v>
      </c>
      <c r="F427" s="222" t="s">
        <v>1573</v>
      </c>
      <c r="G427" s="223" t="s">
        <v>1503</v>
      </c>
      <c r="H427" s="224">
        <v>1</v>
      </c>
      <c r="I427" s="225"/>
      <c r="J427" s="226">
        <f>ROUND(I427*H427,2)</f>
        <v>0</v>
      </c>
      <c r="K427" s="227"/>
      <c r="L427" s="45"/>
      <c r="M427" s="228" t="s">
        <v>1</v>
      </c>
      <c r="N427" s="229" t="s">
        <v>47</v>
      </c>
      <c r="O427" s="92"/>
      <c r="P427" s="230">
        <f>O427*H427</f>
        <v>0</v>
      </c>
      <c r="Q427" s="230">
        <v>0</v>
      </c>
      <c r="R427" s="230">
        <f>Q427*H427</f>
        <v>0</v>
      </c>
      <c r="S427" s="230">
        <v>0</v>
      </c>
      <c r="T427" s="231">
        <f>S427*H427</f>
        <v>0</v>
      </c>
      <c r="U427" s="39"/>
      <c r="V427" s="39"/>
      <c r="W427" s="39"/>
      <c r="X427" s="39"/>
      <c r="Y427" s="39"/>
      <c r="Z427" s="39"/>
      <c r="AA427" s="39"/>
      <c r="AB427" s="39"/>
      <c r="AC427" s="39"/>
      <c r="AD427" s="39"/>
      <c r="AE427" s="39"/>
      <c r="AR427" s="232" t="s">
        <v>142</v>
      </c>
      <c r="AT427" s="232" t="s">
        <v>138</v>
      </c>
      <c r="AU427" s="232" t="s">
        <v>92</v>
      </c>
      <c r="AY427" s="17" t="s">
        <v>136</v>
      </c>
      <c r="BE427" s="233">
        <f>IF(N427="základní",J427,0)</f>
        <v>0</v>
      </c>
      <c r="BF427" s="233">
        <f>IF(N427="snížená",J427,0)</f>
        <v>0</v>
      </c>
      <c r="BG427" s="233">
        <f>IF(N427="zákl. přenesená",J427,0)</f>
        <v>0</v>
      </c>
      <c r="BH427" s="233">
        <f>IF(N427="sníž. přenesená",J427,0)</f>
        <v>0</v>
      </c>
      <c r="BI427" s="233">
        <f>IF(N427="nulová",J427,0)</f>
        <v>0</v>
      </c>
      <c r="BJ427" s="17" t="s">
        <v>90</v>
      </c>
      <c r="BK427" s="233">
        <f>ROUND(I427*H427,2)</f>
        <v>0</v>
      </c>
      <c r="BL427" s="17" t="s">
        <v>142</v>
      </c>
      <c r="BM427" s="232" t="s">
        <v>1574</v>
      </c>
    </row>
    <row r="428" s="2" customFormat="1">
      <c r="A428" s="39"/>
      <c r="B428" s="40"/>
      <c r="C428" s="41"/>
      <c r="D428" s="234" t="s">
        <v>144</v>
      </c>
      <c r="E428" s="41"/>
      <c r="F428" s="235" t="s">
        <v>1575</v>
      </c>
      <c r="G428" s="41"/>
      <c r="H428" s="41"/>
      <c r="I428" s="236"/>
      <c r="J428" s="41"/>
      <c r="K428" s="41"/>
      <c r="L428" s="45"/>
      <c r="M428" s="237"/>
      <c r="N428" s="238"/>
      <c r="O428" s="92"/>
      <c r="P428" s="92"/>
      <c r="Q428" s="92"/>
      <c r="R428" s="92"/>
      <c r="S428" s="92"/>
      <c r="T428" s="93"/>
      <c r="U428" s="39"/>
      <c r="V428" s="39"/>
      <c r="W428" s="39"/>
      <c r="X428" s="39"/>
      <c r="Y428" s="39"/>
      <c r="Z428" s="39"/>
      <c r="AA428" s="39"/>
      <c r="AB428" s="39"/>
      <c r="AC428" s="39"/>
      <c r="AD428" s="39"/>
      <c r="AE428" s="39"/>
      <c r="AT428" s="17" t="s">
        <v>144</v>
      </c>
      <c r="AU428" s="17" t="s">
        <v>92</v>
      </c>
    </row>
    <row r="429" s="2" customFormat="1" ht="14.4" customHeight="1">
      <c r="A429" s="39"/>
      <c r="B429" s="40"/>
      <c r="C429" s="220" t="s">
        <v>910</v>
      </c>
      <c r="D429" s="220" t="s">
        <v>138</v>
      </c>
      <c r="E429" s="221" t="s">
        <v>1576</v>
      </c>
      <c r="F429" s="222" t="s">
        <v>1577</v>
      </c>
      <c r="G429" s="223" t="s">
        <v>198</v>
      </c>
      <c r="H429" s="224">
        <v>2</v>
      </c>
      <c r="I429" s="225"/>
      <c r="J429" s="226">
        <f>ROUND(I429*H429,2)</f>
        <v>0</v>
      </c>
      <c r="K429" s="227"/>
      <c r="L429" s="45"/>
      <c r="M429" s="228" t="s">
        <v>1</v>
      </c>
      <c r="N429" s="229" t="s">
        <v>47</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142</v>
      </c>
      <c r="AT429" s="232" t="s">
        <v>138</v>
      </c>
      <c r="AU429" s="232" t="s">
        <v>92</v>
      </c>
      <c r="AY429" s="17" t="s">
        <v>136</v>
      </c>
      <c r="BE429" s="233">
        <f>IF(N429="základní",J429,0)</f>
        <v>0</v>
      </c>
      <c r="BF429" s="233">
        <f>IF(N429="snížená",J429,0)</f>
        <v>0</v>
      </c>
      <c r="BG429" s="233">
        <f>IF(N429="zákl. přenesená",J429,0)</f>
        <v>0</v>
      </c>
      <c r="BH429" s="233">
        <f>IF(N429="sníž. přenesená",J429,0)</f>
        <v>0</v>
      </c>
      <c r="BI429" s="233">
        <f>IF(N429="nulová",J429,0)</f>
        <v>0</v>
      </c>
      <c r="BJ429" s="17" t="s">
        <v>90</v>
      </c>
      <c r="BK429" s="233">
        <f>ROUND(I429*H429,2)</f>
        <v>0</v>
      </c>
      <c r="BL429" s="17" t="s">
        <v>142</v>
      </c>
      <c r="BM429" s="232" t="s">
        <v>1578</v>
      </c>
    </row>
    <row r="430" s="2" customFormat="1">
      <c r="A430" s="39"/>
      <c r="B430" s="40"/>
      <c r="C430" s="41"/>
      <c r="D430" s="234" t="s">
        <v>144</v>
      </c>
      <c r="E430" s="41"/>
      <c r="F430" s="235" t="s">
        <v>1579</v>
      </c>
      <c r="G430" s="41"/>
      <c r="H430" s="41"/>
      <c r="I430" s="236"/>
      <c r="J430" s="41"/>
      <c r="K430" s="41"/>
      <c r="L430" s="45"/>
      <c r="M430" s="237"/>
      <c r="N430" s="238"/>
      <c r="O430" s="92"/>
      <c r="P430" s="92"/>
      <c r="Q430" s="92"/>
      <c r="R430" s="92"/>
      <c r="S430" s="92"/>
      <c r="T430" s="93"/>
      <c r="U430" s="39"/>
      <c r="V430" s="39"/>
      <c r="W430" s="39"/>
      <c r="X430" s="39"/>
      <c r="Y430" s="39"/>
      <c r="Z430" s="39"/>
      <c r="AA430" s="39"/>
      <c r="AB430" s="39"/>
      <c r="AC430" s="39"/>
      <c r="AD430" s="39"/>
      <c r="AE430" s="39"/>
      <c r="AT430" s="17" t="s">
        <v>144</v>
      </c>
      <c r="AU430" s="17" t="s">
        <v>92</v>
      </c>
    </row>
    <row r="431" s="2" customFormat="1" ht="24.15" customHeight="1">
      <c r="A431" s="39"/>
      <c r="B431" s="40"/>
      <c r="C431" s="220" t="s">
        <v>916</v>
      </c>
      <c r="D431" s="220" t="s">
        <v>138</v>
      </c>
      <c r="E431" s="221" t="s">
        <v>1580</v>
      </c>
      <c r="F431" s="222" t="s">
        <v>1581</v>
      </c>
      <c r="G431" s="223" t="s">
        <v>148</v>
      </c>
      <c r="H431" s="224">
        <v>30</v>
      </c>
      <c r="I431" s="225"/>
      <c r="J431" s="226">
        <f>ROUND(I431*H431,2)</f>
        <v>0</v>
      </c>
      <c r="K431" s="227"/>
      <c r="L431" s="45"/>
      <c r="M431" s="228" t="s">
        <v>1</v>
      </c>
      <c r="N431" s="229" t="s">
        <v>47</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142</v>
      </c>
      <c r="AT431" s="232" t="s">
        <v>138</v>
      </c>
      <c r="AU431" s="232" t="s">
        <v>92</v>
      </c>
      <c r="AY431" s="17" t="s">
        <v>136</v>
      </c>
      <c r="BE431" s="233">
        <f>IF(N431="základní",J431,0)</f>
        <v>0</v>
      </c>
      <c r="BF431" s="233">
        <f>IF(N431="snížená",J431,0)</f>
        <v>0</v>
      </c>
      <c r="BG431" s="233">
        <f>IF(N431="zákl. přenesená",J431,0)</f>
        <v>0</v>
      </c>
      <c r="BH431" s="233">
        <f>IF(N431="sníž. přenesená",J431,0)</f>
        <v>0</v>
      </c>
      <c r="BI431" s="233">
        <f>IF(N431="nulová",J431,0)</f>
        <v>0</v>
      </c>
      <c r="BJ431" s="17" t="s">
        <v>90</v>
      </c>
      <c r="BK431" s="233">
        <f>ROUND(I431*H431,2)</f>
        <v>0</v>
      </c>
      <c r="BL431" s="17" t="s">
        <v>142</v>
      </c>
      <c r="BM431" s="232" t="s">
        <v>1582</v>
      </c>
    </row>
    <row r="432" s="2" customFormat="1">
      <c r="A432" s="39"/>
      <c r="B432" s="40"/>
      <c r="C432" s="41"/>
      <c r="D432" s="234" t="s">
        <v>144</v>
      </c>
      <c r="E432" s="41"/>
      <c r="F432" s="235" t="s">
        <v>1258</v>
      </c>
      <c r="G432" s="41"/>
      <c r="H432" s="41"/>
      <c r="I432" s="236"/>
      <c r="J432" s="41"/>
      <c r="K432" s="41"/>
      <c r="L432" s="45"/>
      <c r="M432" s="237"/>
      <c r="N432" s="238"/>
      <c r="O432" s="92"/>
      <c r="P432" s="92"/>
      <c r="Q432" s="92"/>
      <c r="R432" s="92"/>
      <c r="S432" s="92"/>
      <c r="T432" s="93"/>
      <c r="U432" s="39"/>
      <c r="V432" s="39"/>
      <c r="W432" s="39"/>
      <c r="X432" s="39"/>
      <c r="Y432" s="39"/>
      <c r="Z432" s="39"/>
      <c r="AA432" s="39"/>
      <c r="AB432" s="39"/>
      <c r="AC432" s="39"/>
      <c r="AD432" s="39"/>
      <c r="AE432" s="39"/>
      <c r="AT432" s="17" t="s">
        <v>144</v>
      </c>
      <c r="AU432" s="17" t="s">
        <v>92</v>
      </c>
    </row>
    <row r="433" s="13" customFormat="1">
      <c r="A433" s="13"/>
      <c r="B433" s="239"/>
      <c r="C433" s="240"/>
      <c r="D433" s="234" t="s">
        <v>150</v>
      </c>
      <c r="E433" s="241" t="s">
        <v>1</v>
      </c>
      <c r="F433" s="242" t="s">
        <v>296</v>
      </c>
      <c r="G433" s="240"/>
      <c r="H433" s="243">
        <v>30</v>
      </c>
      <c r="I433" s="244"/>
      <c r="J433" s="240"/>
      <c r="K433" s="240"/>
      <c r="L433" s="245"/>
      <c r="M433" s="246"/>
      <c r="N433" s="247"/>
      <c r="O433" s="247"/>
      <c r="P433" s="247"/>
      <c r="Q433" s="247"/>
      <c r="R433" s="247"/>
      <c r="S433" s="247"/>
      <c r="T433" s="248"/>
      <c r="U433" s="13"/>
      <c r="V433" s="13"/>
      <c r="W433" s="13"/>
      <c r="X433" s="13"/>
      <c r="Y433" s="13"/>
      <c r="Z433" s="13"/>
      <c r="AA433" s="13"/>
      <c r="AB433" s="13"/>
      <c r="AC433" s="13"/>
      <c r="AD433" s="13"/>
      <c r="AE433" s="13"/>
      <c r="AT433" s="249" t="s">
        <v>150</v>
      </c>
      <c r="AU433" s="249" t="s">
        <v>92</v>
      </c>
      <c r="AV433" s="13" t="s">
        <v>92</v>
      </c>
      <c r="AW433" s="13" t="s">
        <v>38</v>
      </c>
      <c r="AX433" s="13" t="s">
        <v>90</v>
      </c>
      <c r="AY433" s="249" t="s">
        <v>136</v>
      </c>
    </row>
    <row r="434" s="12" customFormat="1" ht="22.8" customHeight="1">
      <c r="A434" s="12"/>
      <c r="B434" s="204"/>
      <c r="C434" s="205"/>
      <c r="D434" s="206" t="s">
        <v>81</v>
      </c>
      <c r="E434" s="218" t="s">
        <v>1583</v>
      </c>
      <c r="F434" s="218" t="s">
        <v>1584</v>
      </c>
      <c r="G434" s="205"/>
      <c r="H434" s="205"/>
      <c r="I434" s="208"/>
      <c r="J434" s="219">
        <f>BK434</f>
        <v>0</v>
      </c>
      <c r="K434" s="205"/>
      <c r="L434" s="210"/>
      <c r="M434" s="211"/>
      <c r="N434" s="212"/>
      <c r="O434" s="212"/>
      <c r="P434" s="213">
        <f>SUM(P435:P478)</f>
        <v>0</v>
      </c>
      <c r="Q434" s="212"/>
      <c r="R434" s="213">
        <f>SUM(R435:R478)</f>
        <v>25.160039000000001</v>
      </c>
      <c r="S434" s="212"/>
      <c r="T434" s="214">
        <f>SUM(T435:T478)</f>
        <v>0</v>
      </c>
      <c r="U434" s="12"/>
      <c r="V434" s="12"/>
      <c r="W434" s="12"/>
      <c r="X434" s="12"/>
      <c r="Y434" s="12"/>
      <c r="Z434" s="12"/>
      <c r="AA434" s="12"/>
      <c r="AB434" s="12"/>
      <c r="AC434" s="12"/>
      <c r="AD434" s="12"/>
      <c r="AE434" s="12"/>
      <c r="AR434" s="215" t="s">
        <v>90</v>
      </c>
      <c r="AT434" s="216" t="s">
        <v>81</v>
      </c>
      <c r="AU434" s="216" t="s">
        <v>90</v>
      </c>
      <c r="AY434" s="215" t="s">
        <v>136</v>
      </c>
      <c r="BK434" s="217">
        <f>SUM(BK435:BK478)</f>
        <v>0</v>
      </c>
    </row>
    <row r="435" s="2" customFormat="1" ht="24.15" customHeight="1">
      <c r="A435" s="39"/>
      <c r="B435" s="40"/>
      <c r="C435" s="220" t="s">
        <v>921</v>
      </c>
      <c r="D435" s="220" t="s">
        <v>138</v>
      </c>
      <c r="E435" s="221" t="s">
        <v>1585</v>
      </c>
      <c r="F435" s="222" t="s">
        <v>1586</v>
      </c>
      <c r="G435" s="223" t="s">
        <v>1503</v>
      </c>
      <c r="H435" s="224">
        <v>1</v>
      </c>
      <c r="I435" s="225"/>
      <c r="J435" s="226">
        <f>ROUND(I435*H435,2)</f>
        <v>0</v>
      </c>
      <c r="K435" s="227"/>
      <c r="L435" s="45"/>
      <c r="M435" s="228" t="s">
        <v>1</v>
      </c>
      <c r="N435" s="229"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1504</v>
      </c>
      <c r="AT435" s="232" t="s">
        <v>138</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1504</v>
      </c>
      <c r="BM435" s="232" t="s">
        <v>1587</v>
      </c>
    </row>
    <row r="436" s="2" customFormat="1">
      <c r="A436" s="39"/>
      <c r="B436" s="40"/>
      <c r="C436" s="41"/>
      <c r="D436" s="234" t="s">
        <v>144</v>
      </c>
      <c r="E436" s="41"/>
      <c r="F436" s="235" t="s">
        <v>1588</v>
      </c>
      <c r="G436" s="41"/>
      <c r="H436" s="41"/>
      <c r="I436" s="236"/>
      <c r="J436" s="41"/>
      <c r="K436" s="41"/>
      <c r="L436" s="45"/>
      <c r="M436" s="237"/>
      <c r="N436" s="238"/>
      <c r="O436" s="92"/>
      <c r="P436" s="92"/>
      <c r="Q436" s="92"/>
      <c r="R436" s="92"/>
      <c r="S436" s="92"/>
      <c r="T436" s="93"/>
      <c r="U436" s="39"/>
      <c r="V436" s="39"/>
      <c r="W436" s="39"/>
      <c r="X436" s="39"/>
      <c r="Y436" s="39"/>
      <c r="Z436" s="39"/>
      <c r="AA436" s="39"/>
      <c r="AB436" s="39"/>
      <c r="AC436" s="39"/>
      <c r="AD436" s="39"/>
      <c r="AE436" s="39"/>
      <c r="AT436" s="17" t="s">
        <v>144</v>
      </c>
      <c r="AU436" s="17" t="s">
        <v>92</v>
      </c>
    </row>
    <row r="437" s="2" customFormat="1" ht="14.4" customHeight="1">
      <c r="A437" s="39"/>
      <c r="B437" s="40"/>
      <c r="C437" s="220" t="s">
        <v>695</v>
      </c>
      <c r="D437" s="220" t="s">
        <v>138</v>
      </c>
      <c r="E437" s="221" t="s">
        <v>1589</v>
      </c>
      <c r="F437" s="222" t="s">
        <v>1590</v>
      </c>
      <c r="G437" s="223" t="s">
        <v>1503</v>
      </c>
      <c r="H437" s="224">
        <v>1</v>
      </c>
      <c r="I437" s="225"/>
      <c r="J437" s="226">
        <f>ROUND(I437*H437,2)</f>
        <v>0</v>
      </c>
      <c r="K437" s="227"/>
      <c r="L437" s="45"/>
      <c r="M437" s="228" t="s">
        <v>1</v>
      </c>
      <c r="N437" s="229" t="s">
        <v>47</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1504</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1504</v>
      </c>
      <c r="BM437" s="232" t="s">
        <v>1591</v>
      </c>
    </row>
    <row r="438" s="2" customFormat="1">
      <c r="A438" s="39"/>
      <c r="B438" s="40"/>
      <c r="C438" s="41"/>
      <c r="D438" s="234" t="s">
        <v>144</v>
      </c>
      <c r="E438" s="41"/>
      <c r="F438" s="235" t="s">
        <v>1592</v>
      </c>
      <c r="G438" s="41"/>
      <c r="H438" s="41"/>
      <c r="I438" s="236"/>
      <c r="J438" s="41"/>
      <c r="K438" s="41"/>
      <c r="L438" s="45"/>
      <c r="M438" s="237"/>
      <c r="N438" s="238"/>
      <c r="O438" s="92"/>
      <c r="P438" s="92"/>
      <c r="Q438" s="92"/>
      <c r="R438" s="92"/>
      <c r="S438" s="92"/>
      <c r="T438" s="93"/>
      <c r="U438" s="39"/>
      <c r="V438" s="39"/>
      <c r="W438" s="39"/>
      <c r="X438" s="39"/>
      <c r="Y438" s="39"/>
      <c r="Z438" s="39"/>
      <c r="AA438" s="39"/>
      <c r="AB438" s="39"/>
      <c r="AC438" s="39"/>
      <c r="AD438" s="39"/>
      <c r="AE438" s="39"/>
      <c r="AT438" s="17" t="s">
        <v>144</v>
      </c>
      <c r="AU438" s="17" t="s">
        <v>92</v>
      </c>
    </row>
    <row r="439" s="2" customFormat="1" ht="24.15" customHeight="1">
      <c r="A439" s="39"/>
      <c r="B439" s="40"/>
      <c r="C439" s="220" t="s">
        <v>930</v>
      </c>
      <c r="D439" s="220" t="s">
        <v>138</v>
      </c>
      <c r="E439" s="221" t="s">
        <v>1593</v>
      </c>
      <c r="F439" s="222" t="s">
        <v>1594</v>
      </c>
      <c r="G439" s="223" t="s">
        <v>198</v>
      </c>
      <c r="H439" s="224">
        <v>1</v>
      </c>
      <c r="I439" s="225"/>
      <c r="J439" s="226">
        <f>ROUND(I439*H439,2)</f>
        <v>0</v>
      </c>
      <c r="K439" s="227"/>
      <c r="L439" s="45"/>
      <c r="M439" s="228" t="s">
        <v>1</v>
      </c>
      <c r="N439" s="229" t="s">
        <v>47</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142</v>
      </c>
      <c r="AT439" s="232" t="s">
        <v>138</v>
      </c>
      <c r="AU439" s="232" t="s">
        <v>92</v>
      </c>
      <c r="AY439" s="17" t="s">
        <v>136</v>
      </c>
      <c r="BE439" s="233">
        <f>IF(N439="základní",J439,0)</f>
        <v>0</v>
      </c>
      <c r="BF439" s="233">
        <f>IF(N439="snížená",J439,0)</f>
        <v>0</v>
      </c>
      <c r="BG439" s="233">
        <f>IF(N439="zákl. přenesená",J439,0)</f>
        <v>0</v>
      </c>
      <c r="BH439" s="233">
        <f>IF(N439="sníž. přenesená",J439,0)</f>
        <v>0</v>
      </c>
      <c r="BI439" s="233">
        <f>IF(N439="nulová",J439,0)</f>
        <v>0</v>
      </c>
      <c r="BJ439" s="17" t="s">
        <v>90</v>
      </c>
      <c r="BK439" s="233">
        <f>ROUND(I439*H439,2)</f>
        <v>0</v>
      </c>
      <c r="BL439" s="17" t="s">
        <v>142</v>
      </c>
      <c r="BM439" s="232" t="s">
        <v>1595</v>
      </c>
    </row>
    <row r="440" s="2" customFormat="1">
      <c r="A440" s="39"/>
      <c r="B440" s="40"/>
      <c r="C440" s="41"/>
      <c r="D440" s="234" t="s">
        <v>144</v>
      </c>
      <c r="E440" s="41"/>
      <c r="F440" s="235" t="s">
        <v>1596</v>
      </c>
      <c r="G440" s="41"/>
      <c r="H440" s="41"/>
      <c r="I440" s="236"/>
      <c r="J440" s="41"/>
      <c r="K440" s="41"/>
      <c r="L440" s="45"/>
      <c r="M440" s="237"/>
      <c r="N440" s="238"/>
      <c r="O440" s="92"/>
      <c r="P440" s="92"/>
      <c r="Q440" s="92"/>
      <c r="R440" s="92"/>
      <c r="S440" s="92"/>
      <c r="T440" s="93"/>
      <c r="U440" s="39"/>
      <c r="V440" s="39"/>
      <c r="W440" s="39"/>
      <c r="X440" s="39"/>
      <c r="Y440" s="39"/>
      <c r="Z440" s="39"/>
      <c r="AA440" s="39"/>
      <c r="AB440" s="39"/>
      <c r="AC440" s="39"/>
      <c r="AD440" s="39"/>
      <c r="AE440" s="39"/>
      <c r="AT440" s="17" t="s">
        <v>144</v>
      </c>
      <c r="AU440" s="17" t="s">
        <v>92</v>
      </c>
    </row>
    <row r="441" s="2" customFormat="1" ht="14.4" customHeight="1">
      <c r="A441" s="39"/>
      <c r="B441" s="40"/>
      <c r="C441" s="220" t="s">
        <v>934</v>
      </c>
      <c r="D441" s="220" t="s">
        <v>138</v>
      </c>
      <c r="E441" s="221" t="s">
        <v>1597</v>
      </c>
      <c r="F441" s="222" t="s">
        <v>1573</v>
      </c>
      <c r="G441" s="223" t="s">
        <v>1503</v>
      </c>
      <c r="H441" s="224">
        <v>1</v>
      </c>
      <c r="I441" s="225"/>
      <c r="J441" s="226">
        <f>ROUND(I441*H441,2)</f>
        <v>0</v>
      </c>
      <c r="K441" s="227"/>
      <c r="L441" s="45"/>
      <c r="M441" s="228" t="s">
        <v>1</v>
      </c>
      <c r="N441" s="229" t="s">
        <v>47</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142</v>
      </c>
      <c r="AT441" s="232" t="s">
        <v>138</v>
      </c>
      <c r="AU441" s="232" t="s">
        <v>92</v>
      </c>
      <c r="AY441" s="17" t="s">
        <v>136</v>
      </c>
      <c r="BE441" s="233">
        <f>IF(N441="základní",J441,0)</f>
        <v>0</v>
      </c>
      <c r="BF441" s="233">
        <f>IF(N441="snížená",J441,0)</f>
        <v>0</v>
      </c>
      <c r="BG441" s="233">
        <f>IF(N441="zákl. přenesená",J441,0)</f>
        <v>0</v>
      </c>
      <c r="BH441" s="233">
        <f>IF(N441="sníž. přenesená",J441,0)</f>
        <v>0</v>
      </c>
      <c r="BI441" s="233">
        <f>IF(N441="nulová",J441,0)</f>
        <v>0</v>
      </c>
      <c r="BJ441" s="17" t="s">
        <v>90</v>
      </c>
      <c r="BK441" s="233">
        <f>ROUND(I441*H441,2)</f>
        <v>0</v>
      </c>
      <c r="BL441" s="17" t="s">
        <v>142</v>
      </c>
      <c r="BM441" s="232" t="s">
        <v>1598</v>
      </c>
    </row>
    <row r="442" s="2" customFormat="1">
      <c r="A442" s="39"/>
      <c r="B442" s="40"/>
      <c r="C442" s="41"/>
      <c r="D442" s="234" t="s">
        <v>144</v>
      </c>
      <c r="E442" s="41"/>
      <c r="F442" s="235" t="s">
        <v>1575</v>
      </c>
      <c r="G442" s="41"/>
      <c r="H442" s="41"/>
      <c r="I442" s="236"/>
      <c r="J442" s="41"/>
      <c r="K442" s="41"/>
      <c r="L442" s="45"/>
      <c r="M442" s="237"/>
      <c r="N442" s="238"/>
      <c r="O442" s="92"/>
      <c r="P442" s="92"/>
      <c r="Q442" s="92"/>
      <c r="R442" s="92"/>
      <c r="S442" s="92"/>
      <c r="T442" s="93"/>
      <c r="U442" s="39"/>
      <c r="V442" s="39"/>
      <c r="W442" s="39"/>
      <c r="X442" s="39"/>
      <c r="Y442" s="39"/>
      <c r="Z442" s="39"/>
      <c r="AA442" s="39"/>
      <c r="AB442" s="39"/>
      <c r="AC442" s="39"/>
      <c r="AD442" s="39"/>
      <c r="AE442" s="39"/>
      <c r="AT442" s="17" t="s">
        <v>144</v>
      </c>
      <c r="AU442" s="17" t="s">
        <v>92</v>
      </c>
    </row>
    <row r="443" s="2" customFormat="1" ht="14.4" customHeight="1">
      <c r="A443" s="39"/>
      <c r="B443" s="40"/>
      <c r="C443" s="261" t="s">
        <v>941</v>
      </c>
      <c r="D443" s="261" t="s">
        <v>164</v>
      </c>
      <c r="E443" s="262" t="s">
        <v>1599</v>
      </c>
      <c r="F443" s="263" t="s">
        <v>1600</v>
      </c>
      <c r="G443" s="264" t="s">
        <v>198</v>
      </c>
      <c r="H443" s="265">
        <v>5</v>
      </c>
      <c r="I443" s="266"/>
      <c r="J443" s="267">
        <f>ROUND(I443*H443,2)</f>
        <v>0</v>
      </c>
      <c r="K443" s="268"/>
      <c r="L443" s="269"/>
      <c r="M443" s="270" t="s">
        <v>1</v>
      </c>
      <c r="N443" s="271" t="s">
        <v>47</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168</v>
      </c>
      <c r="AT443" s="232" t="s">
        <v>164</v>
      </c>
      <c r="AU443" s="232" t="s">
        <v>92</v>
      </c>
      <c r="AY443" s="17" t="s">
        <v>136</v>
      </c>
      <c r="BE443" s="233">
        <f>IF(N443="základní",J443,0)</f>
        <v>0</v>
      </c>
      <c r="BF443" s="233">
        <f>IF(N443="snížená",J443,0)</f>
        <v>0</v>
      </c>
      <c r="BG443" s="233">
        <f>IF(N443="zákl. přenesená",J443,0)</f>
        <v>0</v>
      </c>
      <c r="BH443" s="233">
        <f>IF(N443="sníž. přenesená",J443,0)</f>
        <v>0</v>
      </c>
      <c r="BI443" s="233">
        <f>IF(N443="nulová",J443,0)</f>
        <v>0</v>
      </c>
      <c r="BJ443" s="17" t="s">
        <v>90</v>
      </c>
      <c r="BK443" s="233">
        <f>ROUND(I443*H443,2)</f>
        <v>0</v>
      </c>
      <c r="BL443" s="17" t="s">
        <v>142</v>
      </c>
      <c r="BM443" s="232" t="s">
        <v>1601</v>
      </c>
    </row>
    <row r="444" s="2" customFormat="1">
      <c r="A444" s="39"/>
      <c r="B444" s="40"/>
      <c r="C444" s="41"/>
      <c r="D444" s="234" t="s">
        <v>144</v>
      </c>
      <c r="E444" s="41"/>
      <c r="F444" s="235" t="s">
        <v>1602</v>
      </c>
      <c r="G444" s="41"/>
      <c r="H444" s="41"/>
      <c r="I444" s="236"/>
      <c r="J444" s="41"/>
      <c r="K444" s="41"/>
      <c r="L444" s="45"/>
      <c r="M444" s="237"/>
      <c r="N444" s="238"/>
      <c r="O444" s="92"/>
      <c r="P444" s="92"/>
      <c r="Q444" s="92"/>
      <c r="R444" s="92"/>
      <c r="S444" s="92"/>
      <c r="T444" s="93"/>
      <c r="U444" s="39"/>
      <c r="V444" s="39"/>
      <c r="W444" s="39"/>
      <c r="X444" s="39"/>
      <c r="Y444" s="39"/>
      <c r="Z444" s="39"/>
      <c r="AA444" s="39"/>
      <c r="AB444" s="39"/>
      <c r="AC444" s="39"/>
      <c r="AD444" s="39"/>
      <c r="AE444" s="39"/>
      <c r="AT444" s="17" t="s">
        <v>144</v>
      </c>
      <c r="AU444" s="17" t="s">
        <v>92</v>
      </c>
    </row>
    <row r="445" s="2" customFormat="1" ht="24.15" customHeight="1">
      <c r="A445" s="39"/>
      <c r="B445" s="40"/>
      <c r="C445" s="220" t="s">
        <v>946</v>
      </c>
      <c r="D445" s="220" t="s">
        <v>138</v>
      </c>
      <c r="E445" s="221" t="s">
        <v>1603</v>
      </c>
      <c r="F445" s="222" t="s">
        <v>1604</v>
      </c>
      <c r="G445" s="223" t="s">
        <v>198</v>
      </c>
      <c r="H445" s="224">
        <v>1</v>
      </c>
      <c r="I445" s="225"/>
      <c r="J445" s="226">
        <f>ROUND(I445*H445,2)</f>
        <v>0</v>
      </c>
      <c r="K445" s="227"/>
      <c r="L445" s="45"/>
      <c r="M445" s="228" t="s">
        <v>1</v>
      </c>
      <c r="N445" s="229" t="s">
        <v>47</v>
      </c>
      <c r="O445" s="92"/>
      <c r="P445" s="230">
        <f>O445*H445</f>
        <v>0</v>
      </c>
      <c r="Q445" s="230">
        <v>0.21734000000000001</v>
      </c>
      <c r="R445" s="230">
        <f>Q445*H445</f>
        <v>0.21734000000000001</v>
      </c>
      <c r="S445" s="230">
        <v>0</v>
      </c>
      <c r="T445" s="231">
        <f>S445*H445</f>
        <v>0</v>
      </c>
      <c r="U445" s="39"/>
      <c r="V445" s="39"/>
      <c r="W445" s="39"/>
      <c r="X445" s="39"/>
      <c r="Y445" s="39"/>
      <c r="Z445" s="39"/>
      <c r="AA445" s="39"/>
      <c r="AB445" s="39"/>
      <c r="AC445" s="39"/>
      <c r="AD445" s="39"/>
      <c r="AE445" s="39"/>
      <c r="AR445" s="232" t="s">
        <v>142</v>
      </c>
      <c r="AT445" s="232" t="s">
        <v>138</v>
      </c>
      <c r="AU445" s="232" t="s">
        <v>92</v>
      </c>
      <c r="AY445" s="17" t="s">
        <v>136</v>
      </c>
      <c r="BE445" s="233">
        <f>IF(N445="základní",J445,0)</f>
        <v>0</v>
      </c>
      <c r="BF445" s="233">
        <f>IF(N445="snížená",J445,0)</f>
        <v>0</v>
      </c>
      <c r="BG445" s="233">
        <f>IF(N445="zákl. přenesená",J445,0)</f>
        <v>0</v>
      </c>
      <c r="BH445" s="233">
        <f>IF(N445="sníž. přenesená",J445,0)</f>
        <v>0</v>
      </c>
      <c r="BI445" s="233">
        <f>IF(N445="nulová",J445,0)</f>
        <v>0</v>
      </c>
      <c r="BJ445" s="17" t="s">
        <v>90</v>
      </c>
      <c r="BK445" s="233">
        <f>ROUND(I445*H445,2)</f>
        <v>0</v>
      </c>
      <c r="BL445" s="17" t="s">
        <v>142</v>
      </c>
      <c r="BM445" s="232" t="s">
        <v>1605</v>
      </c>
    </row>
    <row r="446" s="13" customFormat="1">
      <c r="A446" s="13"/>
      <c r="B446" s="239"/>
      <c r="C446" s="240"/>
      <c r="D446" s="234" t="s">
        <v>150</v>
      </c>
      <c r="E446" s="241" t="s">
        <v>1</v>
      </c>
      <c r="F446" s="242" t="s">
        <v>1606</v>
      </c>
      <c r="G446" s="240"/>
      <c r="H446" s="243">
        <v>1</v>
      </c>
      <c r="I446" s="244"/>
      <c r="J446" s="240"/>
      <c r="K446" s="240"/>
      <c r="L446" s="245"/>
      <c r="M446" s="246"/>
      <c r="N446" s="247"/>
      <c r="O446" s="247"/>
      <c r="P446" s="247"/>
      <c r="Q446" s="247"/>
      <c r="R446" s="247"/>
      <c r="S446" s="247"/>
      <c r="T446" s="248"/>
      <c r="U446" s="13"/>
      <c r="V446" s="13"/>
      <c r="W446" s="13"/>
      <c r="X446" s="13"/>
      <c r="Y446" s="13"/>
      <c r="Z446" s="13"/>
      <c r="AA446" s="13"/>
      <c r="AB446" s="13"/>
      <c r="AC446" s="13"/>
      <c r="AD446" s="13"/>
      <c r="AE446" s="13"/>
      <c r="AT446" s="249" t="s">
        <v>150</v>
      </c>
      <c r="AU446" s="249" t="s">
        <v>92</v>
      </c>
      <c r="AV446" s="13" t="s">
        <v>92</v>
      </c>
      <c r="AW446" s="13" t="s">
        <v>38</v>
      </c>
      <c r="AX446" s="13" t="s">
        <v>90</v>
      </c>
      <c r="AY446" s="249" t="s">
        <v>136</v>
      </c>
    </row>
    <row r="447" s="2" customFormat="1" ht="24.15" customHeight="1">
      <c r="A447" s="39"/>
      <c r="B447" s="40"/>
      <c r="C447" s="261" t="s">
        <v>951</v>
      </c>
      <c r="D447" s="261" t="s">
        <v>164</v>
      </c>
      <c r="E447" s="262" t="s">
        <v>1607</v>
      </c>
      <c r="F447" s="263" t="s">
        <v>1608</v>
      </c>
      <c r="G447" s="264" t="s">
        <v>198</v>
      </c>
      <c r="H447" s="265">
        <v>1</v>
      </c>
      <c r="I447" s="266"/>
      <c r="J447" s="267">
        <f>ROUND(I447*H447,2)</f>
        <v>0</v>
      </c>
      <c r="K447" s="268"/>
      <c r="L447" s="269"/>
      <c r="M447" s="270" t="s">
        <v>1</v>
      </c>
      <c r="N447" s="271" t="s">
        <v>47</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168</v>
      </c>
      <c r="AT447" s="232" t="s">
        <v>164</v>
      </c>
      <c r="AU447" s="232" t="s">
        <v>92</v>
      </c>
      <c r="AY447" s="17" t="s">
        <v>136</v>
      </c>
      <c r="BE447" s="233">
        <f>IF(N447="základní",J447,0)</f>
        <v>0</v>
      </c>
      <c r="BF447" s="233">
        <f>IF(N447="snížená",J447,0)</f>
        <v>0</v>
      </c>
      <c r="BG447" s="233">
        <f>IF(N447="zákl. přenesená",J447,0)</f>
        <v>0</v>
      </c>
      <c r="BH447" s="233">
        <f>IF(N447="sníž. přenesená",J447,0)</f>
        <v>0</v>
      </c>
      <c r="BI447" s="233">
        <f>IF(N447="nulová",J447,0)</f>
        <v>0</v>
      </c>
      <c r="BJ447" s="17" t="s">
        <v>90</v>
      </c>
      <c r="BK447" s="233">
        <f>ROUND(I447*H447,2)</f>
        <v>0</v>
      </c>
      <c r="BL447" s="17" t="s">
        <v>142</v>
      </c>
      <c r="BM447" s="232" t="s">
        <v>1609</v>
      </c>
    </row>
    <row r="448" s="2" customFormat="1" ht="14.4" customHeight="1">
      <c r="A448" s="39"/>
      <c r="B448" s="40"/>
      <c r="C448" s="220" t="s">
        <v>956</v>
      </c>
      <c r="D448" s="220" t="s">
        <v>138</v>
      </c>
      <c r="E448" s="221" t="s">
        <v>1610</v>
      </c>
      <c r="F448" s="222" t="s">
        <v>1611</v>
      </c>
      <c r="G448" s="223" t="s">
        <v>148</v>
      </c>
      <c r="H448" s="224">
        <v>2.4620000000000002</v>
      </c>
      <c r="I448" s="225"/>
      <c r="J448" s="226">
        <f>ROUND(I448*H448,2)</f>
        <v>0</v>
      </c>
      <c r="K448" s="227"/>
      <c r="L448" s="45"/>
      <c r="M448" s="228" t="s">
        <v>1</v>
      </c>
      <c r="N448" s="229" t="s">
        <v>47</v>
      </c>
      <c r="O448" s="92"/>
      <c r="P448" s="230">
        <f>O448*H448</f>
        <v>0</v>
      </c>
      <c r="Q448" s="230">
        <v>0</v>
      </c>
      <c r="R448" s="230">
        <f>Q448*H448</f>
        <v>0</v>
      </c>
      <c r="S448" s="230">
        <v>0</v>
      </c>
      <c r="T448" s="231">
        <f>S448*H448</f>
        <v>0</v>
      </c>
      <c r="U448" s="39"/>
      <c r="V448" s="39"/>
      <c r="W448" s="39"/>
      <c r="X448" s="39"/>
      <c r="Y448" s="39"/>
      <c r="Z448" s="39"/>
      <c r="AA448" s="39"/>
      <c r="AB448" s="39"/>
      <c r="AC448" s="39"/>
      <c r="AD448" s="39"/>
      <c r="AE448" s="39"/>
      <c r="AR448" s="232" t="s">
        <v>142</v>
      </c>
      <c r="AT448" s="232" t="s">
        <v>138</v>
      </c>
      <c r="AU448" s="232" t="s">
        <v>92</v>
      </c>
      <c r="AY448" s="17" t="s">
        <v>136</v>
      </c>
      <c r="BE448" s="233">
        <f>IF(N448="základní",J448,0)</f>
        <v>0</v>
      </c>
      <c r="BF448" s="233">
        <f>IF(N448="snížená",J448,0)</f>
        <v>0</v>
      </c>
      <c r="BG448" s="233">
        <f>IF(N448="zákl. přenesená",J448,0)</f>
        <v>0</v>
      </c>
      <c r="BH448" s="233">
        <f>IF(N448="sníž. přenesená",J448,0)</f>
        <v>0</v>
      </c>
      <c r="BI448" s="233">
        <f>IF(N448="nulová",J448,0)</f>
        <v>0</v>
      </c>
      <c r="BJ448" s="17" t="s">
        <v>90</v>
      </c>
      <c r="BK448" s="233">
        <f>ROUND(I448*H448,2)</f>
        <v>0</v>
      </c>
      <c r="BL448" s="17" t="s">
        <v>142</v>
      </c>
      <c r="BM448" s="232" t="s">
        <v>1612</v>
      </c>
    </row>
    <row r="449" s="2" customFormat="1">
      <c r="A449" s="39"/>
      <c r="B449" s="40"/>
      <c r="C449" s="41"/>
      <c r="D449" s="234" t="s">
        <v>144</v>
      </c>
      <c r="E449" s="41"/>
      <c r="F449" s="235" t="s">
        <v>1613</v>
      </c>
      <c r="G449" s="41"/>
      <c r="H449" s="41"/>
      <c r="I449" s="236"/>
      <c r="J449" s="41"/>
      <c r="K449" s="41"/>
      <c r="L449" s="45"/>
      <c r="M449" s="237"/>
      <c r="N449" s="238"/>
      <c r="O449" s="92"/>
      <c r="P449" s="92"/>
      <c r="Q449" s="92"/>
      <c r="R449" s="92"/>
      <c r="S449" s="92"/>
      <c r="T449" s="93"/>
      <c r="U449" s="39"/>
      <c r="V449" s="39"/>
      <c r="W449" s="39"/>
      <c r="X449" s="39"/>
      <c r="Y449" s="39"/>
      <c r="Z449" s="39"/>
      <c r="AA449" s="39"/>
      <c r="AB449" s="39"/>
      <c r="AC449" s="39"/>
      <c r="AD449" s="39"/>
      <c r="AE449" s="39"/>
      <c r="AT449" s="17" t="s">
        <v>144</v>
      </c>
      <c r="AU449" s="17" t="s">
        <v>92</v>
      </c>
    </row>
    <row r="450" s="13" customFormat="1">
      <c r="A450" s="13"/>
      <c r="B450" s="239"/>
      <c r="C450" s="240"/>
      <c r="D450" s="234" t="s">
        <v>150</v>
      </c>
      <c r="E450" s="241" t="s">
        <v>1</v>
      </c>
      <c r="F450" s="242" t="s">
        <v>1614</v>
      </c>
      <c r="G450" s="240"/>
      <c r="H450" s="243">
        <v>2.4620000000000002</v>
      </c>
      <c r="I450" s="244"/>
      <c r="J450" s="240"/>
      <c r="K450" s="240"/>
      <c r="L450" s="245"/>
      <c r="M450" s="246"/>
      <c r="N450" s="247"/>
      <c r="O450" s="247"/>
      <c r="P450" s="247"/>
      <c r="Q450" s="247"/>
      <c r="R450" s="247"/>
      <c r="S450" s="247"/>
      <c r="T450" s="248"/>
      <c r="U450" s="13"/>
      <c r="V450" s="13"/>
      <c r="W450" s="13"/>
      <c r="X450" s="13"/>
      <c r="Y450" s="13"/>
      <c r="Z450" s="13"/>
      <c r="AA450" s="13"/>
      <c r="AB450" s="13"/>
      <c r="AC450" s="13"/>
      <c r="AD450" s="13"/>
      <c r="AE450" s="13"/>
      <c r="AT450" s="249" t="s">
        <v>150</v>
      </c>
      <c r="AU450" s="249" t="s">
        <v>92</v>
      </c>
      <c r="AV450" s="13" t="s">
        <v>92</v>
      </c>
      <c r="AW450" s="13" t="s">
        <v>38</v>
      </c>
      <c r="AX450" s="13" t="s">
        <v>82</v>
      </c>
      <c r="AY450" s="249" t="s">
        <v>136</v>
      </c>
    </row>
    <row r="451" s="14" customFormat="1">
      <c r="A451" s="14"/>
      <c r="B451" s="250"/>
      <c r="C451" s="251"/>
      <c r="D451" s="234" t="s">
        <v>150</v>
      </c>
      <c r="E451" s="252" t="s">
        <v>1</v>
      </c>
      <c r="F451" s="253" t="s">
        <v>153</v>
      </c>
      <c r="G451" s="251"/>
      <c r="H451" s="254">
        <v>2.4620000000000002</v>
      </c>
      <c r="I451" s="255"/>
      <c r="J451" s="251"/>
      <c r="K451" s="251"/>
      <c r="L451" s="256"/>
      <c r="M451" s="257"/>
      <c r="N451" s="258"/>
      <c r="O451" s="258"/>
      <c r="P451" s="258"/>
      <c r="Q451" s="258"/>
      <c r="R451" s="258"/>
      <c r="S451" s="258"/>
      <c r="T451" s="259"/>
      <c r="U451" s="14"/>
      <c r="V451" s="14"/>
      <c r="W451" s="14"/>
      <c r="X451" s="14"/>
      <c r="Y451" s="14"/>
      <c r="Z451" s="14"/>
      <c r="AA451" s="14"/>
      <c r="AB451" s="14"/>
      <c r="AC451" s="14"/>
      <c r="AD451" s="14"/>
      <c r="AE451" s="14"/>
      <c r="AT451" s="260" t="s">
        <v>150</v>
      </c>
      <c r="AU451" s="260" t="s">
        <v>92</v>
      </c>
      <c r="AV451" s="14" t="s">
        <v>142</v>
      </c>
      <c r="AW451" s="14" t="s">
        <v>38</v>
      </c>
      <c r="AX451" s="14" t="s">
        <v>90</v>
      </c>
      <c r="AY451" s="260" t="s">
        <v>136</v>
      </c>
    </row>
    <row r="452" s="2" customFormat="1" ht="14.4" customHeight="1">
      <c r="A452" s="39"/>
      <c r="B452" s="40"/>
      <c r="C452" s="220" t="s">
        <v>961</v>
      </c>
      <c r="D452" s="220" t="s">
        <v>138</v>
      </c>
      <c r="E452" s="221" t="s">
        <v>1615</v>
      </c>
      <c r="F452" s="222" t="s">
        <v>1616</v>
      </c>
      <c r="G452" s="223" t="s">
        <v>141</v>
      </c>
      <c r="H452" s="224">
        <v>2.4620000000000002</v>
      </c>
      <c r="I452" s="225"/>
      <c r="J452" s="226">
        <f>ROUND(I452*H452,2)</f>
        <v>0</v>
      </c>
      <c r="K452" s="227"/>
      <c r="L452" s="45"/>
      <c r="M452" s="228" t="s">
        <v>1</v>
      </c>
      <c r="N452" s="229" t="s">
        <v>47</v>
      </c>
      <c r="O452" s="92"/>
      <c r="P452" s="230">
        <f>O452*H452</f>
        <v>0</v>
      </c>
      <c r="Q452" s="230">
        <v>0</v>
      </c>
      <c r="R452" s="230">
        <f>Q452*H452</f>
        <v>0</v>
      </c>
      <c r="S452" s="230">
        <v>0</v>
      </c>
      <c r="T452" s="231">
        <f>S452*H452</f>
        <v>0</v>
      </c>
      <c r="U452" s="39"/>
      <c r="V452" s="39"/>
      <c r="W452" s="39"/>
      <c r="X452" s="39"/>
      <c r="Y452" s="39"/>
      <c r="Z452" s="39"/>
      <c r="AA452" s="39"/>
      <c r="AB452" s="39"/>
      <c r="AC452" s="39"/>
      <c r="AD452" s="39"/>
      <c r="AE452" s="39"/>
      <c r="AR452" s="232" t="s">
        <v>142</v>
      </c>
      <c r="AT452" s="232" t="s">
        <v>138</v>
      </c>
      <c r="AU452" s="232" t="s">
        <v>92</v>
      </c>
      <c r="AY452" s="17" t="s">
        <v>136</v>
      </c>
      <c r="BE452" s="233">
        <f>IF(N452="základní",J452,0)</f>
        <v>0</v>
      </c>
      <c r="BF452" s="233">
        <f>IF(N452="snížená",J452,0)</f>
        <v>0</v>
      </c>
      <c r="BG452" s="233">
        <f>IF(N452="zákl. přenesená",J452,0)</f>
        <v>0</v>
      </c>
      <c r="BH452" s="233">
        <f>IF(N452="sníž. přenesená",J452,0)</f>
        <v>0</v>
      </c>
      <c r="BI452" s="233">
        <f>IF(N452="nulová",J452,0)</f>
        <v>0</v>
      </c>
      <c r="BJ452" s="17" t="s">
        <v>90</v>
      </c>
      <c r="BK452" s="233">
        <f>ROUND(I452*H452,2)</f>
        <v>0</v>
      </c>
      <c r="BL452" s="17" t="s">
        <v>142</v>
      </c>
      <c r="BM452" s="232" t="s">
        <v>1617</v>
      </c>
    </row>
    <row r="453" s="2" customFormat="1">
      <c r="A453" s="39"/>
      <c r="B453" s="40"/>
      <c r="C453" s="41"/>
      <c r="D453" s="234" t="s">
        <v>144</v>
      </c>
      <c r="E453" s="41"/>
      <c r="F453" s="235" t="s">
        <v>1618</v>
      </c>
      <c r="G453" s="41"/>
      <c r="H453" s="41"/>
      <c r="I453" s="236"/>
      <c r="J453" s="41"/>
      <c r="K453" s="41"/>
      <c r="L453" s="45"/>
      <c r="M453" s="237"/>
      <c r="N453" s="238"/>
      <c r="O453" s="92"/>
      <c r="P453" s="92"/>
      <c r="Q453" s="92"/>
      <c r="R453" s="92"/>
      <c r="S453" s="92"/>
      <c r="T453" s="93"/>
      <c r="U453" s="39"/>
      <c r="V453" s="39"/>
      <c r="W453" s="39"/>
      <c r="X453" s="39"/>
      <c r="Y453" s="39"/>
      <c r="Z453" s="39"/>
      <c r="AA453" s="39"/>
      <c r="AB453" s="39"/>
      <c r="AC453" s="39"/>
      <c r="AD453" s="39"/>
      <c r="AE453" s="39"/>
      <c r="AT453" s="17" t="s">
        <v>144</v>
      </c>
      <c r="AU453" s="17" t="s">
        <v>92</v>
      </c>
    </row>
    <row r="454" s="13" customFormat="1">
      <c r="A454" s="13"/>
      <c r="B454" s="239"/>
      <c r="C454" s="240"/>
      <c r="D454" s="234" t="s">
        <v>150</v>
      </c>
      <c r="E454" s="241" t="s">
        <v>1</v>
      </c>
      <c r="F454" s="242" t="s">
        <v>1614</v>
      </c>
      <c r="G454" s="240"/>
      <c r="H454" s="243">
        <v>2.4620000000000002</v>
      </c>
      <c r="I454" s="244"/>
      <c r="J454" s="240"/>
      <c r="K454" s="240"/>
      <c r="L454" s="245"/>
      <c r="M454" s="246"/>
      <c r="N454" s="247"/>
      <c r="O454" s="247"/>
      <c r="P454" s="247"/>
      <c r="Q454" s="247"/>
      <c r="R454" s="247"/>
      <c r="S454" s="247"/>
      <c r="T454" s="248"/>
      <c r="U454" s="13"/>
      <c r="V454" s="13"/>
      <c r="W454" s="13"/>
      <c r="X454" s="13"/>
      <c r="Y454" s="13"/>
      <c r="Z454" s="13"/>
      <c r="AA454" s="13"/>
      <c r="AB454" s="13"/>
      <c r="AC454" s="13"/>
      <c r="AD454" s="13"/>
      <c r="AE454" s="13"/>
      <c r="AT454" s="249" t="s">
        <v>150</v>
      </c>
      <c r="AU454" s="249" t="s">
        <v>92</v>
      </c>
      <c r="AV454" s="13" t="s">
        <v>92</v>
      </c>
      <c r="AW454" s="13" t="s">
        <v>38</v>
      </c>
      <c r="AX454" s="13" t="s">
        <v>82</v>
      </c>
      <c r="AY454" s="249" t="s">
        <v>136</v>
      </c>
    </row>
    <row r="455" s="14" customFormat="1">
      <c r="A455" s="14"/>
      <c r="B455" s="250"/>
      <c r="C455" s="251"/>
      <c r="D455" s="234" t="s">
        <v>150</v>
      </c>
      <c r="E455" s="252" t="s">
        <v>1</v>
      </c>
      <c r="F455" s="253" t="s">
        <v>153</v>
      </c>
      <c r="G455" s="251"/>
      <c r="H455" s="254">
        <v>2.4620000000000002</v>
      </c>
      <c r="I455" s="255"/>
      <c r="J455" s="251"/>
      <c r="K455" s="251"/>
      <c r="L455" s="256"/>
      <c r="M455" s="257"/>
      <c r="N455" s="258"/>
      <c r="O455" s="258"/>
      <c r="P455" s="258"/>
      <c r="Q455" s="258"/>
      <c r="R455" s="258"/>
      <c r="S455" s="258"/>
      <c r="T455" s="259"/>
      <c r="U455" s="14"/>
      <c r="V455" s="14"/>
      <c r="W455" s="14"/>
      <c r="X455" s="14"/>
      <c r="Y455" s="14"/>
      <c r="Z455" s="14"/>
      <c r="AA455" s="14"/>
      <c r="AB455" s="14"/>
      <c r="AC455" s="14"/>
      <c r="AD455" s="14"/>
      <c r="AE455" s="14"/>
      <c r="AT455" s="260" t="s">
        <v>150</v>
      </c>
      <c r="AU455" s="260" t="s">
        <v>92</v>
      </c>
      <c r="AV455" s="14" t="s">
        <v>142</v>
      </c>
      <c r="AW455" s="14" t="s">
        <v>38</v>
      </c>
      <c r="AX455" s="14" t="s">
        <v>90</v>
      </c>
      <c r="AY455" s="260" t="s">
        <v>136</v>
      </c>
    </row>
    <row r="456" s="2" customFormat="1" ht="14.4" customHeight="1">
      <c r="A456" s="39"/>
      <c r="B456" s="40"/>
      <c r="C456" s="220" t="s">
        <v>965</v>
      </c>
      <c r="D456" s="220" t="s">
        <v>138</v>
      </c>
      <c r="E456" s="221" t="s">
        <v>1619</v>
      </c>
      <c r="F456" s="222" t="s">
        <v>1620</v>
      </c>
      <c r="G456" s="223" t="s">
        <v>167</v>
      </c>
      <c r="H456" s="224">
        <v>0.23000000000000001</v>
      </c>
      <c r="I456" s="225"/>
      <c r="J456" s="226">
        <f>ROUND(I456*H456,2)</f>
        <v>0</v>
      </c>
      <c r="K456" s="227"/>
      <c r="L456" s="45"/>
      <c r="M456" s="228" t="s">
        <v>1</v>
      </c>
      <c r="N456" s="229" t="s">
        <v>47</v>
      </c>
      <c r="O456" s="92"/>
      <c r="P456" s="230">
        <f>O456*H456</f>
        <v>0</v>
      </c>
      <c r="Q456" s="230">
        <v>0</v>
      </c>
      <c r="R456" s="230">
        <f>Q456*H456</f>
        <v>0</v>
      </c>
      <c r="S456" s="230">
        <v>0</v>
      </c>
      <c r="T456" s="231">
        <f>S456*H456</f>
        <v>0</v>
      </c>
      <c r="U456" s="39"/>
      <c r="V456" s="39"/>
      <c r="W456" s="39"/>
      <c r="X456" s="39"/>
      <c r="Y456" s="39"/>
      <c r="Z456" s="39"/>
      <c r="AA456" s="39"/>
      <c r="AB456" s="39"/>
      <c r="AC456" s="39"/>
      <c r="AD456" s="39"/>
      <c r="AE456" s="39"/>
      <c r="AR456" s="232" t="s">
        <v>142</v>
      </c>
      <c r="AT456" s="232" t="s">
        <v>138</v>
      </c>
      <c r="AU456" s="232" t="s">
        <v>92</v>
      </c>
      <c r="AY456" s="17" t="s">
        <v>136</v>
      </c>
      <c r="BE456" s="233">
        <f>IF(N456="základní",J456,0)</f>
        <v>0</v>
      </c>
      <c r="BF456" s="233">
        <f>IF(N456="snížená",J456,0)</f>
        <v>0</v>
      </c>
      <c r="BG456" s="233">
        <f>IF(N456="zákl. přenesená",J456,0)</f>
        <v>0</v>
      </c>
      <c r="BH456" s="233">
        <f>IF(N456="sníž. přenesená",J456,0)</f>
        <v>0</v>
      </c>
      <c r="BI456" s="233">
        <f>IF(N456="nulová",J456,0)</f>
        <v>0</v>
      </c>
      <c r="BJ456" s="17" t="s">
        <v>90</v>
      </c>
      <c r="BK456" s="233">
        <f>ROUND(I456*H456,2)</f>
        <v>0</v>
      </c>
      <c r="BL456" s="17" t="s">
        <v>142</v>
      </c>
      <c r="BM456" s="232" t="s">
        <v>1621</v>
      </c>
    </row>
    <row r="457" s="2" customFormat="1">
      <c r="A457" s="39"/>
      <c r="B457" s="40"/>
      <c r="C457" s="41"/>
      <c r="D457" s="234" t="s">
        <v>144</v>
      </c>
      <c r="E457" s="41"/>
      <c r="F457" s="235" t="s">
        <v>1622</v>
      </c>
      <c r="G457" s="41"/>
      <c r="H457" s="41"/>
      <c r="I457" s="236"/>
      <c r="J457" s="41"/>
      <c r="K457" s="41"/>
      <c r="L457" s="45"/>
      <c r="M457" s="237"/>
      <c r="N457" s="238"/>
      <c r="O457" s="92"/>
      <c r="P457" s="92"/>
      <c r="Q457" s="92"/>
      <c r="R457" s="92"/>
      <c r="S457" s="92"/>
      <c r="T457" s="93"/>
      <c r="U457" s="39"/>
      <c r="V457" s="39"/>
      <c r="W457" s="39"/>
      <c r="X457" s="39"/>
      <c r="Y457" s="39"/>
      <c r="Z457" s="39"/>
      <c r="AA457" s="39"/>
      <c r="AB457" s="39"/>
      <c r="AC457" s="39"/>
      <c r="AD457" s="39"/>
      <c r="AE457" s="39"/>
      <c r="AT457" s="17" t="s">
        <v>144</v>
      </c>
      <c r="AU457" s="17" t="s">
        <v>92</v>
      </c>
    </row>
    <row r="458" s="2" customFormat="1" ht="37.8" customHeight="1">
      <c r="A458" s="39"/>
      <c r="B458" s="40"/>
      <c r="C458" s="220" t="s">
        <v>969</v>
      </c>
      <c r="D458" s="220" t="s">
        <v>138</v>
      </c>
      <c r="E458" s="221" t="s">
        <v>1623</v>
      </c>
      <c r="F458" s="222" t="s">
        <v>1624</v>
      </c>
      <c r="G458" s="223" t="s">
        <v>141</v>
      </c>
      <c r="H458" s="224">
        <v>15.699999999999999</v>
      </c>
      <c r="I458" s="225"/>
      <c r="J458" s="226">
        <f>ROUND(I458*H458,2)</f>
        <v>0</v>
      </c>
      <c r="K458" s="227"/>
      <c r="L458" s="45"/>
      <c r="M458" s="228" t="s">
        <v>1</v>
      </c>
      <c r="N458" s="229" t="s">
        <v>47</v>
      </c>
      <c r="O458" s="92"/>
      <c r="P458" s="230">
        <f>O458*H458</f>
        <v>0</v>
      </c>
      <c r="Q458" s="230">
        <v>0.35499999999999998</v>
      </c>
      <c r="R458" s="230">
        <f>Q458*H458</f>
        <v>5.5734999999999992</v>
      </c>
      <c r="S458" s="230">
        <v>0</v>
      </c>
      <c r="T458" s="231">
        <f>S458*H458</f>
        <v>0</v>
      </c>
      <c r="U458" s="39"/>
      <c r="V458" s="39"/>
      <c r="W458" s="39"/>
      <c r="X458" s="39"/>
      <c r="Y458" s="39"/>
      <c r="Z458" s="39"/>
      <c r="AA458" s="39"/>
      <c r="AB458" s="39"/>
      <c r="AC458" s="39"/>
      <c r="AD458" s="39"/>
      <c r="AE458" s="39"/>
      <c r="AR458" s="232" t="s">
        <v>142</v>
      </c>
      <c r="AT458" s="232" t="s">
        <v>138</v>
      </c>
      <c r="AU458" s="232" t="s">
        <v>92</v>
      </c>
      <c r="AY458" s="17" t="s">
        <v>136</v>
      </c>
      <c r="BE458" s="233">
        <f>IF(N458="základní",J458,0)</f>
        <v>0</v>
      </c>
      <c r="BF458" s="233">
        <f>IF(N458="snížená",J458,0)</f>
        <v>0</v>
      </c>
      <c r="BG458" s="233">
        <f>IF(N458="zákl. přenesená",J458,0)</f>
        <v>0</v>
      </c>
      <c r="BH458" s="233">
        <f>IF(N458="sníž. přenesená",J458,0)</f>
        <v>0</v>
      </c>
      <c r="BI458" s="233">
        <f>IF(N458="nulová",J458,0)</f>
        <v>0</v>
      </c>
      <c r="BJ458" s="17" t="s">
        <v>90</v>
      </c>
      <c r="BK458" s="233">
        <f>ROUND(I458*H458,2)</f>
        <v>0</v>
      </c>
      <c r="BL458" s="17" t="s">
        <v>142</v>
      </c>
      <c r="BM458" s="232" t="s">
        <v>1625</v>
      </c>
    </row>
    <row r="459" s="2" customFormat="1">
      <c r="A459" s="39"/>
      <c r="B459" s="40"/>
      <c r="C459" s="41"/>
      <c r="D459" s="234" t="s">
        <v>144</v>
      </c>
      <c r="E459" s="41"/>
      <c r="F459" s="235" t="s">
        <v>1626</v>
      </c>
      <c r="G459" s="41"/>
      <c r="H459" s="41"/>
      <c r="I459" s="236"/>
      <c r="J459" s="41"/>
      <c r="K459" s="41"/>
      <c r="L459" s="45"/>
      <c r="M459" s="237"/>
      <c r="N459" s="238"/>
      <c r="O459" s="92"/>
      <c r="P459" s="92"/>
      <c r="Q459" s="92"/>
      <c r="R459" s="92"/>
      <c r="S459" s="92"/>
      <c r="T459" s="93"/>
      <c r="U459" s="39"/>
      <c r="V459" s="39"/>
      <c r="W459" s="39"/>
      <c r="X459" s="39"/>
      <c r="Y459" s="39"/>
      <c r="Z459" s="39"/>
      <c r="AA459" s="39"/>
      <c r="AB459" s="39"/>
      <c r="AC459" s="39"/>
      <c r="AD459" s="39"/>
      <c r="AE459" s="39"/>
      <c r="AT459" s="17" t="s">
        <v>144</v>
      </c>
      <c r="AU459" s="17" t="s">
        <v>92</v>
      </c>
    </row>
    <row r="460" s="13" customFormat="1">
      <c r="A460" s="13"/>
      <c r="B460" s="239"/>
      <c r="C460" s="240"/>
      <c r="D460" s="234" t="s">
        <v>150</v>
      </c>
      <c r="E460" s="241" t="s">
        <v>1</v>
      </c>
      <c r="F460" s="242" t="s">
        <v>1627</v>
      </c>
      <c r="G460" s="240"/>
      <c r="H460" s="243">
        <v>15.699999999999999</v>
      </c>
      <c r="I460" s="244"/>
      <c r="J460" s="240"/>
      <c r="K460" s="240"/>
      <c r="L460" s="245"/>
      <c r="M460" s="246"/>
      <c r="N460" s="247"/>
      <c r="O460" s="247"/>
      <c r="P460" s="247"/>
      <c r="Q460" s="247"/>
      <c r="R460" s="247"/>
      <c r="S460" s="247"/>
      <c r="T460" s="248"/>
      <c r="U460" s="13"/>
      <c r="V460" s="13"/>
      <c r="W460" s="13"/>
      <c r="X460" s="13"/>
      <c r="Y460" s="13"/>
      <c r="Z460" s="13"/>
      <c r="AA460" s="13"/>
      <c r="AB460" s="13"/>
      <c r="AC460" s="13"/>
      <c r="AD460" s="13"/>
      <c r="AE460" s="13"/>
      <c r="AT460" s="249" t="s">
        <v>150</v>
      </c>
      <c r="AU460" s="249" t="s">
        <v>92</v>
      </c>
      <c r="AV460" s="13" t="s">
        <v>92</v>
      </c>
      <c r="AW460" s="13" t="s">
        <v>38</v>
      </c>
      <c r="AX460" s="13" t="s">
        <v>82</v>
      </c>
      <c r="AY460" s="249" t="s">
        <v>136</v>
      </c>
    </row>
    <row r="461" s="14" customFormat="1">
      <c r="A461" s="14"/>
      <c r="B461" s="250"/>
      <c r="C461" s="251"/>
      <c r="D461" s="234" t="s">
        <v>150</v>
      </c>
      <c r="E461" s="252" t="s">
        <v>1</v>
      </c>
      <c r="F461" s="253" t="s">
        <v>153</v>
      </c>
      <c r="G461" s="251"/>
      <c r="H461" s="254">
        <v>15.699999999999999</v>
      </c>
      <c r="I461" s="255"/>
      <c r="J461" s="251"/>
      <c r="K461" s="251"/>
      <c r="L461" s="256"/>
      <c r="M461" s="257"/>
      <c r="N461" s="258"/>
      <c r="O461" s="258"/>
      <c r="P461" s="258"/>
      <c r="Q461" s="258"/>
      <c r="R461" s="258"/>
      <c r="S461" s="258"/>
      <c r="T461" s="259"/>
      <c r="U461" s="14"/>
      <c r="V461" s="14"/>
      <c r="W461" s="14"/>
      <c r="X461" s="14"/>
      <c r="Y461" s="14"/>
      <c r="Z461" s="14"/>
      <c r="AA461" s="14"/>
      <c r="AB461" s="14"/>
      <c r="AC461" s="14"/>
      <c r="AD461" s="14"/>
      <c r="AE461" s="14"/>
      <c r="AT461" s="260" t="s">
        <v>150</v>
      </c>
      <c r="AU461" s="260" t="s">
        <v>92</v>
      </c>
      <c r="AV461" s="14" t="s">
        <v>142</v>
      </c>
      <c r="AW461" s="14" t="s">
        <v>38</v>
      </c>
      <c r="AX461" s="14" t="s">
        <v>90</v>
      </c>
      <c r="AY461" s="260" t="s">
        <v>136</v>
      </c>
    </row>
    <row r="462" s="2" customFormat="1" ht="14.4" customHeight="1">
      <c r="A462" s="39"/>
      <c r="B462" s="40"/>
      <c r="C462" s="220" t="s">
        <v>973</v>
      </c>
      <c r="D462" s="220" t="s">
        <v>138</v>
      </c>
      <c r="E462" s="221" t="s">
        <v>1628</v>
      </c>
      <c r="F462" s="222" t="s">
        <v>1629</v>
      </c>
      <c r="G462" s="223" t="s">
        <v>148</v>
      </c>
      <c r="H462" s="224">
        <v>2.355</v>
      </c>
      <c r="I462" s="225"/>
      <c r="J462" s="226">
        <f>ROUND(I462*H462,2)</f>
        <v>0</v>
      </c>
      <c r="K462" s="227"/>
      <c r="L462" s="45"/>
      <c r="M462" s="228" t="s">
        <v>1</v>
      </c>
      <c r="N462" s="229" t="s">
        <v>47</v>
      </c>
      <c r="O462" s="92"/>
      <c r="P462" s="230">
        <f>O462*H462</f>
        <v>0</v>
      </c>
      <c r="Q462" s="230">
        <v>0</v>
      </c>
      <c r="R462" s="230">
        <f>Q462*H462</f>
        <v>0</v>
      </c>
      <c r="S462" s="230">
        <v>0</v>
      </c>
      <c r="T462" s="231">
        <f>S462*H462</f>
        <v>0</v>
      </c>
      <c r="U462" s="39"/>
      <c r="V462" s="39"/>
      <c r="W462" s="39"/>
      <c r="X462" s="39"/>
      <c r="Y462" s="39"/>
      <c r="Z462" s="39"/>
      <c r="AA462" s="39"/>
      <c r="AB462" s="39"/>
      <c r="AC462" s="39"/>
      <c r="AD462" s="39"/>
      <c r="AE462" s="39"/>
      <c r="AR462" s="232" t="s">
        <v>142</v>
      </c>
      <c r="AT462" s="232" t="s">
        <v>138</v>
      </c>
      <c r="AU462" s="232" t="s">
        <v>92</v>
      </c>
      <c r="AY462" s="17" t="s">
        <v>136</v>
      </c>
      <c r="BE462" s="233">
        <f>IF(N462="základní",J462,0)</f>
        <v>0</v>
      </c>
      <c r="BF462" s="233">
        <f>IF(N462="snížená",J462,0)</f>
        <v>0</v>
      </c>
      <c r="BG462" s="233">
        <f>IF(N462="zákl. přenesená",J462,0)</f>
        <v>0</v>
      </c>
      <c r="BH462" s="233">
        <f>IF(N462="sníž. přenesená",J462,0)</f>
        <v>0</v>
      </c>
      <c r="BI462" s="233">
        <f>IF(N462="nulová",J462,0)</f>
        <v>0</v>
      </c>
      <c r="BJ462" s="17" t="s">
        <v>90</v>
      </c>
      <c r="BK462" s="233">
        <f>ROUND(I462*H462,2)</f>
        <v>0</v>
      </c>
      <c r="BL462" s="17" t="s">
        <v>142</v>
      </c>
      <c r="BM462" s="232" t="s">
        <v>1630</v>
      </c>
    </row>
    <row r="463" s="13" customFormat="1">
      <c r="A463" s="13"/>
      <c r="B463" s="239"/>
      <c r="C463" s="240"/>
      <c r="D463" s="234" t="s">
        <v>150</v>
      </c>
      <c r="E463" s="241" t="s">
        <v>1</v>
      </c>
      <c r="F463" s="242" t="s">
        <v>1631</v>
      </c>
      <c r="G463" s="240"/>
      <c r="H463" s="243">
        <v>2.355</v>
      </c>
      <c r="I463" s="244"/>
      <c r="J463" s="240"/>
      <c r="K463" s="240"/>
      <c r="L463" s="245"/>
      <c r="M463" s="246"/>
      <c r="N463" s="247"/>
      <c r="O463" s="247"/>
      <c r="P463" s="247"/>
      <c r="Q463" s="247"/>
      <c r="R463" s="247"/>
      <c r="S463" s="247"/>
      <c r="T463" s="248"/>
      <c r="U463" s="13"/>
      <c r="V463" s="13"/>
      <c r="W463" s="13"/>
      <c r="X463" s="13"/>
      <c r="Y463" s="13"/>
      <c r="Z463" s="13"/>
      <c r="AA463" s="13"/>
      <c r="AB463" s="13"/>
      <c r="AC463" s="13"/>
      <c r="AD463" s="13"/>
      <c r="AE463" s="13"/>
      <c r="AT463" s="249" t="s">
        <v>150</v>
      </c>
      <c r="AU463" s="249" t="s">
        <v>92</v>
      </c>
      <c r="AV463" s="13" t="s">
        <v>92</v>
      </c>
      <c r="AW463" s="13" t="s">
        <v>38</v>
      </c>
      <c r="AX463" s="13" t="s">
        <v>82</v>
      </c>
      <c r="AY463" s="249" t="s">
        <v>136</v>
      </c>
    </row>
    <row r="464" s="14" customFormat="1">
      <c r="A464" s="14"/>
      <c r="B464" s="250"/>
      <c r="C464" s="251"/>
      <c r="D464" s="234" t="s">
        <v>150</v>
      </c>
      <c r="E464" s="252" t="s">
        <v>1</v>
      </c>
      <c r="F464" s="253" t="s">
        <v>153</v>
      </c>
      <c r="G464" s="251"/>
      <c r="H464" s="254">
        <v>2.355</v>
      </c>
      <c r="I464" s="255"/>
      <c r="J464" s="251"/>
      <c r="K464" s="251"/>
      <c r="L464" s="256"/>
      <c r="M464" s="257"/>
      <c r="N464" s="258"/>
      <c r="O464" s="258"/>
      <c r="P464" s="258"/>
      <c r="Q464" s="258"/>
      <c r="R464" s="258"/>
      <c r="S464" s="258"/>
      <c r="T464" s="259"/>
      <c r="U464" s="14"/>
      <c r="V464" s="14"/>
      <c r="W464" s="14"/>
      <c r="X464" s="14"/>
      <c r="Y464" s="14"/>
      <c r="Z464" s="14"/>
      <c r="AA464" s="14"/>
      <c r="AB464" s="14"/>
      <c r="AC464" s="14"/>
      <c r="AD464" s="14"/>
      <c r="AE464" s="14"/>
      <c r="AT464" s="260" t="s">
        <v>150</v>
      </c>
      <c r="AU464" s="260" t="s">
        <v>92</v>
      </c>
      <c r="AV464" s="14" t="s">
        <v>142</v>
      </c>
      <c r="AW464" s="14" t="s">
        <v>38</v>
      </c>
      <c r="AX464" s="14" t="s">
        <v>90</v>
      </c>
      <c r="AY464" s="260" t="s">
        <v>136</v>
      </c>
    </row>
    <row r="465" s="2" customFormat="1" ht="24.15" customHeight="1">
      <c r="A465" s="39"/>
      <c r="B465" s="40"/>
      <c r="C465" s="220" t="s">
        <v>978</v>
      </c>
      <c r="D465" s="220" t="s">
        <v>138</v>
      </c>
      <c r="E465" s="221" t="s">
        <v>1632</v>
      </c>
      <c r="F465" s="222" t="s">
        <v>1633</v>
      </c>
      <c r="G465" s="223" t="s">
        <v>167</v>
      </c>
      <c r="H465" s="224">
        <v>0.5</v>
      </c>
      <c r="I465" s="225"/>
      <c r="J465" s="226">
        <f>ROUND(I465*H465,2)</f>
        <v>0</v>
      </c>
      <c r="K465" s="227"/>
      <c r="L465" s="45"/>
      <c r="M465" s="228" t="s">
        <v>1</v>
      </c>
      <c r="N465" s="229" t="s">
        <v>47</v>
      </c>
      <c r="O465" s="92"/>
      <c r="P465" s="230">
        <f>O465*H465</f>
        <v>0</v>
      </c>
      <c r="Q465" s="230">
        <v>1.0383</v>
      </c>
      <c r="R465" s="230">
        <f>Q465*H465</f>
        <v>0.51915</v>
      </c>
      <c r="S465" s="230">
        <v>0</v>
      </c>
      <c r="T465" s="231">
        <f>S465*H465</f>
        <v>0</v>
      </c>
      <c r="U465" s="39"/>
      <c r="V465" s="39"/>
      <c r="W465" s="39"/>
      <c r="X465" s="39"/>
      <c r="Y465" s="39"/>
      <c r="Z465" s="39"/>
      <c r="AA465" s="39"/>
      <c r="AB465" s="39"/>
      <c r="AC465" s="39"/>
      <c r="AD465" s="39"/>
      <c r="AE465" s="39"/>
      <c r="AR465" s="232" t="s">
        <v>142</v>
      </c>
      <c r="AT465" s="232" t="s">
        <v>138</v>
      </c>
      <c r="AU465" s="232" t="s">
        <v>92</v>
      </c>
      <c r="AY465" s="17" t="s">
        <v>136</v>
      </c>
      <c r="BE465" s="233">
        <f>IF(N465="základní",J465,0)</f>
        <v>0</v>
      </c>
      <c r="BF465" s="233">
        <f>IF(N465="snížená",J465,0)</f>
        <v>0</v>
      </c>
      <c r="BG465" s="233">
        <f>IF(N465="zákl. přenesená",J465,0)</f>
        <v>0</v>
      </c>
      <c r="BH465" s="233">
        <f>IF(N465="sníž. přenesená",J465,0)</f>
        <v>0</v>
      </c>
      <c r="BI465" s="233">
        <f>IF(N465="nulová",J465,0)</f>
        <v>0</v>
      </c>
      <c r="BJ465" s="17" t="s">
        <v>90</v>
      </c>
      <c r="BK465" s="233">
        <f>ROUND(I465*H465,2)</f>
        <v>0</v>
      </c>
      <c r="BL465" s="17" t="s">
        <v>142</v>
      </c>
      <c r="BM465" s="232" t="s">
        <v>1634</v>
      </c>
    </row>
    <row r="466" s="2" customFormat="1" ht="14.4" customHeight="1">
      <c r="A466" s="39"/>
      <c r="B466" s="40"/>
      <c r="C466" s="220" t="s">
        <v>983</v>
      </c>
      <c r="D466" s="220" t="s">
        <v>138</v>
      </c>
      <c r="E466" s="221" t="s">
        <v>1635</v>
      </c>
      <c r="F466" s="222" t="s">
        <v>1636</v>
      </c>
      <c r="G466" s="223" t="s">
        <v>141</v>
      </c>
      <c r="H466" s="224">
        <v>15.699999999999999</v>
      </c>
      <c r="I466" s="225"/>
      <c r="J466" s="226">
        <f>ROUND(I466*H466,2)</f>
        <v>0</v>
      </c>
      <c r="K466" s="227"/>
      <c r="L466" s="45"/>
      <c r="M466" s="228" t="s">
        <v>1</v>
      </c>
      <c r="N466" s="229" t="s">
        <v>47</v>
      </c>
      <c r="O466" s="92"/>
      <c r="P466" s="230">
        <f>O466*H466</f>
        <v>0</v>
      </c>
      <c r="Q466" s="230">
        <v>0.023570000000000001</v>
      </c>
      <c r="R466" s="230">
        <f>Q466*H466</f>
        <v>0.37004900000000002</v>
      </c>
      <c r="S466" s="230">
        <v>0</v>
      </c>
      <c r="T466" s="231">
        <f>S466*H466</f>
        <v>0</v>
      </c>
      <c r="U466" s="39"/>
      <c r="V466" s="39"/>
      <c r="W466" s="39"/>
      <c r="X466" s="39"/>
      <c r="Y466" s="39"/>
      <c r="Z466" s="39"/>
      <c r="AA466" s="39"/>
      <c r="AB466" s="39"/>
      <c r="AC466" s="39"/>
      <c r="AD466" s="39"/>
      <c r="AE466" s="39"/>
      <c r="AR466" s="232" t="s">
        <v>142</v>
      </c>
      <c r="AT466" s="232" t="s">
        <v>138</v>
      </c>
      <c r="AU466" s="232" t="s">
        <v>92</v>
      </c>
      <c r="AY466" s="17" t="s">
        <v>136</v>
      </c>
      <c r="BE466" s="233">
        <f>IF(N466="základní",J466,0)</f>
        <v>0</v>
      </c>
      <c r="BF466" s="233">
        <f>IF(N466="snížená",J466,0)</f>
        <v>0</v>
      </c>
      <c r="BG466" s="233">
        <f>IF(N466="zákl. přenesená",J466,0)</f>
        <v>0</v>
      </c>
      <c r="BH466" s="233">
        <f>IF(N466="sníž. přenesená",J466,0)</f>
        <v>0</v>
      </c>
      <c r="BI466" s="233">
        <f>IF(N466="nulová",J466,0)</f>
        <v>0</v>
      </c>
      <c r="BJ466" s="17" t="s">
        <v>90</v>
      </c>
      <c r="BK466" s="233">
        <f>ROUND(I466*H466,2)</f>
        <v>0</v>
      </c>
      <c r="BL466" s="17" t="s">
        <v>142</v>
      </c>
      <c r="BM466" s="232" t="s">
        <v>1637</v>
      </c>
    </row>
    <row r="467" s="13" customFormat="1">
      <c r="A467" s="13"/>
      <c r="B467" s="239"/>
      <c r="C467" s="240"/>
      <c r="D467" s="234" t="s">
        <v>150</v>
      </c>
      <c r="E467" s="241" t="s">
        <v>1</v>
      </c>
      <c r="F467" s="242" t="s">
        <v>1638</v>
      </c>
      <c r="G467" s="240"/>
      <c r="H467" s="243">
        <v>15.699999999999999</v>
      </c>
      <c r="I467" s="244"/>
      <c r="J467" s="240"/>
      <c r="K467" s="240"/>
      <c r="L467" s="245"/>
      <c r="M467" s="246"/>
      <c r="N467" s="247"/>
      <c r="O467" s="247"/>
      <c r="P467" s="247"/>
      <c r="Q467" s="247"/>
      <c r="R467" s="247"/>
      <c r="S467" s="247"/>
      <c r="T467" s="248"/>
      <c r="U467" s="13"/>
      <c r="V467" s="13"/>
      <c r="W467" s="13"/>
      <c r="X467" s="13"/>
      <c r="Y467" s="13"/>
      <c r="Z467" s="13"/>
      <c r="AA467" s="13"/>
      <c r="AB467" s="13"/>
      <c r="AC467" s="13"/>
      <c r="AD467" s="13"/>
      <c r="AE467" s="13"/>
      <c r="AT467" s="249" t="s">
        <v>150</v>
      </c>
      <c r="AU467" s="249" t="s">
        <v>92</v>
      </c>
      <c r="AV467" s="13" t="s">
        <v>92</v>
      </c>
      <c r="AW467" s="13" t="s">
        <v>38</v>
      </c>
      <c r="AX467" s="13" t="s">
        <v>82</v>
      </c>
      <c r="AY467" s="249" t="s">
        <v>136</v>
      </c>
    </row>
    <row r="468" s="14" customFormat="1">
      <c r="A468" s="14"/>
      <c r="B468" s="250"/>
      <c r="C468" s="251"/>
      <c r="D468" s="234" t="s">
        <v>150</v>
      </c>
      <c r="E468" s="252" t="s">
        <v>1</v>
      </c>
      <c r="F468" s="253" t="s">
        <v>153</v>
      </c>
      <c r="G468" s="251"/>
      <c r="H468" s="254">
        <v>15.699999999999999</v>
      </c>
      <c r="I468" s="255"/>
      <c r="J468" s="251"/>
      <c r="K468" s="251"/>
      <c r="L468" s="256"/>
      <c r="M468" s="257"/>
      <c r="N468" s="258"/>
      <c r="O468" s="258"/>
      <c r="P468" s="258"/>
      <c r="Q468" s="258"/>
      <c r="R468" s="258"/>
      <c r="S468" s="258"/>
      <c r="T468" s="259"/>
      <c r="U468" s="14"/>
      <c r="V468" s="14"/>
      <c r="W468" s="14"/>
      <c r="X468" s="14"/>
      <c r="Y468" s="14"/>
      <c r="Z468" s="14"/>
      <c r="AA468" s="14"/>
      <c r="AB468" s="14"/>
      <c r="AC468" s="14"/>
      <c r="AD468" s="14"/>
      <c r="AE468" s="14"/>
      <c r="AT468" s="260" t="s">
        <v>150</v>
      </c>
      <c r="AU468" s="260" t="s">
        <v>92</v>
      </c>
      <c r="AV468" s="14" t="s">
        <v>142</v>
      </c>
      <c r="AW468" s="14" t="s">
        <v>38</v>
      </c>
      <c r="AX468" s="14" t="s">
        <v>90</v>
      </c>
      <c r="AY468" s="260" t="s">
        <v>136</v>
      </c>
    </row>
    <row r="469" s="2" customFormat="1" ht="24.15" customHeight="1">
      <c r="A469" s="39"/>
      <c r="B469" s="40"/>
      <c r="C469" s="220" t="s">
        <v>989</v>
      </c>
      <c r="D469" s="220" t="s">
        <v>138</v>
      </c>
      <c r="E469" s="221" t="s">
        <v>1507</v>
      </c>
      <c r="F469" s="222" t="s">
        <v>1508</v>
      </c>
      <c r="G469" s="223" t="s">
        <v>148</v>
      </c>
      <c r="H469" s="224">
        <v>8.7919999999999998</v>
      </c>
      <c r="I469" s="225"/>
      <c r="J469" s="226">
        <f>ROUND(I469*H469,2)</f>
        <v>0</v>
      </c>
      <c r="K469" s="227"/>
      <c r="L469" s="45"/>
      <c r="M469" s="228" t="s">
        <v>1</v>
      </c>
      <c r="N469" s="229" t="s">
        <v>47</v>
      </c>
      <c r="O469" s="92"/>
      <c r="P469" s="230">
        <f>O469*H469</f>
        <v>0</v>
      </c>
      <c r="Q469" s="230">
        <v>0</v>
      </c>
      <c r="R469" s="230">
        <f>Q469*H469</f>
        <v>0</v>
      </c>
      <c r="S469" s="230">
        <v>0</v>
      </c>
      <c r="T469" s="231">
        <f>S469*H469</f>
        <v>0</v>
      </c>
      <c r="U469" s="39"/>
      <c r="V469" s="39"/>
      <c r="W469" s="39"/>
      <c r="X469" s="39"/>
      <c r="Y469" s="39"/>
      <c r="Z469" s="39"/>
      <c r="AA469" s="39"/>
      <c r="AB469" s="39"/>
      <c r="AC469" s="39"/>
      <c r="AD469" s="39"/>
      <c r="AE469" s="39"/>
      <c r="AR469" s="232" t="s">
        <v>142</v>
      </c>
      <c r="AT469" s="232" t="s">
        <v>138</v>
      </c>
      <c r="AU469" s="232" t="s">
        <v>92</v>
      </c>
      <c r="AY469" s="17" t="s">
        <v>136</v>
      </c>
      <c r="BE469" s="233">
        <f>IF(N469="základní",J469,0)</f>
        <v>0</v>
      </c>
      <c r="BF469" s="233">
        <f>IF(N469="snížená",J469,0)</f>
        <v>0</v>
      </c>
      <c r="BG469" s="233">
        <f>IF(N469="zákl. přenesená",J469,0)</f>
        <v>0</v>
      </c>
      <c r="BH469" s="233">
        <f>IF(N469="sníž. přenesená",J469,0)</f>
        <v>0</v>
      </c>
      <c r="BI469" s="233">
        <f>IF(N469="nulová",J469,0)</f>
        <v>0</v>
      </c>
      <c r="BJ469" s="17" t="s">
        <v>90</v>
      </c>
      <c r="BK469" s="233">
        <f>ROUND(I469*H469,2)</f>
        <v>0</v>
      </c>
      <c r="BL469" s="17" t="s">
        <v>142</v>
      </c>
      <c r="BM469" s="232" t="s">
        <v>1639</v>
      </c>
    </row>
    <row r="470" s="13" customFormat="1">
      <c r="A470" s="13"/>
      <c r="B470" s="239"/>
      <c r="C470" s="240"/>
      <c r="D470" s="234" t="s">
        <v>150</v>
      </c>
      <c r="E470" s="241" t="s">
        <v>1</v>
      </c>
      <c r="F470" s="242" t="s">
        <v>1640</v>
      </c>
      <c r="G470" s="240"/>
      <c r="H470" s="243">
        <v>8.7919999999999998</v>
      </c>
      <c r="I470" s="244"/>
      <c r="J470" s="240"/>
      <c r="K470" s="240"/>
      <c r="L470" s="245"/>
      <c r="M470" s="246"/>
      <c r="N470" s="247"/>
      <c r="O470" s="247"/>
      <c r="P470" s="247"/>
      <c r="Q470" s="247"/>
      <c r="R470" s="247"/>
      <c r="S470" s="247"/>
      <c r="T470" s="248"/>
      <c r="U470" s="13"/>
      <c r="V470" s="13"/>
      <c r="W470" s="13"/>
      <c r="X470" s="13"/>
      <c r="Y470" s="13"/>
      <c r="Z470" s="13"/>
      <c r="AA470" s="13"/>
      <c r="AB470" s="13"/>
      <c r="AC470" s="13"/>
      <c r="AD470" s="13"/>
      <c r="AE470" s="13"/>
      <c r="AT470" s="249" t="s">
        <v>150</v>
      </c>
      <c r="AU470" s="249" t="s">
        <v>92</v>
      </c>
      <c r="AV470" s="13" t="s">
        <v>92</v>
      </c>
      <c r="AW470" s="13" t="s">
        <v>38</v>
      </c>
      <c r="AX470" s="13" t="s">
        <v>82</v>
      </c>
      <c r="AY470" s="249" t="s">
        <v>136</v>
      </c>
    </row>
    <row r="471" s="14" customFormat="1">
      <c r="A471" s="14"/>
      <c r="B471" s="250"/>
      <c r="C471" s="251"/>
      <c r="D471" s="234" t="s">
        <v>150</v>
      </c>
      <c r="E471" s="252" t="s">
        <v>1</v>
      </c>
      <c r="F471" s="253" t="s">
        <v>153</v>
      </c>
      <c r="G471" s="251"/>
      <c r="H471" s="254">
        <v>8.7919999999999998</v>
      </c>
      <c r="I471" s="255"/>
      <c r="J471" s="251"/>
      <c r="K471" s="251"/>
      <c r="L471" s="256"/>
      <c r="M471" s="257"/>
      <c r="N471" s="258"/>
      <c r="O471" s="258"/>
      <c r="P471" s="258"/>
      <c r="Q471" s="258"/>
      <c r="R471" s="258"/>
      <c r="S471" s="258"/>
      <c r="T471" s="259"/>
      <c r="U471" s="14"/>
      <c r="V471" s="14"/>
      <c r="W471" s="14"/>
      <c r="X471" s="14"/>
      <c r="Y471" s="14"/>
      <c r="Z471" s="14"/>
      <c r="AA471" s="14"/>
      <c r="AB471" s="14"/>
      <c r="AC471" s="14"/>
      <c r="AD471" s="14"/>
      <c r="AE471" s="14"/>
      <c r="AT471" s="260" t="s">
        <v>150</v>
      </c>
      <c r="AU471" s="260" t="s">
        <v>92</v>
      </c>
      <c r="AV471" s="14" t="s">
        <v>142</v>
      </c>
      <c r="AW471" s="14" t="s">
        <v>38</v>
      </c>
      <c r="AX471" s="14" t="s">
        <v>90</v>
      </c>
      <c r="AY471" s="260" t="s">
        <v>136</v>
      </c>
    </row>
    <row r="472" s="2" customFormat="1" ht="14.4" customHeight="1">
      <c r="A472" s="39"/>
      <c r="B472" s="40"/>
      <c r="C472" s="261" t="s">
        <v>996</v>
      </c>
      <c r="D472" s="261" t="s">
        <v>164</v>
      </c>
      <c r="E472" s="262" t="s">
        <v>165</v>
      </c>
      <c r="F472" s="263" t="s">
        <v>1033</v>
      </c>
      <c r="G472" s="264" t="s">
        <v>167</v>
      </c>
      <c r="H472" s="265">
        <v>18.48</v>
      </c>
      <c r="I472" s="266"/>
      <c r="J472" s="267">
        <f>ROUND(I472*H472,2)</f>
        <v>0</v>
      </c>
      <c r="K472" s="268"/>
      <c r="L472" s="269"/>
      <c r="M472" s="270" t="s">
        <v>1</v>
      </c>
      <c r="N472" s="271" t="s">
        <v>47</v>
      </c>
      <c r="O472" s="92"/>
      <c r="P472" s="230">
        <f>O472*H472</f>
        <v>0</v>
      </c>
      <c r="Q472" s="230">
        <v>1</v>
      </c>
      <c r="R472" s="230">
        <f>Q472*H472</f>
        <v>18.48</v>
      </c>
      <c r="S472" s="230">
        <v>0</v>
      </c>
      <c r="T472" s="231">
        <f>S472*H472</f>
        <v>0</v>
      </c>
      <c r="U472" s="39"/>
      <c r="V472" s="39"/>
      <c r="W472" s="39"/>
      <c r="X472" s="39"/>
      <c r="Y472" s="39"/>
      <c r="Z472" s="39"/>
      <c r="AA472" s="39"/>
      <c r="AB472" s="39"/>
      <c r="AC472" s="39"/>
      <c r="AD472" s="39"/>
      <c r="AE472" s="39"/>
      <c r="AR472" s="232" t="s">
        <v>168</v>
      </c>
      <c r="AT472" s="232" t="s">
        <v>164</v>
      </c>
      <c r="AU472" s="232" t="s">
        <v>92</v>
      </c>
      <c r="AY472" s="17" t="s">
        <v>136</v>
      </c>
      <c r="BE472" s="233">
        <f>IF(N472="základní",J472,0)</f>
        <v>0</v>
      </c>
      <c r="BF472" s="233">
        <f>IF(N472="snížená",J472,0)</f>
        <v>0</v>
      </c>
      <c r="BG472" s="233">
        <f>IF(N472="zákl. přenesená",J472,0)</f>
        <v>0</v>
      </c>
      <c r="BH472" s="233">
        <f>IF(N472="sníž. přenesená",J472,0)</f>
        <v>0</v>
      </c>
      <c r="BI472" s="233">
        <f>IF(N472="nulová",J472,0)</f>
        <v>0</v>
      </c>
      <c r="BJ472" s="17" t="s">
        <v>90</v>
      </c>
      <c r="BK472" s="233">
        <f>ROUND(I472*H472,2)</f>
        <v>0</v>
      </c>
      <c r="BL472" s="17" t="s">
        <v>142</v>
      </c>
      <c r="BM472" s="232" t="s">
        <v>1641</v>
      </c>
    </row>
    <row r="473" s="2" customFormat="1">
      <c r="A473" s="39"/>
      <c r="B473" s="40"/>
      <c r="C473" s="41"/>
      <c r="D473" s="234" t="s">
        <v>144</v>
      </c>
      <c r="E473" s="41"/>
      <c r="F473" s="235" t="s">
        <v>462</v>
      </c>
      <c r="G473" s="41"/>
      <c r="H473" s="41"/>
      <c r="I473" s="236"/>
      <c r="J473" s="41"/>
      <c r="K473" s="41"/>
      <c r="L473" s="45"/>
      <c r="M473" s="237"/>
      <c r="N473" s="238"/>
      <c r="O473" s="92"/>
      <c r="P473" s="92"/>
      <c r="Q473" s="92"/>
      <c r="R473" s="92"/>
      <c r="S473" s="92"/>
      <c r="T473" s="93"/>
      <c r="U473" s="39"/>
      <c r="V473" s="39"/>
      <c r="W473" s="39"/>
      <c r="X473" s="39"/>
      <c r="Y473" s="39"/>
      <c r="Z473" s="39"/>
      <c r="AA473" s="39"/>
      <c r="AB473" s="39"/>
      <c r="AC473" s="39"/>
      <c r="AD473" s="39"/>
      <c r="AE473" s="39"/>
      <c r="AT473" s="17" t="s">
        <v>144</v>
      </c>
      <c r="AU473" s="17" t="s">
        <v>92</v>
      </c>
    </row>
    <row r="474" s="13" customFormat="1">
      <c r="A474" s="13"/>
      <c r="B474" s="239"/>
      <c r="C474" s="240"/>
      <c r="D474" s="234" t="s">
        <v>150</v>
      </c>
      <c r="E474" s="240"/>
      <c r="F474" s="242" t="s">
        <v>1642</v>
      </c>
      <c r="G474" s="240"/>
      <c r="H474" s="243">
        <v>18.48</v>
      </c>
      <c r="I474" s="244"/>
      <c r="J474" s="240"/>
      <c r="K474" s="240"/>
      <c r="L474" s="245"/>
      <c r="M474" s="246"/>
      <c r="N474" s="247"/>
      <c r="O474" s="247"/>
      <c r="P474" s="247"/>
      <c r="Q474" s="247"/>
      <c r="R474" s="247"/>
      <c r="S474" s="247"/>
      <c r="T474" s="248"/>
      <c r="U474" s="13"/>
      <c r="V474" s="13"/>
      <c r="W474" s="13"/>
      <c r="X474" s="13"/>
      <c r="Y474" s="13"/>
      <c r="Z474" s="13"/>
      <c r="AA474" s="13"/>
      <c r="AB474" s="13"/>
      <c r="AC474" s="13"/>
      <c r="AD474" s="13"/>
      <c r="AE474" s="13"/>
      <c r="AT474" s="249" t="s">
        <v>150</v>
      </c>
      <c r="AU474" s="249" t="s">
        <v>92</v>
      </c>
      <c r="AV474" s="13" t="s">
        <v>92</v>
      </c>
      <c r="AW474" s="13" t="s">
        <v>4</v>
      </c>
      <c r="AX474" s="13" t="s">
        <v>90</v>
      </c>
      <c r="AY474" s="249" t="s">
        <v>136</v>
      </c>
    </row>
    <row r="475" s="2" customFormat="1" ht="14.4" customHeight="1">
      <c r="A475" s="39"/>
      <c r="B475" s="40"/>
      <c r="C475" s="220" t="s">
        <v>1003</v>
      </c>
      <c r="D475" s="220" t="s">
        <v>138</v>
      </c>
      <c r="E475" s="221" t="s">
        <v>1643</v>
      </c>
      <c r="F475" s="222" t="s">
        <v>1644</v>
      </c>
      <c r="G475" s="223" t="s">
        <v>148</v>
      </c>
      <c r="H475" s="224">
        <v>32.415999999999997</v>
      </c>
      <c r="I475" s="225"/>
      <c r="J475" s="226">
        <f>ROUND(I475*H475,2)</f>
        <v>0</v>
      </c>
      <c r="K475" s="227"/>
      <c r="L475" s="45"/>
      <c r="M475" s="228" t="s">
        <v>1</v>
      </c>
      <c r="N475" s="229" t="s">
        <v>47</v>
      </c>
      <c r="O475" s="92"/>
      <c r="P475" s="230">
        <f>O475*H475</f>
        <v>0</v>
      </c>
      <c r="Q475" s="230">
        <v>0</v>
      </c>
      <c r="R475" s="230">
        <f>Q475*H475</f>
        <v>0</v>
      </c>
      <c r="S475" s="230">
        <v>0</v>
      </c>
      <c r="T475" s="231">
        <f>S475*H475</f>
        <v>0</v>
      </c>
      <c r="U475" s="39"/>
      <c r="V475" s="39"/>
      <c r="W475" s="39"/>
      <c r="X475" s="39"/>
      <c r="Y475" s="39"/>
      <c r="Z475" s="39"/>
      <c r="AA475" s="39"/>
      <c r="AB475" s="39"/>
      <c r="AC475" s="39"/>
      <c r="AD475" s="39"/>
      <c r="AE475" s="39"/>
      <c r="AR475" s="232" t="s">
        <v>142</v>
      </c>
      <c r="AT475" s="232" t="s">
        <v>138</v>
      </c>
      <c r="AU475" s="232" t="s">
        <v>92</v>
      </c>
      <c r="AY475" s="17" t="s">
        <v>136</v>
      </c>
      <c r="BE475" s="233">
        <f>IF(N475="základní",J475,0)</f>
        <v>0</v>
      </c>
      <c r="BF475" s="233">
        <f>IF(N475="snížená",J475,0)</f>
        <v>0</v>
      </c>
      <c r="BG475" s="233">
        <f>IF(N475="zákl. přenesená",J475,0)</f>
        <v>0</v>
      </c>
      <c r="BH475" s="233">
        <f>IF(N475="sníž. přenesená",J475,0)</f>
        <v>0</v>
      </c>
      <c r="BI475" s="233">
        <f>IF(N475="nulová",J475,0)</f>
        <v>0</v>
      </c>
      <c r="BJ475" s="17" t="s">
        <v>90</v>
      </c>
      <c r="BK475" s="233">
        <f>ROUND(I475*H475,2)</f>
        <v>0</v>
      </c>
      <c r="BL475" s="17" t="s">
        <v>142</v>
      </c>
      <c r="BM475" s="232" t="s">
        <v>1645</v>
      </c>
    </row>
    <row r="476" s="2" customFormat="1">
      <c r="A476" s="39"/>
      <c r="B476" s="40"/>
      <c r="C476" s="41"/>
      <c r="D476" s="234" t="s">
        <v>144</v>
      </c>
      <c r="E476" s="41"/>
      <c r="F476" s="235" t="s">
        <v>1258</v>
      </c>
      <c r="G476" s="41"/>
      <c r="H476" s="41"/>
      <c r="I476" s="236"/>
      <c r="J476" s="41"/>
      <c r="K476" s="41"/>
      <c r="L476" s="45"/>
      <c r="M476" s="237"/>
      <c r="N476" s="238"/>
      <c r="O476" s="92"/>
      <c r="P476" s="92"/>
      <c r="Q476" s="92"/>
      <c r="R476" s="92"/>
      <c r="S476" s="92"/>
      <c r="T476" s="93"/>
      <c r="U476" s="39"/>
      <c r="V476" s="39"/>
      <c r="W476" s="39"/>
      <c r="X476" s="39"/>
      <c r="Y476" s="39"/>
      <c r="Z476" s="39"/>
      <c r="AA476" s="39"/>
      <c r="AB476" s="39"/>
      <c r="AC476" s="39"/>
      <c r="AD476" s="39"/>
      <c r="AE476" s="39"/>
      <c r="AT476" s="17" t="s">
        <v>144</v>
      </c>
      <c r="AU476" s="17" t="s">
        <v>92</v>
      </c>
    </row>
    <row r="477" s="13" customFormat="1">
      <c r="A477" s="13"/>
      <c r="B477" s="239"/>
      <c r="C477" s="240"/>
      <c r="D477" s="234" t="s">
        <v>150</v>
      </c>
      <c r="E477" s="241" t="s">
        <v>1</v>
      </c>
      <c r="F477" s="242" t="s">
        <v>1646</v>
      </c>
      <c r="G477" s="240"/>
      <c r="H477" s="243">
        <v>32.415999999999997</v>
      </c>
      <c r="I477" s="244"/>
      <c r="J477" s="240"/>
      <c r="K477" s="240"/>
      <c r="L477" s="245"/>
      <c r="M477" s="246"/>
      <c r="N477" s="247"/>
      <c r="O477" s="247"/>
      <c r="P477" s="247"/>
      <c r="Q477" s="247"/>
      <c r="R477" s="247"/>
      <c r="S477" s="247"/>
      <c r="T477" s="248"/>
      <c r="U477" s="13"/>
      <c r="V477" s="13"/>
      <c r="W477" s="13"/>
      <c r="X477" s="13"/>
      <c r="Y477" s="13"/>
      <c r="Z477" s="13"/>
      <c r="AA477" s="13"/>
      <c r="AB477" s="13"/>
      <c r="AC477" s="13"/>
      <c r="AD477" s="13"/>
      <c r="AE477" s="13"/>
      <c r="AT477" s="249" t="s">
        <v>150</v>
      </c>
      <c r="AU477" s="249" t="s">
        <v>92</v>
      </c>
      <c r="AV477" s="13" t="s">
        <v>92</v>
      </c>
      <c r="AW477" s="13" t="s">
        <v>38</v>
      </c>
      <c r="AX477" s="13" t="s">
        <v>90</v>
      </c>
      <c r="AY477" s="249" t="s">
        <v>136</v>
      </c>
    </row>
    <row r="478" s="14" customFormat="1">
      <c r="A478" s="14"/>
      <c r="B478" s="250"/>
      <c r="C478" s="251"/>
      <c r="D478" s="234" t="s">
        <v>150</v>
      </c>
      <c r="E478" s="252" t="s">
        <v>1</v>
      </c>
      <c r="F478" s="253" t="s">
        <v>153</v>
      </c>
      <c r="G478" s="251"/>
      <c r="H478" s="254">
        <v>32.415999999999997</v>
      </c>
      <c r="I478" s="255"/>
      <c r="J478" s="251"/>
      <c r="K478" s="251"/>
      <c r="L478" s="256"/>
      <c r="M478" s="257"/>
      <c r="N478" s="258"/>
      <c r="O478" s="258"/>
      <c r="P478" s="258"/>
      <c r="Q478" s="258"/>
      <c r="R478" s="258"/>
      <c r="S478" s="258"/>
      <c r="T478" s="259"/>
      <c r="U478" s="14"/>
      <c r="V478" s="14"/>
      <c r="W478" s="14"/>
      <c r="X478" s="14"/>
      <c r="Y478" s="14"/>
      <c r="Z478" s="14"/>
      <c r="AA478" s="14"/>
      <c r="AB478" s="14"/>
      <c r="AC478" s="14"/>
      <c r="AD478" s="14"/>
      <c r="AE478" s="14"/>
      <c r="AT478" s="260" t="s">
        <v>150</v>
      </c>
      <c r="AU478" s="260" t="s">
        <v>92</v>
      </c>
      <c r="AV478" s="14" t="s">
        <v>142</v>
      </c>
      <c r="AW478" s="14" t="s">
        <v>38</v>
      </c>
      <c r="AX478" s="14" t="s">
        <v>82</v>
      </c>
      <c r="AY478" s="260" t="s">
        <v>136</v>
      </c>
    </row>
    <row r="479" s="12" customFormat="1" ht="22.8" customHeight="1">
      <c r="A479" s="12"/>
      <c r="B479" s="204"/>
      <c r="C479" s="205"/>
      <c r="D479" s="206" t="s">
        <v>81</v>
      </c>
      <c r="E479" s="218" t="s">
        <v>1647</v>
      </c>
      <c r="F479" s="218" t="s">
        <v>1648</v>
      </c>
      <c r="G479" s="205"/>
      <c r="H479" s="205"/>
      <c r="I479" s="208"/>
      <c r="J479" s="219">
        <f>BK479</f>
        <v>0</v>
      </c>
      <c r="K479" s="205"/>
      <c r="L479" s="210"/>
      <c r="M479" s="211"/>
      <c r="N479" s="212"/>
      <c r="O479" s="212"/>
      <c r="P479" s="213">
        <f>SUM(P480:P510)</f>
        <v>0</v>
      </c>
      <c r="Q479" s="212"/>
      <c r="R479" s="213">
        <f>SUM(R480:R510)</f>
        <v>8.6666024999999998</v>
      </c>
      <c r="S479" s="212"/>
      <c r="T479" s="214">
        <f>SUM(T480:T510)</f>
        <v>0</v>
      </c>
      <c r="U479" s="12"/>
      <c r="V479" s="12"/>
      <c r="W479" s="12"/>
      <c r="X479" s="12"/>
      <c r="Y479" s="12"/>
      <c r="Z479" s="12"/>
      <c r="AA479" s="12"/>
      <c r="AB479" s="12"/>
      <c r="AC479" s="12"/>
      <c r="AD479" s="12"/>
      <c r="AE479" s="12"/>
      <c r="AR479" s="215" t="s">
        <v>90</v>
      </c>
      <c r="AT479" s="216" t="s">
        <v>81</v>
      </c>
      <c r="AU479" s="216" t="s">
        <v>90</v>
      </c>
      <c r="AY479" s="215" t="s">
        <v>136</v>
      </c>
      <c r="BK479" s="217">
        <f>SUM(BK480:BK510)</f>
        <v>0</v>
      </c>
    </row>
    <row r="480" s="2" customFormat="1" ht="24.15" customHeight="1">
      <c r="A480" s="39"/>
      <c r="B480" s="40"/>
      <c r="C480" s="220" t="s">
        <v>1009</v>
      </c>
      <c r="D480" s="220" t="s">
        <v>138</v>
      </c>
      <c r="E480" s="221" t="s">
        <v>1649</v>
      </c>
      <c r="F480" s="222" t="s">
        <v>1650</v>
      </c>
      <c r="G480" s="223" t="s">
        <v>148</v>
      </c>
      <c r="H480" s="224">
        <v>3.8090000000000002</v>
      </c>
      <c r="I480" s="225"/>
      <c r="J480" s="226">
        <f>ROUND(I480*H480,2)</f>
        <v>0</v>
      </c>
      <c r="K480" s="227"/>
      <c r="L480" s="45"/>
      <c r="M480" s="228" t="s">
        <v>1</v>
      </c>
      <c r="N480" s="229" t="s">
        <v>47</v>
      </c>
      <c r="O480" s="92"/>
      <c r="P480" s="230">
        <f>O480*H480</f>
        <v>0</v>
      </c>
      <c r="Q480" s="230">
        <v>0</v>
      </c>
      <c r="R480" s="230">
        <f>Q480*H480</f>
        <v>0</v>
      </c>
      <c r="S480" s="230">
        <v>0</v>
      </c>
      <c r="T480" s="231">
        <f>S480*H480</f>
        <v>0</v>
      </c>
      <c r="U480" s="39"/>
      <c r="V480" s="39"/>
      <c r="W480" s="39"/>
      <c r="X480" s="39"/>
      <c r="Y480" s="39"/>
      <c r="Z480" s="39"/>
      <c r="AA480" s="39"/>
      <c r="AB480" s="39"/>
      <c r="AC480" s="39"/>
      <c r="AD480" s="39"/>
      <c r="AE480" s="39"/>
      <c r="AR480" s="232" t="s">
        <v>142</v>
      </c>
      <c r="AT480" s="232" t="s">
        <v>138</v>
      </c>
      <c r="AU480" s="232" t="s">
        <v>92</v>
      </c>
      <c r="AY480" s="17" t="s">
        <v>136</v>
      </c>
      <c r="BE480" s="233">
        <f>IF(N480="základní",J480,0)</f>
        <v>0</v>
      </c>
      <c r="BF480" s="233">
        <f>IF(N480="snížená",J480,0)</f>
        <v>0</v>
      </c>
      <c r="BG480" s="233">
        <f>IF(N480="zákl. přenesená",J480,0)</f>
        <v>0</v>
      </c>
      <c r="BH480" s="233">
        <f>IF(N480="sníž. přenesená",J480,0)</f>
        <v>0</v>
      </c>
      <c r="BI480" s="233">
        <f>IF(N480="nulová",J480,0)</f>
        <v>0</v>
      </c>
      <c r="BJ480" s="17" t="s">
        <v>90</v>
      </c>
      <c r="BK480" s="233">
        <f>ROUND(I480*H480,2)</f>
        <v>0</v>
      </c>
      <c r="BL480" s="17" t="s">
        <v>142</v>
      </c>
      <c r="BM480" s="232" t="s">
        <v>1651</v>
      </c>
    </row>
    <row r="481" s="13" customFormat="1">
      <c r="A481" s="13"/>
      <c r="B481" s="239"/>
      <c r="C481" s="240"/>
      <c r="D481" s="234" t="s">
        <v>150</v>
      </c>
      <c r="E481" s="241" t="s">
        <v>1</v>
      </c>
      <c r="F481" s="242" t="s">
        <v>1652</v>
      </c>
      <c r="G481" s="240"/>
      <c r="H481" s="243">
        <v>1.5700000000000001</v>
      </c>
      <c r="I481" s="244"/>
      <c r="J481" s="240"/>
      <c r="K481" s="240"/>
      <c r="L481" s="245"/>
      <c r="M481" s="246"/>
      <c r="N481" s="247"/>
      <c r="O481" s="247"/>
      <c r="P481" s="247"/>
      <c r="Q481" s="247"/>
      <c r="R481" s="247"/>
      <c r="S481" s="247"/>
      <c r="T481" s="248"/>
      <c r="U481" s="13"/>
      <c r="V481" s="13"/>
      <c r="W481" s="13"/>
      <c r="X481" s="13"/>
      <c r="Y481" s="13"/>
      <c r="Z481" s="13"/>
      <c r="AA481" s="13"/>
      <c r="AB481" s="13"/>
      <c r="AC481" s="13"/>
      <c r="AD481" s="13"/>
      <c r="AE481" s="13"/>
      <c r="AT481" s="249" t="s">
        <v>150</v>
      </c>
      <c r="AU481" s="249" t="s">
        <v>92</v>
      </c>
      <c r="AV481" s="13" t="s">
        <v>92</v>
      </c>
      <c r="AW481" s="13" t="s">
        <v>38</v>
      </c>
      <c r="AX481" s="13" t="s">
        <v>82</v>
      </c>
      <c r="AY481" s="249" t="s">
        <v>136</v>
      </c>
    </row>
    <row r="482" s="13" customFormat="1">
      <c r="A482" s="13"/>
      <c r="B482" s="239"/>
      <c r="C482" s="240"/>
      <c r="D482" s="234" t="s">
        <v>150</v>
      </c>
      <c r="E482" s="241" t="s">
        <v>1</v>
      </c>
      <c r="F482" s="242" t="s">
        <v>1653</v>
      </c>
      <c r="G482" s="240"/>
      <c r="H482" s="243">
        <v>2.2389999999999999</v>
      </c>
      <c r="I482" s="244"/>
      <c r="J482" s="240"/>
      <c r="K482" s="240"/>
      <c r="L482" s="245"/>
      <c r="M482" s="246"/>
      <c r="N482" s="247"/>
      <c r="O482" s="247"/>
      <c r="P482" s="247"/>
      <c r="Q482" s="247"/>
      <c r="R482" s="247"/>
      <c r="S482" s="247"/>
      <c r="T482" s="248"/>
      <c r="U482" s="13"/>
      <c r="V482" s="13"/>
      <c r="W482" s="13"/>
      <c r="X482" s="13"/>
      <c r="Y482" s="13"/>
      <c r="Z482" s="13"/>
      <c r="AA482" s="13"/>
      <c r="AB482" s="13"/>
      <c r="AC482" s="13"/>
      <c r="AD482" s="13"/>
      <c r="AE482" s="13"/>
      <c r="AT482" s="249" t="s">
        <v>150</v>
      </c>
      <c r="AU482" s="249" t="s">
        <v>92</v>
      </c>
      <c r="AV482" s="13" t="s">
        <v>92</v>
      </c>
      <c r="AW482" s="13" t="s">
        <v>38</v>
      </c>
      <c r="AX482" s="13" t="s">
        <v>82</v>
      </c>
      <c r="AY482" s="249" t="s">
        <v>136</v>
      </c>
    </row>
    <row r="483" s="14" customFormat="1">
      <c r="A483" s="14"/>
      <c r="B483" s="250"/>
      <c r="C483" s="251"/>
      <c r="D483" s="234" t="s">
        <v>150</v>
      </c>
      <c r="E483" s="252" t="s">
        <v>1</v>
      </c>
      <c r="F483" s="253" t="s">
        <v>153</v>
      </c>
      <c r="G483" s="251"/>
      <c r="H483" s="254">
        <v>3.8090000000000002</v>
      </c>
      <c r="I483" s="255"/>
      <c r="J483" s="251"/>
      <c r="K483" s="251"/>
      <c r="L483" s="256"/>
      <c r="M483" s="257"/>
      <c r="N483" s="258"/>
      <c r="O483" s="258"/>
      <c r="P483" s="258"/>
      <c r="Q483" s="258"/>
      <c r="R483" s="258"/>
      <c r="S483" s="258"/>
      <c r="T483" s="259"/>
      <c r="U483" s="14"/>
      <c r="V483" s="14"/>
      <c r="W483" s="14"/>
      <c r="X483" s="14"/>
      <c r="Y483" s="14"/>
      <c r="Z483" s="14"/>
      <c r="AA483" s="14"/>
      <c r="AB483" s="14"/>
      <c r="AC483" s="14"/>
      <c r="AD483" s="14"/>
      <c r="AE483" s="14"/>
      <c r="AT483" s="260" t="s">
        <v>150</v>
      </c>
      <c r="AU483" s="260" t="s">
        <v>92</v>
      </c>
      <c r="AV483" s="14" t="s">
        <v>142</v>
      </c>
      <c r="AW483" s="14" t="s">
        <v>38</v>
      </c>
      <c r="AX483" s="14" t="s">
        <v>90</v>
      </c>
      <c r="AY483" s="260" t="s">
        <v>136</v>
      </c>
    </row>
    <row r="484" s="2" customFormat="1" ht="14.4" customHeight="1">
      <c r="A484" s="39"/>
      <c r="B484" s="40"/>
      <c r="C484" s="261" t="s">
        <v>1013</v>
      </c>
      <c r="D484" s="261" t="s">
        <v>164</v>
      </c>
      <c r="E484" s="262" t="s">
        <v>1654</v>
      </c>
      <c r="F484" s="263" t="s">
        <v>1655</v>
      </c>
      <c r="G484" s="264" t="s">
        <v>167</v>
      </c>
      <c r="H484" s="265">
        <v>4.4779999999999998</v>
      </c>
      <c r="I484" s="266"/>
      <c r="J484" s="267">
        <f>ROUND(I484*H484,2)</f>
        <v>0</v>
      </c>
      <c r="K484" s="268"/>
      <c r="L484" s="269"/>
      <c r="M484" s="270" t="s">
        <v>1</v>
      </c>
      <c r="N484" s="271" t="s">
        <v>47</v>
      </c>
      <c r="O484" s="92"/>
      <c r="P484" s="230">
        <f>O484*H484</f>
        <v>0</v>
      </c>
      <c r="Q484" s="230">
        <v>1</v>
      </c>
      <c r="R484" s="230">
        <f>Q484*H484</f>
        <v>4.4779999999999998</v>
      </c>
      <c r="S484" s="230">
        <v>0</v>
      </c>
      <c r="T484" s="231">
        <f>S484*H484</f>
        <v>0</v>
      </c>
      <c r="U484" s="39"/>
      <c r="V484" s="39"/>
      <c r="W484" s="39"/>
      <c r="X484" s="39"/>
      <c r="Y484" s="39"/>
      <c r="Z484" s="39"/>
      <c r="AA484" s="39"/>
      <c r="AB484" s="39"/>
      <c r="AC484" s="39"/>
      <c r="AD484" s="39"/>
      <c r="AE484" s="39"/>
      <c r="AR484" s="232" t="s">
        <v>168</v>
      </c>
      <c r="AT484" s="232" t="s">
        <v>164</v>
      </c>
      <c r="AU484" s="232" t="s">
        <v>92</v>
      </c>
      <c r="AY484" s="17" t="s">
        <v>136</v>
      </c>
      <c r="BE484" s="233">
        <f>IF(N484="základní",J484,0)</f>
        <v>0</v>
      </c>
      <c r="BF484" s="233">
        <f>IF(N484="snížená",J484,0)</f>
        <v>0</v>
      </c>
      <c r="BG484" s="233">
        <f>IF(N484="zákl. přenesená",J484,0)</f>
        <v>0</v>
      </c>
      <c r="BH484" s="233">
        <f>IF(N484="sníž. přenesená",J484,0)</f>
        <v>0</v>
      </c>
      <c r="BI484" s="233">
        <f>IF(N484="nulová",J484,0)</f>
        <v>0</v>
      </c>
      <c r="BJ484" s="17" t="s">
        <v>90</v>
      </c>
      <c r="BK484" s="233">
        <f>ROUND(I484*H484,2)</f>
        <v>0</v>
      </c>
      <c r="BL484" s="17" t="s">
        <v>142</v>
      </c>
      <c r="BM484" s="232" t="s">
        <v>1656</v>
      </c>
    </row>
    <row r="485" s="2" customFormat="1">
      <c r="A485" s="39"/>
      <c r="B485" s="40"/>
      <c r="C485" s="41"/>
      <c r="D485" s="234" t="s">
        <v>144</v>
      </c>
      <c r="E485" s="41"/>
      <c r="F485" s="235" t="s">
        <v>1657</v>
      </c>
      <c r="G485" s="41"/>
      <c r="H485" s="41"/>
      <c r="I485" s="236"/>
      <c r="J485" s="41"/>
      <c r="K485" s="41"/>
      <c r="L485" s="45"/>
      <c r="M485" s="237"/>
      <c r="N485" s="238"/>
      <c r="O485" s="92"/>
      <c r="P485" s="92"/>
      <c r="Q485" s="92"/>
      <c r="R485" s="92"/>
      <c r="S485" s="92"/>
      <c r="T485" s="93"/>
      <c r="U485" s="39"/>
      <c r="V485" s="39"/>
      <c r="W485" s="39"/>
      <c r="X485" s="39"/>
      <c r="Y485" s="39"/>
      <c r="Z485" s="39"/>
      <c r="AA485" s="39"/>
      <c r="AB485" s="39"/>
      <c r="AC485" s="39"/>
      <c r="AD485" s="39"/>
      <c r="AE485" s="39"/>
      <c r="AT485" s="17" t="s">
        <v>144</v>
      </c>
      <c r="AU485" s="17" t="s">
        <v>92</v>
      </c>
    </row>
    <row r="486" s="13" customFormat="1">
      <c r="A486" s="13"/>
      <c r="B486" s="239"/>
      <c r="C486" s="240"/>
      <c r="D486" s="234" t="s">
        <v>150</v>
      </c>
      <c r="E486" s="241" t="s">
        <v>1</v>
      </c>
      <c r="F486" s="242" t="s">
        <v>1658</v>
      </c>
      <c r="G486" s="240"/>
      <c r="H486" s="243">
        <v>4.4779999999999998</v>
      </c>
      <c r="I486" s="244"/>
      <c r="J486" s="240"/>
      <c r="K486" s="240"/>
      <c r="L486" s="245"/>
      <c r="M486" s="246"/>
      <c r="N486" s="247"/>
      <c r="O486" s="247"/>
      <c r="P486" s="247"/>
      <c r="Q486" s="247"/>
      <c r="R486" s="247"/>
      <c r="S486" s="247"/>
      <c r="T486" s="248"/>
      <c r="U486" s="13"/>
      <c r="V486" s="13"/>
      <c r="W486" s="13"/>
      <c r="X486" s="13"/>
      <c r="Y486" s="13"/>
      <c r="Z486" s="13"/>
      <c r="AA486" s="13"/>
      <c r="AB486" s="13"/>
      <c r="AC486" s="13"/>
      <c r="AD486" s="13"/>
      <c r="AE486" s="13"/>
      <c r="AT486" s="249" t="s">
        <v>150</v>
      </c>
      <c r="AU486" s="249" t="s">
        <v>92</v>
      </c>
      <c r="AV486" s="13" t="s">
        <v>92</v>
      </c>
      <c r="AW486" s="13" t="s">
        <v>38</v>
      </c>
      <c r="AX486" s="13" t="s">
        <v>90</v>
      </c>
      <c r="AY486" s="249" t="s">
        <v>136</v>
      </c>
    </row>
    <row r="487" s="2" customFormat="1" ht="14.4" customHeight="1">
      <c r="A487" s="39"/>
      <c r="B487" s="40"/>
      <c r="C487" s="261" t="s">
        <v>1017</v>
      </c>
      <c r="D487" s="261" t="s">
        <v>164</v>
      </c>
      <c r="E487" s="262" t="s">
        <v>1659</v>
      </c>
      <c r="F487" s="263" t="s">
        <v>1660</v>
      </c>
      <c r="G487" s="264" t="s">
        <v>167</v>
      </c>
      <c r="H487" s="265">
        <v>3.52</v>
      </c>
      <c r="I487" s="266"/>
      <c r="J487" s="267">
        <f>ROUND(I487*H487,2)</f>
        <v>0</v>
      </c>
      <c r="K487" s="268"/>
      <c r="L487" s="269"/>
      <c r="M487" s="270" t="s">
        <v>1</v>
      </c>
      <c r="N487" s="271" t="s">
        <v>47</v>
      </c>
      <c r="O487" s="92"/>
      <c r="P487" s="230">
        <f>O487*H487</f>
        <v>0</v>
      </c>
      <c r="Q487" s="230">
        <v>1</v>
      </c>
      <c r="R487" s="230">
        <f>Q487*H487</f>
        <v>3.52</v>
      </c>
      <c r="S487" s="230">
        <v>0</v>
      </c>
      <c r="T487" s="231">
        <f>S487*H487</f>
        <v>0</v>
      </c>
      <c r="U487" s="39"/>
      <c r="V487" s="39"/>
      <c r="W487" s="39"/>
      <c r="X487" s="39"/>
      <c r="Y487" s="39"/>
      <c r="Z487" s="39"/>
      <c r="AA487" s="39"/>
      <c r="AB487" s="39"/>
      <c r="AC487" s="39"/>
      <c r="AD487" s="39"/>
      <c r="AE487" s="39"/>
      <c r="AR487" s="232" t="s">
        <v>168</v>
      </c>
      <c r="AT487" s="232" t="s">
        <v>164</v>
      </c>
      <c r="AU487" s="232" t="s">
        <v>92</v>
      </c>
      <c r="AY487" s="17" t="s">
        <v>136</v>
      </c>
      <c r="BE487" s="233">
        <f>IF(N487="základní",J487,0)</f>
        <v>0</v>
      </c>
      <c r="BF487" s="233">
        <f>IF(N487="snížená",J487,0)</f>
        <v>0</v>
      </c>
      <c r="BG487" s="233">
        <f>IF(N487="zákl. přenesená",J487,0)</f>
        <v>0</v>
      </c>
      <c r="BH487" s="233">
        <f>IF(N487="sníž. přenesená",J487,0)</f>
        <v>0</v>
      </c>
      <c r="BI487" s="233">
        <f>IF(N487="nulová",J487,0)</f>
        <v>0</v>
      </c>
      <c r="BJ487" s="17" t="s">
        <v>90</v>
      </c>
      <c r="BK487" s="233">
        <f>ROUND(I487*H487,2)</f>
        <v>0</v>
      </c>
      <c r="BL487" s="17" t="s">
        <v>142</v>
      </c>
      <c r="BM487" s="232" t="s">
        <v>1661</v>
      </c>
    </row>
    <row r="488" s="13" customFormat="1">
      <c r="A488" s="13"/>
      <c r="B488" s="239"/>
      <c r="C488" s="240"/>
      <c r="D488" s="234" t="s">
        <v>150</v>
      </c>
      <c r="E488" s="241" t="s">
        <v>1</v>
      </c>
      <c r="F488" s="242" t="s">
        <v>1662</v>
      </c>
      <c r="G488" s="240"/>
      <c r="H488" s="243">
        <v>3.52</v>
      </c>
      <c r="I488" s="244"/>
      <c r="J488" s="240"/>
      <c r="K488" s="240"/>
      <c r="L488" s="245"/>
      <c r="M488" s="246"/>
      <c r="N488" s="247"/>
      <c r="O488" s="247"/>
      <c r="P488" s="247"/>
      <c r="Q488" s="247"/>
      <c r="R488" s="247"/>
      <c r="S488" s="247"/>
      <c r="T488" s="248"/>
      <c r="U488" s="13"/>
      <c r="V488" s="13"/>
      <c r="W488" s="13"/>
      <c r="X488" s="13"/>
      <c r="Y488" s="13"/>
      <c r="Z488" s="13"/>
      <c r="AA488" s="13"/>
      <c r="AB488" s="13"/>
      <c r="AC488" s="13"/>
      <c r="AD488" s="13"/>
      <c r="AE488" s="13"/>
      <c r="AT488" s="249" t="s">
        <v>150</v>
      </c>
      <c r="AU488" s="249" t="s">
        <v>92</v>
      </c>
      <c r="AV488" s="13" t="s">
        <v>92</v>
      </c>
      <c r="AW488" s="13" t="s">
        <v>38</v>
      </c>
      <c r="AX488" s="13" t="s">
        <v>82</v>
      </c>
      <c r="AY488" s="249" t="s">
        <v>136</v>
      </c>
    </row>
    <row r="489" s="14" customFormat="1">
      <c r="A489" s="14"/>
      <c r="B489" s="250"/>
      <c r="C489" s="251"/>
      <c r="D489" s="234" t="s">
        <v>150</v>
      </c>
      <c r="E489" s="252" t="s">
        <v>1</v>
      </c>
      <c r="F489" s="253" t="s">
        <v>153</v>
      </c>
      <c r="G489" s="251"/>
      <c r="H489" s="254">
        <v>3.52</v>
      </c>
      <c r="I489" s="255"/>
      <c r="J489" s="251"/>
      <c r="K489" s="251"/>
      <c r="L489" s="256"/>
      <c r="M489" s="257"/>
      <c r="N489" s="258"/>
      <c r="O489" s="258"/>
      <c r="P489" s="258"/>
      <c r="Q489" s="258"/>
      <c r="R489" s="258"/>
      <c r="S489" s="258"/>
      <c r="T489" s="259"/>
      <c r="U489" s="14"/>
      <c r="V489" s="14"/>
      <c r="W489" s="14"/>
      <c r="X489" s="14"/>
      <c r="Y489" s="14"/>
      <c r="Z489" s="14"/>
      <c r="AA489" s="14"/>
      <c r="AB489" s="14"/>
      <c r="AC489" s="14"/>
      <c r="AD489" s="14"/>
      <c r="AE489" s="14"/>
      <c r="AT489" s="260" t="s">
        <v>150</v>
      </c>
      <c r="AU489" s="260" t="s">
        <v>92</v>
      </c>
      <c r="AV489" s="14" t="s">
        <v>142</v>
      </c>
      <c r="AW489" s="14" t="s">
        <v>38</v>
      </c>
      <c r="AX489" s="14" t="s">
        <v>90</v>
      </c>
      <c r="AY489" s="260" t="s">
        <v>136</v>
      </c>
    </row>
    <row r="490" s="2" customFormat="1" ht="24.15" customHeight="1">
      <c r="A490" s="39"/>
      <c r="B490" s="40"/>
      <c r="C490" s="220" t="s">
        <v>1022</v>
      </c>
      <c r="D490" s="220" t="s">
        <v>138</v>
      </c>
      <c r="E490" s="221" t="s">
        <v>1663</v>
      </c>
      <c r="F490" s="222" t="s">
        <v>1604</v>
      </c>
      <c r="G490" s="223" t="s">
        <v>198</v>
      </c>
      <c r="H490" s="224">
        <v>1</v>
      </c>
      <c r="I490" s="225"/>
      <c r="J490" s="226">
        <f>ROUND(I490*H490,2)</f>
        <v>0</v>
      </c>
      <c r="K490" s="227"/>
      <c r="L490" s="45"/>
      <c r="M490" s="228" t="s">
        <v>1</v>
      </c>
      <c r="N490" s="229" t="s">
        <v>47</v>
      </c>
      <c r="O490" s="92"/>
      <c r="P490" s="230">
        <f>O490*H490</f>
        <v>0</v>
      </c>
      <c r="Q490" s="230">
        <v>0.21734000000000001</v>
      </c>
      <c r="R490" s="230">
        <f>Q490*H490</f>
        <v>0.21734000000000001</v>
      </c>
      <c r="S490" s="230">
        <v>0</v>
      </c>
      <c r="T490" s="231">
        <f>S490*H490</f>
        <v>0</v>
      </c>
      <c r="U490" s="39"/>
      <c r="V490" s="39"/>
      <c r="W490" s="39"/>
      <c r="X490" s="39"/>
      <c r="Y490" s="39"/>
      <c r="Z490" s="39"/>
      <c r="AA490" s="39"/>
      <c r="AB490" s="39"/>
      <c r="AC490" s="39"/>
      <c r="AD490" s="39"/>
      <c r="AE490" s="39"/>
      <c r="AR490" s="232" t="s">
        <v>142</v>
      </c>
      <c r="AT490" s="232" t="s">
        <v>138</v>
      </c>
      <c r="AU490" s="232" t="s">
        <v>92</v>
      </c>
      <c r="AY490" s="17" t="s">
        <v>136</v>
      </c>
      <c r="BE490" s="233">
        <f>IF(N490="základní",J490,0)</f>
        <v>0</v>
      </c>
      <c r="BF490" s="233">
        <f>IF(N490="snížená",J490,0)</f>
        <v>0</v>
      </c>
      <c r="BG490" s="233">
        <f>IF(N490="zákl. přenesená",J490,0)</f>
        <v>0</v>
      </c>
      <c r="BH490" s="233">
        <f>IF(N490="sníž. přenesená",J490,0)</f>
        <v>0</v>
      </c>
      <c r="BI490" s="233">
        <f>IF(N490="nulová",J490,0)</f>
        <v>0</v>
      </c>
      <c r="BJ490" s="17" t="s">
        <v>90</v>
      </c>
      <c r="BK490" s="233">
        <f>ROUND(I490*H490,2)</f>
        <v>0</v>
      </c>
      <c r="BL490" s="17" t="s">
        <v>142</v>
      </c>
      <c r="BM490" s="232" t="s">
        <v>1664</v>
      </c>
    </row>
    <row r="491" s="13" customFormat="1">
      <c r="A491" s="13"/>
      <c r="B491" s="239"/>
      <c r="C491" s="240"/>
      <c r="D491" s="234" t="s">
        <v>150</v>
      </c>
      <c r="E491" s="241" t="s">
        <v>1</v>
      </c>
      <c r="F491" s="242" t="s">
        <v>1606</v>
      </c>
      <c r="G491" s="240"/>
      <c r="H491" s="243">
        <v>1</v>
      </c>
      <c r="I491" s="244"/>
      <c r="J491" s="240"/>
      <c r="K491" s="240"/>
      <c r="L491" s="245"/>
      <c r="M491" s="246"/>
      <c r="N491" s="247"/>
      <c r="O491" s="247"/>
      <c r="P491" s="247"/>
      <c r="Q491" s="247"/>
      <c r="R491" s="247"/>
      <c r="S491" s="247"/>
      <c r="T491" s="248"/>
      <c r="U491" s="13"/>
      <c r="V491" s="13"/>
      <c r="W491" s="13"/>
      <c r="X491" s="13"/>
      <c r="Y491" s="13"/>
      <c r="Z491" s="13"/>
      <c r="AA491" s="13"/>
      <c r="AB491" s="13"/>
      <c r="AC491" s="13"/>
      <c r="AD491" s="13"/>
      <c r="AE491" s="13"/>
      <c r="AT491" s="249" t="s">
        <v>150</v>
      </c>
      <c r="AU491" s="249" t="s">
        <v>92</v>
      </c>
      <c r="AV491" s="13" t="s">
        <v>92</v>
      </c>
      <c r="AW491" s="13" t="s">
        <v>38</v>
      </c>
      <c r="AX491" s="13" t="s">
        <v>90</v>
      </c>
      <c r="AY491" s="249" t="s">
        <v>136</v>
      </c>
    </row>
    <row r="492" s="2" customFormat="1" ht="24.15" customHeight="1">
      <c r="A492" s="39"/>
      <c r="B492" s="40"/>
      <c r="C492" s="261" t="s">
        <v>1027</v>
      </c>
      <c r="D492" s="261" t="s">
        <v>164</v>
      </c>
      <c r="E492" s="262" t="s">
        <v>1665</v>
      </c>
      <c r="F492" s="263" t="s">
        <v>1666</v>
      </c>
      <c r="G492" s="264" t="s">
        <v>198</v>
      </c>
      <c r="H492" s="265">
        <v>1</v>
      </c>
      <c r="I492" s="266"/>
      <c r="J492" s="267">
        <f>ROUND(I492*H492,2)</f>
        <v>0</v>
      </c>
      <c r="K492" s="268"/>
      <c r="L492" s="269"/>
      <c r="M492" s="270" t="s">
        <v>1</v>
      </c>
      <c r="N492" s="271" t="s">
        <v>47</v>
      </c>
      <c r="O492" s="92"/>
      <c r="P492" s="230">
        <f>O492*H492</f>
        <v>0</v>
      </c>
      <c r="Q492" s="230">
        <v>0.10199999999999999</v>
      </c>
      <c r="R492" s="230">
        <f>Q492*H492</f>
        <v>0.10199999999999999</v>
      </c>
      <c r="S492" s="230">
        <v>0</v>
      </c>
      <c r="T492" s="231">
        <f>S492*H492</f>
        <v>0</v>
      </c>
      <c r="U492" s="39"/>
      <c r="V492" s="39"/>
      <c r="W492" s="39"/>
      <c r="X492" s="39"/>
      <c r="Y492" s="39"/>
      <c r="Z492" s="39"/>
      <c r="AA492" s="39"/>
      <c r="AB492" s="39"/>
      <c r="AC492" s="39"/>
      <c r="AD492" s="39"/>
      <c r="AE492" s="39"/>
      <c r="AR492" s="232" t="s">
        <v>168</v>
      </c>
      <c r="AT492" s="232" t="s">
        <v>164</v>
      </c>
      <c r="AU492" s="232" t="s">
        <v>92</v>
      </c>
      <c r="AY492" s="17" t="s">
        <v>136</v>
      </c>
      <c r="BE492" s="233">
        <f>IF(N492="základní",J492,0)</f>
        <v>0</v>
      </c>
      <c r="BF492" s="233">
        <f>IF(N492="snížená",J492,0)</f>
        <v>0</v>
      </c>
      <c r="BG492" s="233">
        <f>IF(N492="zákl. přenesená",J492,0)</f>
        <v>0</v>
      </c>
      <c r="BH492" s="233">
        <f>IF(N492="sníž. přenesená",J492,0)</f>
        <v>0</v>
      </c>
      <c r="BI492" s="233">
        <f>IF(N492="nulová",J492,0)</f>
        <v>0</v>
      </c>
      <c r="BJ492" s="17" t="s">
        <v>90</v>
      </c>
      <c r="BK492" s="233">
        <f>ROUND(I492*H492,2)</f>
        <v>0</v>
      </c>
      <c r="BL492" s="17" t="s">
        <v>142</v>
      </c>
      <c r="BM492" s="232" t="s">
        <v>1667</v>
      </c>
    </row>
    <row r="493" s="2" customFormat="1">
      <c r="A493" s="39"/>
      <c r="B493" s="40"/>
      <c r="C493" s="41"/>
      <c r="D493" s="234" t="s">
        <v>144</v>
      </c>
      <c r="E493" s="41"/>
      <c r="F493" s="235" t="s">
        <v>1668</v>
      </c>
      <c r="G493" s="41"/>
      <c r="H493" s="41"/>
      <c r="I493" s="236"/>
      <c r="J493" s="41"/>
      <c r="K493" s="41"/>
      <c r="L493" s="45"/>
      <c r="M493" s="237"/>
      <c r="N493" s="238"/>
      <c r="O493" s="92"/>
      <c r="P493" s="92"/>
      <c r="Q493" s="92"/>
      <c r="R493" s="92"/>
      <c r="S493" s="92"/>
      <c r="T493" s="93"/>
      <c r="U493" s="39"/>
      <c r="V493" s="39"/>
      <c r="W493" s="39"/>
      <c r="X493" s="39"/>
      <c r="Y493" s="39"/>
      <c r="Z493" s="39"/>
      <c r="AA493" s="39"/>
      <c r="AB493" s="39"/>
      <c r="AC493" s="39"/>
      <c r="AD493" s="39"/>
      <c r="AE493" s="39"/>
      <c r="AT493" s="17" t="s">
        <v>144</v>
      </c>
      <c r="AU493" s="17" t="s">
        <v>92</v>
      </c>
    </row>
    <row r="494" s="13" customFormat="1">
      <c r="A494" s="13"/>
      <c r="B494" s="239"/>
      <c r="C494" s="240"/>
      <c r="D494" s="234" t="s">
        <v>150</v>
      </c>
      <c r="E494" s="241" t="s">
        <v>1</v>
      </c>
      <c r="F494" s="242" t="s">
        <v>90</v>
      </c>
      <c r="G494" s="240"/>
      <c r="H494" s="243">
        <v>1</v>
      </c>
      <c r="I494" s="244"/>
      <c r="J494" s="240"/>
      <c r="K494" s="240"/>
      <c r="L494" s="245"/>
      <c r="M494" s="246"/>
      <c r="N494" s="247"/>
      <c r="O494" s="247"/>
      <c r="P494" s="247"/>
      <c r="Q494" s="247"/>
      <c r="R494" s="247"/>
      <c r="S494" s="247"/>
      <c r="T494" s="248"/>
      <c r="U494" s="13"/>
      <c r="V494" s="13"/>
      <c r="W494" s="13"/>
      <c r="X494" s="13"/>
      <c r="Y494" s="13"/>
      <c r="Z494" s="13"/>
      <c r="AA494" s="13"/>
      <c r="AB494" s="13"/>
      <c r="AC494" s="13"/>
      <c r="AD494" s="13"/>
      <c r="AE494" s="13"/>
      <c r="AT494" s="249" t="s">
        <v>150</v>
      </c>
      <c r="AU494" s="249" t="s">
        <v>92</v>
      </c>
      <c r="AV494" s="13" t="s">
        <v>92</v>
      </c>
      <c r="AW494" s="13" t="s">
        <v>38</v>
      </c>
      <c r="AX494" s="13" t="s">
        <v>82</v>
      </c>
      <c r="AY494" s="249" t="s">
        <v>136</v>
      </c>
    </row>
    <row r="495" s="14" customFormat="1">
      <c r="A495" s="14"/>
      <c r="B495" s="250"/>
      <c r="C495" s="251"/>
      <c r="D495" s="234" t="s">
        <v>150</v>
      </c>
      <c r="E495" s="252" t="s">
        <v>1</v>
      </c>
      <c r="F495" s="253" t="s">
        <v>153</v>
      </c>
      <c r="G495" s="251"/>
      <c r="H495" s="254">
        <v>1</v>
      </c>
      <c r="I495" s="255"/>
      <c r="J495" s="251"/>
      <c r="K495" s="251"/>
      <c r="L495" s="256"/>
      <c r="M495" s="257"/>
      <c r="N495" s="258"/>
      <c r="O495" s="258"/>
      <c r="P495" s="258"/>
      <c r="Q495" s="258"/>
      <c r="R495" s="258"/>
      <c r="S495" s="258"/>
      <c r="T495" s="259"/>
      <c r="U495" s="14"/>
      <c r="V495" s="14"/>
      <c r="W495" s="14"/>
      <c r="X495" s="14"/>
      <c r="Y495" s="14"/>
      <c r="Z495" s="14"/>
      <c r="AA495" s="14"/>
      <c r="AB495" s="14"/>
      <c r="AC495" s="14"/>
      <c r="AD495" s="14"/>
      <c r="AE495" s="14"/>
      <c r="AT495" s="260" t="s">
        <v>150</v>
      </c>
      <c r="AU495" s="260" t="s">
        <v>92</v>
      </c>
      <c r="AV495" s="14" t="s">
        <v>142</v>
      </c>
      <c r="AW495" s="14" t="s">
        <v>38</v>
      </c>
      <c r="AX495" s="14" t="s">
        <v>90</v>
      </c>
      <c r="AY495" s="260" t="s">
        <v>136</v>
      </c>
    </row>
    <row r="496" s="2" customFormat="1" ht="24.15" customHeight="1">
      <c r="A496" s="39"/>
      <c r="B496" s="40"/>
      <c r="C496" s="220" t="s">
        <v>1032</v>
      </c>
      <c r="D496" s="220" t="s">
        <v>138</v>
      </c>
      <c r="E496" s="221" t="s">
        <v>1669</v>
      </c>
      <c r="F496" s="222" t="s">
        <v>1670</v>
      </c>
      <c r="G496" s="223" t="s">
        <v>148</v>
      </c>
      <c r="H496" s="224">
        <v>1.2</v>
      </c>
      <c r="I496" s="225"/>
      <c r="J496" s="226">
        <f>ROUND(I496*H496,2)</f>
        <v>0</v>
      </c>
      <c r="K496" s="227"/>
      <c r="L496" s="45"/>
      <c r="M496" s="228" t="s">
        <v>1</v>
      </c>
      <c r="N496" s="229" t="s">
        <v>47</v>
      </c>
      <c r="O496" s="92"/>
      <c r="P496" s="230">
        <f>O496*H496</f>
        <v>0</v>
      </c>
      <c r="Q496" s="230">
        <v>0</v>
      </c>
      <c r="R496" s="230">
        <f>Q496*H496</f>
        <v>0</v>
      </c>
      <c r="S496" s="230">
        <v>0</v>
      </c>
      <c r="T496" s="231">
        <f>S496*H496</f>
        <v>0</v>
      </c>
      <c r="U496" s="39"/>
      <c r="V496" s="39"/>
      <c r="W496" s="39"/>
      <c r="X496" s="39"/>
      <c r="Y496" s="39"/>
      <c r="Z496" s="39"/>
      <c r="AA496" s="39"/>
      <c r="AB496" s="39"/>
      <c r="AC496" s="39"/>
      <c r="AD496" s="39"/>
      <c r="AE496" s="39"/>
      <c r="AR496" s="232" t="s">
        <v>142</v>
      </c>
      <c r="AT496" s="232" t="s">
        <v>138</v>
      </c>
      <c r="AU496" s="232" t="s">
        <v>92</v>
      </c>
      <c r="AY496" s="17" t="s">
        <v>136</v>
      </c>
      <c r="BE496" s="233">
        <f>IF(N496="základní",J496,0)</f>
        <v>0</v>
      </c>
      <c r="BF496" s="233">
        <f>IF(N496="snížená",J496,0)</f>
        <v>0</v>
      </c>
      <c r="BG496" s="233">
        <f>IF(N496="zákl. přenesená",J496,0)</f>
        <v>0</v>
      </c>
      <c r="BH496" s="233">
        <f>IF(N496="sníž. přenesená",J496,0)</f>
        <v>0</v>
      </c>
      <c r="BI496" s="233">
        <f>IF(N496="nulová",J496,0)</f>
        <v>0</v>
      </c>
      <c r="BJ496" s="17" t="s">
        <v>90</v>
      </c>
      <c r="BK496" s="233">
        <f>ROUND(I496*H496,2)</f>
        <v>0</v>
      </c>
      <c r="BL496" s="17" t="s">
        <v>142</v>
      </c>
      <c r="BM496" s="232" t="s">
        <v>1671</v>
      </c>
    </row>
    <row r="497" s="13" customFormat="1">
      <c r="A497" s="13"/>
      <c r="B497" s="239"/>
      <c r="C497" s="240"/>
      <c r="D497" s="234" t="s">
        <v>150</v>
      </c>
      <c r="E497" s="241" t="s">
        <v>1</v>
      </c>
      <c r="F497" s="242" t="s">
        <v>1672</v>
      </c>
      <c r="G497" s="240"/>
      <c r="H497" s="243">
        <v>1.2</v>
      </c>
      <c r="I497" s="244"/>
      <c r="J497" s="240"/>
      <c r="K497" s="240"/>
      <c r="L497" s="245"/>
      <c r="M497" s="246"/>
      <c r="N497" s="247"/>
      <c r="O497" s="247"/>
      <c r="P497" s="247"/>
      <c r="Q497" s="247"/>
      <c r="R497" s="247"/>
      <c r="S497" s="247"/>
      <c r="T497" s="248"/>
      <c r="U497" s="13"/>
      <c r="V497" s="13"/>
      <c r="W497" s="13"/>
      <c r="X497" s="13"/>
      <c r="Y497" s="13"/>
      <c r="Z497" s="13"/>
      <c r="AA497" s="13"/>
      <c r="AB497" s="13"/>
      <c r="AC497" s="13"/>
      <c r="AD497" s="13"/>
      <c r="AE497" s="13"/>
      <c r="AT497" s="249" t="s">
        <v>150</v>
      </c>
      <c r="AU497" s="249" t="s">
        <v>92</v>
      </c>
      <c r="AV497" s="13" t="s">
        <v>92</v>
      </c>
      <c r="AW497" s="13" t="s">
        <v>38</v>
      </c>
      <c r="AX497" s="13" t="s">
        <v>82</v>
      </c>
      <c r="AY497" s="249" t="s">
        <v>136</v>
      </c>
    </row>
    <row r="498" s="14" customFormat="1">
      <c r="A498" s="14"/>
      <c r="B498" s="250"/>
      <c r="C498" s="251"/>
      <c r="D498" s="234" t="s">
        <v>150</v>
      </c>
      <c r="E498" s="252" t="s">
        <v>1</v>
      </c>
      <c r="F498" s="253" t="s">
        <v>153</v>
      </c>
      <c r="G498" s="251"/>
      <c r="H498" s="254">
        <v>1.2</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150</v>
      </c>
      <c r="AU498" s="260" t="s">
        <v>92</v>
      </c>
      <c r="AV498" s="14" t="s">
        <v>142</v>
      </c>
      <c r="AW498" s="14" t="s">
        <v>38</v>
      </c>
      <c r="AX498" s="14" t="s">
        <v>90</v>
      </c>
      <c r="AY498" s="260" t="s">
        <v>136</v>
      </c>
    </row>
    <row r="499" s="2" customFormat="1" ht="14.4" customHeight="1">
      <c r="A499" s="39"/>
      <c r="B499" s="40"/>
      <c r="C499" s="220" t="s">
        <v>1036</v>
      </c>
      <c r="D499" s="220" t="s">
        <v>138</v>
      </c>
      <c r="E499" s="221" t="s">
        <v>1673</v>
      </c>
      <c r="F499" s="222" t="s">
        <v>1674</v>
      </c>
      <c r="G499" s="223" t="s">
        <v>167</v>
      </c>
      <c r="H499" s="224">
        <v>0.25</v>
      </c>
      <c r="I499" s="225"/>
      <c r="J499" s="226">
        <f>ROUND(I499*H499,2)</f>
        <v>0</v>
      </c>
      <c r="K499" s="227"/>
      <c r="L499" s="45"/>
      <c r="M499" s="228" t="s">
        <v>1</v>
      </c>
      <c r="N499" s="229" t="s">
        <v>47</v>
      </c>
      <c r="O499" s="92"/>
      <c r="P499" s="230">
        <f>O499*H499</f>
        <v>0</v>
      </c>
      <c r="Q499" s="230">
        <v>1.0040899999999999</v>
      </c>
      <c r="R499" s="230">
        <f>Q499*H499</f>
        <v>0.25102249999999998</v>
      </c>
      <c r="S499" s="230">
        <v>0</v>
      </c>
      <c r="T499" s="231">
        <f>S499*H499</f>
        <v>0</v>
      </c>
      <c r="U499" s="39"/>
      <c r="V499" s="39"/>
      <c r="W499" s="39"/>
      <c r="X499" s="39"/>
      <c r="Y499" s="39"/>
      <c r="Z499" s="39"/>
      <c r="AA499" s="39"/>
      <c r="AB499" s="39"/>
      <c r="AC499" s="39"/>
      <c r="AD499" s="39"/>
      <c r="AE499" s="39"/>
      <c r="AR499" s="232" t="s">
        <v>142</v>
      </c>
      <c r="AT499" s="232" t="s">
        <v>138</v>
      </c>
      <c r="AU499" s="232" t="s">
        <v>92</v>
      </c>
      <c r="AY499" s="17" t="s">
        <v>136</v>
      </c>
      <c r="BE499" s="233">
        <f>IF(N499="základní",J499,0)</f>
        <v>0</v>
      </c>
      <c r="BF499" s="233">
        <f>IF(N499="snížená",J499,0)</f>
        <v>0</v>
      </c>
      <c r="BG499" s="233">
        <f>IF(N499="zákl. přenesená",J499,0)</f>
        <v>0</v>
      </c>
      <c r="BH499" s="233">
        <f>IF(N499="sníž. přenesená",J499,0)</f>
        <v>0</v>
      </c>
      <c r="BI499" s="233">
        <f>IF(N499="nulová",J499,0)</f>
        <v>0</v>
      </c>
      <c r="BJ499" s="17" t="s">
        <v>90</v>
      </c>
      <c r="BK499" s="233">
        <f>ROUND(I499*H499,2)</f>
        <v>0</v>
      </c>
      <c r="BL499" s="17" t="s">
        <v>142</v>
      </c>
      <c r="BM499" s="232" t="s">
        <v>1675</v>
      </c>
    </row>
    <row r="500" s="2" customFormat="1">
      <c r="A500" s="39"/>
      <c r="B500" s="40"/>
      <c r="C500" s="41"/>
      <c r="D500" s="234" t="s">
        <v>144</v>
      </c>
      <c r="E500" s="41"/>
      <c r="F500" s="235" t="s">
        <v>1676</v>
      </c>
      <c r="G500" s="41"/>
      <c r="H500" s="41"/>
      <c r="I500" s="236"/>
      <c r="J500" s="41"/>
      <c r="K500" s="41"/>
      <c r="L500" s="45"/>
      <c r="M500" s="237"/>
      <c r="N500" s="238"/>
      <c r="O500" s="92"/>
      <c r="P500" s="92"/>
      <c r="Q500" s="92"/>
      <c r="R500" s="92"/>
      <c r="S500" s="92"/>
      <c r="T500" s="93"/>
      <c r="U500" s="39"/>
      <c r="V500" s="39"/>
      <c r="W500" s="39"/>
      <c r="X500" s="39"/>
      <c r="Y500" s="39"/>
      <c r="Z500" s="39"/>
      <c r="AA500" s="39"/>
      <c r="AB500" s="39"/>
      <c r="AC500" s="39"/>
      <c r="AD500" s="39"/>
      <c r="AE500" s="39"/>
      <c r="AT500" s="17" t="s">
        <v>144</v>
      </c>
      <c r="AU500" s="17" t="s">
        <v>92</v>
      </c>
    </row>
    <row r="501" s="2" customFormat="1" ht="24.15" customHeight="1">
      <c r="A501" s="39"/>
      <c r="B501" s="40"/>
      <c r="C501" s="220" t="s">
        <v>1040</v>
      </c>
      <c r="D501" s="220" t="s">
        <v>138</v>
      </c>
      <c r="E501" s="221" t="s">
        <v>1677</v>
      </c>
      <c r="F501" s="222" t="s">
        <v>1678</v>
      </c>
      <c r="G501" s="223" t="s">
        <v>141</v>
      </c>
      <c r="H501" s="224">
        <v>12</v>
      </c>
      <c r="I501" s="225"/>
      <c r="J501" s="226">
        <f>ROUND(I501*H501,2)</f>
        <v>0</v>
      </c>
      <c r="K501" s="227"/>
      <c r="L501" s="45"/>
      <c r="M501" s="228" t="s">
        <v>1</v>
      </c>
      <c r="N501" s="229" t="s">
        <v>47</v>
      </c>
      <c r="O501" s="92"/>
      <c r="P501" s="230">
        <f>O501*H501</f>
        <v>0</v>
      </c>
      <c r="Q501" s="230">
        <v>0.0040200000000000001</v>
      </c>
      <c r="R501" s="230">
        <f>Q501*H501</f>
        <v>0.048240000000000005</v>
      </c>
      <c r="S501" s="230">
        <v>0</v>
      </c>
      <c r="T501" s="231">
        <f>S501*H501</f>
        <v>0</v>
      </c>
      <c r="U501" s="39"/>
      <c r="V501" s="39"/>
      <c r="W501" s="39"/>
      <c r="X501" s="39"/>
      <c r="Y501" s="39"/>
      <c r="Z501" s="39"/>
      <c r="AA501" s="39"/>
      <c r="AB501" s="39"/>
      <c r="AC501" s="39"/>
      <c r="AD501" s="39"/>
      <c r="AE501" s="39"/>
      <c r="AR501" s="232" t="s">
        <v>142</v>
      </c>
      <c r="AT501" s="232" t="s">
        <v>138</v>
      </c>
      <c r="AU501" s="232" t="s">
        <v>92</v>
      </c>
      <c r="AY501" s="17" t="s">
        <v>136</v>
      </c>
      <c r="BE501" s="233">
        <f>IF(N501="základní",J501,0)</f>
        <v>0</v>
      </c>
      <c r="BF501" s="233">
        <f>IF(N501="snížená",J501,0)</f>
        <v>0</v>
      </c>
      <c r="BG501" s="233">
        <f>IF(N501="zákl. přenesená",J501,0)</f>
        <v>0</v>
      </c>
      <c r="BH501" s="233">
        <f>IF(N501="sníž. přenesená",J501,0)</f>
        <v>0</v>
      </c>
      <c r="BI501" s="233">
        <f>IF(N501="nulová",J501,0)</f>
        <v>0</v>
      </c>
      <c r="BJ501" s="17" t="s">
        <v>90</v>
      </c>
      <c r="BK501" s="233">
        <f>ROUND(I501*H501,2)</f>
        <v>0</v>
      </c>
      <c r="BL501" s="17" t="s">
        <v>142</v>
      </c>
      <c r="BM501" s="232" t="s">
        <v>1679</v>
      </c>
    </row>
    <row r="502" s="2" customFormat="1">
      <c r="A502" s="39"/>
      <c r="B502" s="40"/>
      <c r="C502" s="41"/>
      <c r="D502" s="234" t="s">
        <v>144</v>
      </c>
      <c r="E502" s="41"/>
      <c r="F502" s="235" t="s">
        <v>1680</v>
      </c>
      <c r="G502" s="41"/>
      <c r="H502" s="41"/>
      <c r="I502" s="236"/>
      <c r="J502" s="41"/>
      <c r="K502" s="41"/>
      <c r="L502" s="45"/>
      <c r="M502" s="237"/>
      <c r="N502" s="238"/>
      <c r="O502" s="92"/>
      <c r="P502" s="92"/>
      <c r="Q502" s="92"/>
      <c r="R502" s="92"/>
      <c r="S502" s="92"/>
      <c r="T502" s="93"/>
      <c r="U502" s="39"/>
      <c r="V502" s="39"/>
      <c r="W502" s="39"/>
      <c r="X502" s="39"/>
      <c r="Y502" s="39"/>
      <c r="Z502" s="39"/>
      <c r="AA502" s="39"/>
      <c r="AB502" s="39"/>
      <c r="AC502" s="39"/>
      <c r="AD502" s="39"/>
      <c r="AE502" s="39"/>
      <c r="AT502" s="17" t="s">
        <v>144</v>
      </c>
      <c r="AU502" s="17" t="s">
        <v>92</v>
      </c>
    </row>
    <row r="503" s="13" customFormat="1">
      <c r="A503" s="13"/>
      <c r="B503" s="239"/>
      <c r="C503" s="240"/>
      <c r="D503" s="234" t="s">
        <v>150</v>
      </c>
      <c r="E503" s="241" t="s">
        <v>1</v>
      </c>
      <c r="F503" s="242" t="s">
        <v>1681</v>
      </c>
      <c r="G503" s="240"/>
      <c r="H503" s="243">
        <v>12</v>
      </c>
      <c r="I503" s="244"/>
      <c r="J503" s="240"/>
      <c r="K503" s="240"/>
      <c r="L503" s="245"/>
      <c r="M503" s="246"/>
      <c r="N503" s="247"/>
      <c r="O503" s="247"/>
      <c r="P503" s="247"/>
      <c r="Q503" s="247"/>
      <c r="R503" s="247"/>
      <c r="S503" s="247"/>
      <c r="T503" s="248"/>
      <c r="U503" s="13"/>
      <c r="V503" s="13"/>
      <c r="W503" s="13"/>
      <c r="X503" s="13"/>
      <c r="Y503" s="13"/>
      <c r="Z503" s="13"/>
      <c r="AA503" s="13"/>
      <c r="AB503" s="13"/>
      <c r="AC503" s="13"/>
      <c r="AD503" s="13"/>
      <c r="AE503" s="13"/>
      <c r="AT503" s="249" t="s">
        <v>150</v>
      </c>
      <c r="AU503" s="249" t="s">
        <v>92</v>
      </c>
      <c r="AV503" s="13" t="s">
        <v>92</v>
      </c>
      <c r="AW503" s="13" t="s">
        <v>38</v>
      </c>
      <c r="AX503" s="13" t="s">
        <v>82</v>
      </c>
      <c r="AY503" s="249" t="s">
        <v>136</v>
      </c>
    </row>
    <row r="504" s="14" customFormat="1">
      <c r="A504" s="14"/>
      <c r="B504" s="250"/>
      <c r="C504" s="251"/>
      <c r="D504" s="234" t="s">
        <v>150</v>
      </c>
      <c r="E504" s="252" t="s">
        <v>1</v>
      </c>
      <c r="F504" s="253" t="s">
        <v>153</v>
      </c>
      <c r="G504" s="251"/>
      <c r="H504" s="254">
        <v>12</v>
      </c>
      <c r="I504" s="255"/>
      <c r="J504" s="251"/>
      <c r="K504" s="251"/>
      <c r="L504" s="256"/>
      <c r="M504" s="257"/>
      <c r="N504" s="258"/>
      <c r="O504" s="258"/>
      <c r="P504" s="258"/>
      <c r="Q504" s="258"/>
      <c r="R504" s="258"/>
      <c r="S504" s="258"/>
      <c r="T504" s="259"/>
      <c r="U504" s="14"/>
      <c r="V504" s="14"/>
      <c r="W504" s="14"/>
      <c r="X504" s="14"/>
      <c r="Y504" s="14"/>
      <c r="Z504" s="14"/>
      <c r="AA504" s="14"/>
      <c r="AB504" s="14"/>
      <c r="AC504" s="14"/>
      <c r="AD504" s="14"/>
      <c r="AE504" s="14"/>
      <c r="AT504" s="260" t="s">
        <v>150</v>
      </c>
      <c r="AU504" s="260" t="s">
        <v>92</v>
      </c>
      <c r="AV504" s="14" t="s">
        <v>142</v>
      </c>
      <c r="AW504" s="14" t="s">
        <v>38</v>
      </c>
      <c r="AX504" s="14" t="s">
        <v>90</v>
      </c>
      <c r="AY504" s="260" t="s">
        <v>136</v>
      </c>
    </row>
    <row r="505" s="2" customFormat="1" ht="14.4" customHeight="1">
      <c r="A505" s="39"/>
      <c r="B505" s="40"/>
      <c r="C505" s="261" t="s">
        <v>1044</v>
      </c>
      <c r="D505" s="261" t="s">
        <v>164</v>
      </c>
      <c r="E505" s="262" t="s">
        <v>1682</v>
      </c>
      <c r="F505" s="263" t="s">
        <v>1683</v>
      </c>
      <c r="G505" s="264" t="s">
        <v>1115</v>
      </c>
      <c r="H505" s="265">
        <v>1</v>
      </c>
      <c r="I505" s="266"/>
      <c r="J505" s="267">
        <f>ROUND(I505*H505,2)</f>
        <v>0</v>
      </c>
      <c r="K505" s="268"/>
      <c r="L505" s="269"/>
      <c r="M505" s="270" t="s">
        <v>1</v>
      </c>
      <c r="N505" s="271" t="s">
        <v>47</v>
      </c>
      <c r="O505" s="92"/>
      <c r="P505" s="230">
        <f>O505*H505</f>
        <v>0</v>
      </c>
      <c r="Q505" s="230">
        <v>0.050000000000000003</v>
      </c>
      <c r="R505" s="230">
        <f>Q505*H505</f>
        <v>0.050000000000000003</v>
      </c>
      <c r="S505" s="230">
        <v>0</v>
      </c>
      <c r="T505" s="231">
        <f>S505*H505</f>
        <v>0</v>
      </c>
      <c r="U505" s="39"/>
      <c r="V505" s="39"/>
      <c r="W505" s="39"/>
      <c r="X505" s="39"/>
      <c r="Y505" s="39"/>
      <c r="Z505" s="39"/>
      <c r="AA505" s="39"/>
      <c r="AB505" s="39"/>
      <c r="AC505" s="39"/>
      <c r="AD505" s="39"/>
      <c r="AE505" s="39"/>
      <c r="AR505" s="232" t="s">
        <v>168</v>
      </c>
      <c r="AT505" s="232" t="s">
        <v>164</v>
      </c>
      <c r="AU505" s="232" t="s">
        <v>92</v>
      </c>
      <c r="AY505" s="17" t="s">
        <v>136</v>
      </c>
      <c r="BE505" s="233">
        <f>IF(N505="základní",J505,0)</f>
        <v>0</v>
      </c>
      <c r="BF505" s="233">
        <f>IF(N505="snížená",J505,0)</f>
        <v>0</v>
      </c>
      <c r="BG505" s="233">
        <f>IF(N505="zákl. přenesená",J505,0)</f>
        <v>0</v>
      </c>
      <c r="BH505" s="233">
        <f>IF(N505="sníž. přenesená",J505,0)</f>
        <v>0</v>
      </c>
      <c r="BI505" s="233">
        <f>IF(N505="nulová",J505,0)</f>
        <v>0</v>
      </c>
      <c r="BJ505" s="17" t="s">
        <v>90</v>
      </c>
      <c r="BK505" s="233">
        <f>ROUND(I505*H505,2)</f>
        <v>0</v>
      </c>
      <c r="BL505" s="17" t="s">
        <v>142</v>
      </c>
      <c r="BM505" s="232" t="s">
        <v>1684</v>
      </c>
    </row>
    <row r="506" s="2" customFormat="1">
      <c r="A506" s="39"/>
      <c r="B506" s="40"/>
      <c r="C506" s="41"/>
      <c r="D506" s="234" t="s">
        <v>144</v>
      </c>
      <c r="E506" s="41"/>
      <c r="F506" s="235" t="s">
        <v>1685</v>
      </c>
      <c r="G506" s="41"/>
      <c r="H506" s="41"/>
      <c r="I506" s="236"/>
      <c r="J506" s="41"/>
      <c r="K506" s="41"/>
      <c r="L506" s="45"/>
      <c r="M506" s="237"/>
      <c r="N506" s="238"/>
      <c r="O506" s="92"/>
      <c r="P506" s="92"/>
      <c r="Q506" s="92"/>
      <c r="R506" s="92"/>
      <c r="S506" s="92"/>
      <c r="T506" s="93"/>
      <c r="U506" s="39"/>
      <c r="V506" s="39"/>
      <c r="W506" s="39"/>
      <c r="X506" s="39"/>
      <c r="Y506" s="39"/>
      <c r="Z506" s="39"/>
      <c r="AA506" s="39"/>
      <c r="AB506" s="39"/>
      <c r="AC506" s="39"/>
      <c r="AD506" s="39"/>
      <c r="AE506" s="39"/>
      <c r="AT506" s="17" t="s">
        <v>144</v>
      </c>
      <c r="AU506" s="17" t="s">
        <v>92</v>
      </c>
    </row>
    <row r="507" s="13" customFormat="1">
      <c r="A507" s="13"/>
      <c r="B507" s="239"/>
      <c r="C507" s="240"/>
      <c r="D507" s="234" t="s">
        <v>150</v>
      </c>
      <c r="E507" s="241" t="s">
        <v>1</v>
      </c>
      <c r="F507" s="242" t="s">
        <v>90</v>
      </c>
      <c r="G507" s="240"/>
      <c r="H507" s="243">
        <v>1</v>
      </c>
      <c r="I507" s="244"/>
      <c r="J507" s="240"/>
      <c r="K507" s="240"/>
      <c r="L507" s="245"/>
      <c r="M507" s="246"/>
      <c r="N507" s="247"/>
      <c r="O507" s="247"/>
      <c r="P507" s="247"/>
      <c r="Q507" s="247"/>
      <c r="R507" s="247"/>
      <c r="S507" s="247"/>
      <c r="T507" s="248"/>
      <c r="U507" s="13"/>
      <c r="V507" s="13"/>
      <c r="W507" s="13"/>
      <c r="X507" s="13"/>
      <c r="Y507" s="13"/>
      <c r="Z507" s="13"/>
      <c r="AA507" s="13"/>
      <c r="AB507" s="13"/>
      <c r="AC507" s="13"/>
      <c r="AD507" s="13"/>
      <c r="AE507" s="13"/>
      <c r="AT507" s="249" t="s">
        <v>150</v>
      </c>
      <c r="AU507" s="249" t="s">
        <v>92</v>
      </c>
      <c r="AV507" s="13" t="s">
        <v>92</v>
      </c>
      <c r="AW507" s="13" t="s">
        <v>38</v>
      </c>
      <c r="AX507" s="13" t="s">
        <v>82</v>
      </c>
      <c r="AY507" s="249" t="s">
        <v>136</v>
      </c>
    </row>
    <row r="508" s="14" customFormat="1">
      <c r="A508" s="14"/>
      <c r="B508" s="250"/>
      <c r="C508" s="251"/>
      <c r="D508" s="234" t="s">
        <v>150</v>
      </c>
      <c r="E508" s="252" t="s">
        <v>1</v>
      </c>
      <c r="F508" s="253" t="s">
        <v>153</v>
      </c>
      <c r="G508" s="251"/>
      <c r="H508" s="254">
        <v>1</v>
      </c>
      <c r="I508" s="255"/>
      <c r="J508" s="251"/>
      <c r="K508" s="251"/>
      <c r="L508" s="256"/>
      <c r="M508" s="257"/>
      <c r="N508" s="258"/>
      <c r="O508" s="258"/>
      <c r="P508" s="258"/>
      <c r="Q508" s="258"/>
      <c r="R508" s="258"/>
      <c r="S508" s="258"/>
      <c r="T508" s="259"/>
      <c r="U508" s="14"/>
      <c r="V508" s="14"/>
      <c r="W508" s="14"/>
      <c r="X508" s="14"/>
      <c r="Y508" s="14"/>
      <c r="Z508" s="14"/>
      <c r="AA508" s="14"/>
      <c r="AB508" s="14"/>
      <c r="AC508" s="14"/>
      <c r="AD508" s="14"/>
      <c r="AE508" s="14"/>
      <c r="AT508" s="260" t="s">
        <v>150</v>
      </c>
      <c r="AU508" s="260" t="s">
        <v>92</v>
      </c>
      <c r="AV508" s="14" t="s">
        <v>142</v>
      </c>
      <c r="AW508" s="14" t="s">
        <v>38</v>
      </c>
      <c r="AX508" s="14" t="s">
        <v>90</v>
      </c>
      <c r="AY508" s="260" t="s">
        <v>136</v>
      </c>
    </row>
    <row r="509" s="2" customFormat="1" ht="14.4" customHeight="1">
      <c r="A509" s="39"/>
      <c r="B509" s="40"/>
      <c r="C509" s="220" t="s">
        <v>1048</v>
      </c>
      <c r="D509" s="220" t="s">
        <v>138</v>
      </c>
      <c r="E509" s="221" t="s">
        <v>1686</v>
      </c>
      <c r="F509" s="222" t="s">
        <v>1687</v>
      </c>
      <c r="G509" s="223" t="s">
        <v>141</v>
      </c>
      <c r="H509" s="224">
        <v>16.199999999999999</v>
      </c>
      <c r="I509" s="225"/>
      <c r="J509" s="226">
        <f>ROUND(I509*H509,2)</f>
        <v>0</v>
      </c>
      <c r="K509" s="227"/>
      <c r="L509" s="45"/>
      <c r="M509" s="228" t="s">
        <v>1</v>
      </c>
      <c r="N509" s="229" t="s">
        <v>47</v>
      </c>
      <c r="O509" s="92"/>
      <c r="P509" s="230">
        <f>O509*H509</f>
        <v>0</v>
      </c>
      <c r="Q509" s="230">
        <v>0</v>
      </c>
      <c r="R509" s="230">
        <f>Q509*H509</f>
        <v>0</v>
      </c>
      <c r="S509" s="230">
        <v>0</v>
      </c>
      <c r="T509" s="231">
        <f>S509*H509</f>
        <v>0</v>
      </c>
      <c r="U509" s="39"/>
      <c r="V509" s="39"/>
      <c r="W509" s="39"/>
      <c r="X509" s="39"/>
      <c r="Y509" s="39"/>
      <c r="Z509" s="39"/>
      <c r="AA509" s="39"/>
      <c r="AB509" s="39"/>
      <c r="AC509" s="39"/>
      <c r="AD509" s="39"/>
      <c r="AE509" s="39"/>
      <c r="AR509" s="232" t="s">
        <v>142</v>
      </c>
      <c r="AT509" s="232" t="s">
        <v>138</v>
      </c>
      <c r="AU509" s="232" t="s">
        <v>92</v>
      </c>
      <c r="AY509" s="17" t="s">
        <v>136</v>
      </c>
      <c r="BE509" s="233">
        <f>IF(N509="základní",J509,0)</f>
        <v>0</v>
      </c>
      <c r="BF509" s="233">
        <f>IF(N509="snížená",J509,0)</f>
        <v>0</v>
      </c>
      <c r="BG509" s="233">
        <f>IF(N509="zákl. přenesená",J509,0)</f>
        <v>0</v>
      </c>
      <c r="BH509" s="233">
        <f>IF(N509="sníž. přenesená",J509,0)</f>
        <v>0</v>
      </c>
      <c r="BI509" s="233">
        <f>IF(N509="nulová",J509,0)</f>
        <v>0</v>
      </c>
      <c r="BJ509" s="17" t="s">
        <v>90</v>
      </c>
      <c r="BK509" s="233">
        <f>ROUND(I509*H509,2)</f>
        <v>0</v>
      </c>
      <c r="BL509" s="17" t="s">
        <v>142</v>
      </c>
      <c r="BM509" s="232" t="s">
        <v>1688</v>
      </c>
    </row>
    <row r="510" s="2" customFormat="1">
      <c r="A510" s="39"/>
      <c r="B510" s="40"/>
      <c r="C510" s="41"/>
      <c r="D510" s="234" t="s">
        <v>144</v>
      </c>
      <c r="E510" s="41"/>
      <c r="F510" s="235" t="s">
        <v>1311</v>
      </c>
      <c r="G510" s="41"/>
      <c r="H510" s="41"/>
      <c r="I510" s="236"/>
      <c r="J510" s="41"/>
      <c r="K510" s="41"/>
      <c r="L510" s="45"/>
      <c r="M510" s="237"/>
      <c r="N510" s="238"/>
      <c r="O510" s="92"/>
      <c r="P510" s="92"/>
      <c r="Q510" s="92"/>
      <c r="R510" s="92"/>
      <c r="S510" s="92"/>
      <c r="T510" s="93"/>
      <c r="U510" s="39"/>
      <c r="V510" s="39"/>
      <c r="W510" s="39"/>
      <c r="X510" s="39"/>
      <c r="Y510" s="39"/>
      <c r="Z510" s="39"/>
      <c r="AA510" s="39"/>
      <c r="AB510" s="39"/>
      <c r="AC510" s="39"/>
      <c r="AD510" s="39"/>
      <c r="AE510" s="39"/>
      <c r="AT510" s="17" t="s">
        <v>144</v>
      </c>
      <c r="AU510" s="17" t="s">
        <v>92</v>
      </c>
    </row>
    <row r="511" s="12" customFormat="1" ht="22.8" customHeight="1">
      <c r="A511" s="12"/>
      <c r="B511" s="204"/>
      <c r="C511" s="205"/>
      <c r="D511" s="206" t="s">
        <v>81</v>
      </c>
      <c r="E511" s="218" t="s">
        <v>1689</v>
      </c>
      <c r="F511" s="218" t="s">
        <v>1690</v>
      </c>
      <c r="G511" s="205"/>
      <c r="H511" s="205"/>
      <c r="I511" s="208"/>
      <c r="J511" s="219">
        <f>BK511</f>
        <v>0</v>
      </c>
      <c r="K511" s="205"/>
      <c r="L511" s="210"/>
      <c r="M511" s="211"/>
      <c r="N511" s="212"/>
      <c r="O511" s="212"/>
      <c r="P511" s="213">
        <f>SUM(P512:P549)</f>
        <v>0</v>
      </c>
      <c r="Q511" s="212"/>
      <c r="R511" s="213">
        <f>SUM(R512:R549)</f>
        <v>70.070979999999992</v>
      </c>
      <c r="S511" s="212"/>
      <c r="T511" s="214">
        <f>SUM(T512:T549)</f>
        <v>0</v>
      </c>
      <c r="U511" s="12"/>
      <c r="V511" s="12"/>
      <c r="W511" s="12"/>
      <c r="X511" s="12"/>
      <c r="Y511" s="12"/>
      <c r="Z511" s="12"/>
      <c r="AA511" s="12"/>
      <c r="AB511" s="12"/>
      <c r="AC511" s="12"/>
      <c r="AD511" s="12"/>
      <c r="AE511" s="12"/>
      <c r="AR511" s="215" t="s">
        <v>90</v>
      </c>
      <c r="AT511" s="216" t="s">
        <v>81</v>
      </c>
      <c r="AU511" s="216" t="s">
        <v>90</v>
      </c>
      <c r="AY511" s="215" t="s">
        <v>136</v>
      </c>
      <c r="BK511" s="217">
        <f>SUM(BK512:BK549)</f>
        <v>0</v>
      </c>
    </row>
    <row r="512" s="2" customFormat="1" ht="14.4" customHeight="1">
      <c r="A512" s="39"/>
      <c r="B512" s="40"/>
      <c r="C512" s="220" t="s">
        <v>1052</v>
      </c>
      <c r="D512" s="220" t="s">
        <v>138</v>
      </c>
      <c r="E512" s="221" t="s">
        <v>1691</v>
      </c>
      <c r="F512" s="222" t="s">
        <v>1692</v>
      </c>
      <c r="G512" s="223" t="s">
        <v>1503</v>
      </c>
      <c r="H512" s="224">
        <v>1</v>
      </c>
      <c r="I512" s="225"/>
      <c r="J512" s="226">
        <f>ROUND(I512*H512,2)</f>
        <v>0</v>
      </c>
      <c r="K512" s="227"/>
      <c r="L512" s="45"/>
      <c r="M512" s="228" t="s">
        <v>1</v>
      </c>
      <c r="N512" s="229" t="s">
        <v>47</v>
      </c>
      <c r="O512" s="92"/>
      <c r="P512" s="230">
        <f>O512*H512</f>
        <v>0</v>
      </c>
      <c r="Q512" s="230">
        <v>0</v>
      </c>
      <c r="R512" s="230">
        <f>Q512*H512</f>
        <v>0</v>
      </c>
      <c r="S512" s="230">
        <v>0</v>
      </c>
      <c r="T512" s="231">
        <f>S512*H512</f>
        <v>0</v>
      </c>
      <c r="U512" s="39"/>
      <c r="V512" s="39"/>
      <c r="W512" s="39"/>
      <c r="X512" s="39"/>
      <c r="Y512" s="39"/>
      <c r="Z512" s="39"/>
      <c r="AA512" s="39"/>
      <c r="AB512" s="39"/>
      <c r="AC512" s="39"/>
      <c r="AD512" s="39"/>
      <c r="AE512" s="39"/>
      <c r="AR512" s="232" t="s">
        <v>1504</v>
      </c>
      <c r="AT512" s="232" t="s">
        <v>138</v>
      </c>
      <c r="AU512" s="232" t="s">
        <v>92</v>
      </c>
      <c r="AY512" s="17" t="s">
        <v>136</v>
      </c>
      <c r="BE512" s="233">
        <f>IF(N512="základní",J512,0)</f>
        <v>0</v>
      </c>
      <c r="BF512" s="233">
        <f>IF(N512="snížená",J512,0)</f>
        <v>0</v>
      </c>
      <c r="BG512" s="233">
        <f>IF(N512="zákl. přenesená",J512,0)</f>
        <v>0</v>
      </c>
      <c r="BH512" s="233">
        <f>IF(N512="sníž. přenesená",J512,0)</f>
        <v>0</v>
      </c>
      <c r="BI512" s="233">
        <f>IF(N512="nulová",J512,0)</f>
        <v>0</v>
      </c>
      <c r="BJ512" s="17" t="s">
        <v>90</v>
      </c>
      <c r="BK512" s="233">
        <f>ROUND(I512*H512,2)</f>
        <v>0</v>
      </c>
      <c r="BL512" s="17" t="s">
        <v>1504</v>
      </c>
      <c r="BM512" s="232" t="s">
        <v>1693</v>
      </c>
    </row>
    <row r="513" s="2" customFormat="1">
      <c r="A513" s="39"/>
      <c r="B513" s="40"/>
      <c r="C513" s="41"/>
      <c r="D513" s="234" t="s">
        <v>144</v>
      </c>
      <c r="E513" s="41"/>
      <c r="F513" s="235" t="s">
        <v>1694</v>
      </c>
      <c r="G513" s="41"/>
      <c r="H513" s="41"/>
      <c r="I513" s="236"/>
      <c r="J513" s="41"/>
      <c r="K513" s="41"/>
      <c r="L513" s="45"/>
      <c r="M513" s="237"/>
      <c r="N513" s="238"/>
      <c r="O513" s="92"/>
      <c r="P513" s="92"/>
      <c r="Q513" s="92"/>
      <c r="R513" s="92"/>
      <c r="S513" s="92"/>
      <c r="T513" s="93"/>
      <c r="U513" s="39"/>
      <c r="V513" s="39"/>
      <c r="W513" s="39"/>
      <c r="X513" s="39"/>
      <c r="Y513" s="39"/>
      <c r="Z513" s="39"/>
      <c r="AA513" s="39"/>
      <c r="AB513" s="39"/>
      <c r="AC513" s="39"/>
      <c r="AD513" s="39"/>
      <c r="AE513" s="39"/>
      <c r="AT513" s="17" t="s">
        <v>144</v>
      </c>
      <c r="AU513" s="17" t="s">
        <v>92</v>
      </c>
    </row>
    <row r="514" s="2" customFormat="1" ht="14.4" customHeight="1">
      <c r="A514" s="39"/>
      <c r="B514" s="40"/>
      <c r="C514" s="220" t="s">
        <v>1059</v>
      </c>
      <c r="D514" s="220" t="s">
        <v>138</v>
      </c>
      <c r="E514" s="221" t="s">
        <v>1695</v>
      </c>
      <c r="F514" s="222" t="s">
        <v>1696</v>
      </c>
      <c r="G514" s="223" t="s">
        <v>1503</v>
      </c>
      <c r="H514" s="224">
        <v>1</v>
      </c>
      <c r="I514" s="225"/>
      <c r="J514" s="226">
        <f>ROUND(I514*H514,2)</f>
        <v>0</v>
      </c>
      <c r="K514" s="227"/>
      <c r="L514" s="45"/>
      <c r="M514" s="228" t="s">
        <v>1</v>
      </c>
      <c r="N514" s="229" t="s">
        <v>47</v>
      </c>
      <c r="O514" s="92"/>
      <c r="P514" s="230">
        <f>O514*H514</f>
        <v>0</v>
      </c>
      <c r="Q514" s="230">
        <v>0</v>
      </c>
      <c r="R514" s="230">
        <f>Q514*H514</f>
        <v>0</v>
      </c>
      <c r="S514" s="230">
        <v>0</v>
      </c>
      <c r="T514" s="231">
        <f>S514*H514</f>
        <v>0</v>
      </c>
      <c r="U514" s="39"/>
      <c r="V514" s="39"/>
      <c r="W514" s="39"/>
      <c r="X514" s="39"/>
      <c r="Y514" s="39"/>
      <c r="Z514" s="39"/>
      <c r="AA514" s="39"/>
      <c r="AB514" s="39"/>
      <c r="AC514" s="39"/>
      <c r="AD514" s="39"/>
      <c r="AE514" s="39"/>
      <c r="AR514" s="232" t="s">
        <v>1504</v>
      </c>
      <c r="AT514" s="232" t="s">
        <v>138</v>
      </c>
      <c r="AU514" s="232" t="s">
        <v>92</v>
      </c>
      <c r="AY514" s="17" t="s">
        <v>136</v>
      </c>
      <c r="BE514" s="233">
        <f>IF(N514="základní",J514,0)</f>
        <v>0</v>
      </c>
      <c r="BF514" s="233">
        <f>IF(N514="snížená",J514,0)</f>
        <v>0</v>
      </c>
      <c r="BG514" s="233">
        <f>IF(N514="zákl. přenesená",J514,0)</f>
        <v>0</v>
      </c>
      <c r="BH514" s="233">
        <f>IF(N514="sníž. přenesená",J514,0)</f>
        <v>0</v>
      </c>
      <c r="BI514" s="233">
        <f>IF(N514="nulová",J514,0)</f>
        <v>0</v>
      </c>
      <c r="BJ514" s="17" t="s">
        <v>90</v>
      </c>
      <c r="BK514" s="233">
        <f>ROUND(I514*H514,2)</f>
        <v>0</v>
      </c>
      <c r="BL514" s="17" t="s">
        <v>1504</v>
      </c>
      <c r="BM514" s="232" t="s">
        <v>1697</v>
      </c>
    </row>
    <row r="515" s="2" customFormat="1">
      <c r="A515" s="39"/>
      <c r="B515" s="40"/>
      <c r="C515" s="41"/>
      <c r="D515" s="234" t="s">
        <v>144</v>
      </c>
      <c r="E515" s="41"/>
      <c r="F515" s="235" t="s">
        <v>1698</v>
      </c>
      <c r="G515" s="41"/>
      <c r="H515" s="41"/>
      <c r="I515" s="236"/>
      <c r="J515" s="41"/>
      <c r="K515" s="41"/>
      <c r="L515" s="45"/>
      <c r="M515" s="237"/>
      <c r="N515" s="238"/>
      <c r="O515" s="92"/>
      <c r="P515" s="92"/>
      <c r="Q515" s="92"/>
      <c r="R515" s="92"/>
      <c r="S515" s="92"/>
      <c r="T515" s="93"/>
      <c r="U515" s="39"/>
      <c r="V515" s="39"/>
      <c r="W515" s="39"/>
      <c r="X515" s="39"/>
      <c r="Y515" s="39"/>
      <c r="Z515" s="39"/>
      <c r="AA515" s="39"/>
      <c r="AB515" s="39"/>
      <c r="AC515" s="39"/>
      <c r="AD515" s="39"/>
      <c r="AE515" s="39"/>
      <c r="AT515" s="17" t="s">
        <v>144</v>
      </c>
      <c r="AU515" s="17" t="s">
        <v>92</v>
      </c>
    </row>
    <row r="516" s="2" customFormat="1" ht="14.4" customHeight="1">
      <c r="A516" s="39"/>
      <c r="B516" s="40"/>
      <c r="C516" s="220" t="s">
        <v>1064</v>
      </c>
      <c r="D516" s="220" t="s">
        <v>138</v>
      </c>
      <c r="E516" s="221" t="s">
        <v>1699</v>
      </c>
      <c r="F516" s="222" t="s">
        <v>1700</v>
      </c>
      <c r="G516" s="223" t="s">
        <v>1701</v>
      </c>
      <c r="H516" s="224">
        <v>1</v>
      </c>
      <c r="I516" s="225"/>
      <c r="J516" s="226">
        <f>ROUND(I516*H516,2)</f>
        <v>0</v>
      </c>
      <c r="K516" s="227"/>
      <c r="L516" s="45"/>
      <c r="M516" s="228" t="s">
        <v>1</v>
      </c>
      <c r="N516" s="229" t="s">
        <v>47</v>
      </c>
      <c r="O516" s="92"/>
      <c r="P516" s="230">
        <f>O516*H516</f>
        <v>0</v>
      </c>
      <c r="Q516" s="230">
        <v>0</v>
      </c>
      <c r="R516" s="230">
        <f>Q516*H516</f>
        <v>0</v>
      </c>
      <c r="S516" s="230">
        <v>0</v>
      </c>
      <c r="T516" s="231">
        <f>S516*H516</f>
        <v>0</v>
      </c>
      <c r="U516" s="39"/>
      <c r="V516" s="39"/>
      <c r="W516" s="39"/>
      <c r="X516" s="39"/>
      <c r="Y516" s="39"/>
      <c r="Z516" s="39"/>
      <c r="AA516" s="39"/>
      <c r="AB516" s="39"/>
      <c r="AC516" s="39"/>
      <c r="AD516" s="39"/>
      <c r="AE516" s="39"/>
      <c r="AR516" s="232" t="s">
        <v>142</v>
      </c>
      <c r="AT516" s="232" t="s">
        <v>138</v>
      </c>
      <c r="AU516" s="232" t="s">
        <v>92</v>
      </c>
      <c r="AY516" s="17" t="s">
        <v>136</v>
      </c>
      <c r="BE516" s="233">
        <f>IF(N516="základní",J516,0)</f>
        <v>0</v>
      </c>
      <c r="BF516" s="233">
        <f>IF(N516="snížená",J516,0)</f>
        <v>0</v>
      </c>
      <c r="BG516" s="233">
        <f>IF(N516="zákl. přenesená",J516,0)</f>
        <v>0</v>
      </c>
      <c r="BH516" s="233">
        <f>IF(N516="sníž. přenesená",J516,0)</f>
        <v>0</v>
      </c>
      <c r="BI516" s="233">
        <f>IF(N516="nulová",J516,0)</f>
        <v>0</v>
      </c>
      <c r="BJ516" s="17" t="s">
        <v>90</v>
      </c>
      <c r="BK516" s="233">
        <f>ROUND(I516*H516,2)</f>
        <v>0</v>
      </c>
      <c r="BL516" s="17" t="s">
        <v>142</v>
      </c>
      <c r="BM516" s="232" t="s">
        <v>1702</v>
      </c>
    </row>
    <row r="517" s="2" customFormat="1">
      <c r="A517" s="39"/>
      <c r="B517" s="40"/>
      <c r="C517" s="41"/>
      <c r="D517" s="234" t="s">
        <v>144</v>
      </c>
      <c r="E517" s="41"/>
      <c r="F517" s="235" t="s">
        <v>1703</v>
      </c>
      <c r="G517" s="41"/>
      <c r="H517" s="41"/>
      <c r="I517" s="236"/>
      <c r="J517" s="41"/>
      <c r="K517" s="41"/>
      <c r="L517" s="45"/>
      <c r="M517" s="237"/>
      <c r="N517" s="238"/>
      <c r="O517" s="92"/>
      <c r="P517" s="92"/>
      <c r="Q517" s="92"/>
      <c r="R517" s="92"/>
      <c r="S517" s="92"/>
      <c r="T517" s="93"/>
      <c r="U517" s="39"/>
      <c r="V517" s="39"/>
      <c r="W517" s="39"/>
      <c r="X517" s="39"/>
      <c r="Y517" s="39"/>
      <c r="Z517" s="39"/>
      <c r="AA517" s="39"/>
      <c r="AB517" s="39"/>
      <c r="AC517" s="39"/>
      <c r="AD517" s="39"/>
      <c r="AE517" s="39"/>
      <c r="AT517" s="17" t="s">
        <v>144</v>
      </c>
      <c r="AU517" s="17" t="s">
        <v>92</v>
      </c>
    </row>
    <row r="518" s="2" customFormat="1" ht="14.4" customHeight="1">
      <c r="A518" s="39"/>
      <c r="B518" s="40"/>
      <c r="C518" s="220" t="s">
        <v>1069</v>
      </c>
      <c r="D518" s="220" t="s">
        <v>138</v>
      </c>
      <c r="E518" s="221" t="s">
        <v>1704</v>
      </c>
      <c r="F518" s="222" t="s">
        <v>1705</v>
      </c>
      <c r="G518" s="223" t="s">
        <v>198</v>
      </c>
      <c r="H518" s="224">
        <v>1</v>
      </c>
      <c r="I518" s="225"/>
      <c r="J518" s="226">
        <f>ROUND(I518*H518,2)</f>
        <v>0</v>
      </c>
      <c r="K518" s="227"/>
      <c r="L518" s="45"/>
      <c r="M518" s="228" t="s">
        <v>1</v>
      </c>
      <c r="N518" s="229" t="s">
        <v>47</v>
      </c>
      <c r="O518" s="92"/>
      <c r="P518" s="230">
        <f>O518*H518</f>
        <v>0</v>
      </c>
      <c r="Q518" s="230">
        <v>0</v>
      </c>
      <c r="R518" s="230">
        <f>Q518*H518</f>
        <v>0</v>
      </c>
      <c r="S518" s="230">
        <v>0</v>
      </c>
      <c r="T518" s="231">
        <f>S518*H518</f>
        <v>0</v>
      </c>
      <c r="U518" s="39"/>
      <c r="V518" s="39"/>
      <c r="W518" s="39"/>
      <c r="X518" s="39"/>
      <c r="Y518" s="39"/>
      <c r="Z518" s="39"/>
      <c r="AA518" s="39"/>
      <c r="AB518" s="39"/>
      <c r="AC518" s="39"/>
      <c r="AD518" s="39"/>
      <c r="AE518" s="39"/>
      <c r="AR518" s="232" t="s">
        <v>142</v>
      </c>
      <c r="AT518" s="232" t="s">
        <v>138</v>
      </c>
      <c r="AU518" s="232" t="s">
        <v>92</v>
      </c>
      <c r="AY518" s="17" t="s">
        <v>136</v>
      </c>
      <c r="BE518" s="233">
        <f>IF(N518="základní",J518,0)</f>
        <v>0</v>
      </c>
      <c r="BF518" s="233">
        <f>IF(N518="snížená",J518,0)</f>
        <v>0</v>
      </c>
      <c r="BG518" s="233">
        <f>IF(N518="zákl. přenesená",J518,0)</f>
        <v>0</v>
      </c>
      <c r="BH518" s="233">
        <f>IF(N518="sníž. přenesená",J518,0)</f>
        <v>0</v>
      </c>
      <c r="BI518" s="233">
        <f>IF(N518="nulová",J518,0)</f>
        <v>0</v>
      </c>
      <c r="BJ518" s="17" t="s">
        <v>90</v>
      </c>
      <c r="BK518" s="233">
        <f>ROUND(I518*H518,2)</f>
        <v>0</v>
      </c>
      <c r="BL518" s="17" t="s">
        <v>142</v>
      </c>
      <c r="BM518" s="232" t="s">
        <v>1706</v>
      </c>
    </row>
    <row r="519" s="2" customFormat="1">
      <c r="A519" s="39"/>
      <c r="B519" s="40"/>
      <c r="C519" s="41"/>
      <c r="D519" s="234" t="s">
        <v>144</v>
      </c>
      <c r="E519" s="41"/>
      <c r="F519" s="235" t="s">
        <v>1707</v>
      </c>
      <c r="G519" s="41"/>
      <c r="H519" s="41"/>
      <c r="I519" s="236"/>
      <c r="J519" s="41"/>
      <c r="K519" s="41"/>
      <c r="L519" s="45"/>
      <c r="M519" s="237"/>
      <c r="N519" s="238"/>
      <c r="O519" s="92"/>
      <c r="P519" s="92"/>
      <c r="Q519" s="92"/>
      <c r="R519" s="92"/>
      <c r="S519" s="92"/>
      <c r="T519" s="93"/>
      <c r="U519" s="39"/>
      <c r="V519" s="39"/>
      <c r="W519" s="39"/>
      <c r="X519" s="39"/>
      <c r="Y519" s="39"/>
      <c r="Z519" s="39"/>
      <c r="AA519" s="39"/>
      <c r="AB519" s="39"/>
      <c r="AC519" s="39"/>
      <c r="AD519" s="39"/>
      <c r="AE519" s="39"/>
      <c r="AT519" s="17" t="s">
        <v>144</v>
      </c>
      <c r="AU519" s="17" t="s">
        <v>92</v>
      </c>
    </row>
    <row r="520" s="2" customFormat="1" ht="14.4" customHeight="1">
      <c r="A520" s="39"/>
      <c r="B520" s="40"/>
      <c r="C520" s="220" t="s">
        <v>1074</v>
      </c>
      <c r="D520" s="220" t="s">
        <v>138</v>
      </c>
      <c r="E520" s="221" t="s">
        <v>1708</v>
      </c>
      <c r="F520" s="222" t="s">
        <v>1573</v>
      </c>
      <c r="G520" s="223" t="s">
        <v>1503</v>
      </c>
      <c r="H520" s="224">
        <v>1</v>
      </c>
      <c r="I520" s="225"/>
      <c r="J520" s="226">
        <f>ROUND(I520*H520,2)</f>
        <v>0</v>
      </c>
      <c r="K520" s="227"/>
      <c r="L520" s="45"/>
      <c r="M520" s="228" t="s">
        <v>1</v>
      </c>
      <c r="N520" s="229" t="s">
        <v>47</v>
      </c>
      <c r="O520" s="92"/>
      <c r="P520" s="230">
        <f>O520*H520</f>
        <v>0</v>
      </c>
      <c r="Q520" s="230">
        <v>0</v>
      </c>
      <c r="R520" s="230">
        <f>Q520*H520</f>
        <v>0</v>
      </c>
      <c r="S520" s="230">
        <v>0</v>
      </c>
      <c r="T520" s="231">
        <f>S520*H520</f>
        <v>0</v>
      </c>
      <c r="U520" s="39"/>
      <c r="V520" s="39"/>
      <c r="W520" s="39"/>
      <c r="X520" s="39"/>
      <c r="Y520" s="39"/>
      <c r="Z520" s="39"/>
      <c r="AA520" s="39"/>
      <c r="AB520" s="39"/>
      <c r="AC520" s="39"/>
      <c r="AD520" s="39"/>
      <c r="AE520" s="39"/>
      <c r="AR520" s="232" t="s">
        <v>142</v>
      </c>
      <c r="AT520" s="232" t="s">
        <v>138</v>
      </c>
      <c r="AU520" s="232" t="s">
        <v>92</v>
      </c>
      <c r="AY520" s="17" t="s">
        <v>136</v>
      </c>
      <c r="BE520" s="233">
        <f>IF(N520="základní",J520,0)</f>
        <v>0</v>
      </c>
      <c r="BF520" s="233">
        <f>IF(N520="snížená",J520,0)</f>
        <v>0</v>
      </c>
      <c r="BG520" s="233">
        <f>IF(N520="zákl. přenesená",J520,0)</f>
        <v>0</v>
      </c>
      <c r="BH520" s="233">
        <f>IF(N520="sníž. přenesená",J520,0)</f>
        <v>0</v>
      </c>
      <c r="BI520" s="233">
        <f>IF(N520="nulová",J520,0)</f>
        <v>0</v>
      </c>
      <c r="BJ520" s="17" t="s">
        <v>90</v>
      </c>
      <c r="BK520" s="233">
        <f>ROUND(I520*H520,2)</f>
        <v>0</v>
      </c>
      <c r="BL520" s="17" t="s">
        <v>142</v>
      </c>
      <c r="BM520" s="232" t="s">
        <v>1709</v>
      </c>
    </row>
    <row r="521" s="2" customFormat="1">
      <c r="A521" s="39"/>
      <c r="B521" s="40"/>
      <c r="C521" s="41"/>
      <c r="D521" s="234" t="s">
        <v>144</v>
      </c>
      <c r="E521" s="41"/>
      <c r="F521" s="235" t="s">
        <v>1575</v>
      </c>
      <c r="G521" s="41"/>
      <c r="H521" s="41"/>
      <c r="I521" s="236"/>
      <c r="J521" s="41"/>
      <c r="K521" s="41"/>
      <c r="L521" s="45"/>
      <c r="M521" s="237"/>
      <c r="N521" s="238"/>
      <c r="O521" s="92"/>
      <c r="P521" s="92"/>
      <c r="Q521" s="92"/>
      <c r="R521" s="92"/>
      <c r="S521" s="92"/>
      <c r="T521" s="93"/>
      <c r="U521" s="39"/>
      <c r="V521" s="39"/>
      <c r="W521" s="39"/>
      <c r="X521" s="39"/>
      <c r="Y521" s="39"/>
      <c r="Z521" s="39"/>
      <c r="AA521" s="39"/>
      <c r="AB521" s="39"/>
      <c r="AC521" s="39"/>
      <c r="AD521" s="39"/>
      <c r="AE521" s="39"/>
      <c r="AT521" s="17" t="s">
        <v>144</v>
      </c>
      <c r="AU521" s="17" t="s">
        <v>92</v>
      </c>
    </row>
    <row r="522" s="2" customFormat="1" ht="24.15" customHeight="1">
      <c r="A522" s="39"/>
      <c r="B522" s="40"/>
      <c r="C522" s="220" t="s">
        <v>1080</v>
      </c>
      <c r="D522" s="220" t="s">
        <v>138</v>
      </c>
      <c r="E522" s="221" t="s">
        <v>1710</v>
      </c>
      <c r="F522" s="222" t="s">
        <v>1516</v>
      </c>
      <c r="G522" s="223" t="s">
        <v>141</v>
      </c>
      <c r="H522" s="224">
        <v>13.75</v>
      </c>
      <c r="I522" s="225"/>
      <c r="J522" s="226">
        <f>ROUND(I522*H522,2)</f>
        <v>0</v>
      </c>
      <c r="K522" s="227"/>
      <c r="L522" s="45"/>
      <c r="M522" s="228" t="s">
        <v>1</v>
      </c>
      <c r="N522" s="229" t="s">
        <v>47</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142</v>
      </c>
      <c r="AT522" s="232" t="s">
        <v>138</v>
      </c>
      <c r="AU522" s="232" t="s">
        <v>92</v>
      </c>
      <c r="AY522" s="17" t="s">
        <v>136</v>
      </c>
      <c r="BE522" s="233">
        <f>IF(N522="základní",J522,0)</f>
        <v>0</v>
      </c>
      <c r="BF522" s="233">
        <f>IF(N522="snížená",J522,0)</f>
        <v>0</v>
      </c>
      <c r="BG522" s="233">
        <f>IF(N522="zákl. přenesená",J522,0)</f>
        <v>0</v>
      </c>
      <c r="BH522" s="233">
        <f>IF(N522="sníž. přenesená",J522,0)</f>
        <v>0</v>
      </c>
      <c r="BI522" s="233">
        <f>IF(N522="nulová",J522,0)</f>
        <v>0</v>
      </c>
      <c r="BJ522" s="17" t="s">
        <v>90</v>
      </c>
      <c r="BK522" s="233">
        <f>ROUND(I522*H522,2)</f>
        <v>0</v>
      </c>
      <c r="BL522" s="17" t="s">
        <v>142</v>
      </c>
      <c r="BM522" s="232" t="s">
        <v>1711</v>
      </c>
    </row>
    <row r="523" s="13" customFormat="1">
      <c r="A523" s="13"/>
      <c r="B523" s="239"/>
      <c r="C523" s="240"/>
      <c r="D523" s="234" t="s">
        <v>150</v>
      </c>
      <c r="E523" s="241" t="s">
        <v>1</v>
      </c>
      <c r="F523" s="242" t="s">
        <v>1712</v>
      </c>
      <c r="G523" s="240"/>
      <c r="H523" s="243">
        <v>13.75</v>
      </c>
      <c r="I523" s="244"/>
      <c r="J523" s="240"/>
      <c r="K523" s="240"/>
      <c r="L523" s="245"/>
      <c r="M523" s="246"/>
      <c r="N523" s="247"/>
      <c r="O523" s="247"/>
      <c r="P523" s="247"/>
      <c r="Q523" s="247"/>
      <c r="R523" s="247"/>
      <c r="S523" s="247"/>
      <c r="T523" s="248"/>
      <c r="U523" s="13"/>
      <c r="V523" s="13"/>
      <c r="W523" s="13"/>
      <c r="X523" s="13"/>
      <c r="Y523" s="13"/>
      <c r="Z523" s="13"/>
      <c r="AA523" s="13"/>
      <c r="AB523" s="13"/>
      <c r="AC523" s="13"/>
      <c r="AD523" s="13"/>
      <c r="AE523" s="13"/>
      <c r="AT523" s="249" t="s">
        <v>150</v>
      </c>
      <c r="AU523" s="249" t="s">
        <v>92</v>
      </c>
      <c r="AV523" s="13" t="s">
        <v>92</v>
      </c>
      <c r="AW523" s="13" t="s">
        <v>38</v>
      </c>
      <c r="AX523" s="13" t="s">
        <v>82</v>
      </c>
      <c r="AY523" s="249" t="s">
        <v>136</v>
      </c>
    </row>
    <row r="524" s="14" customFormat="1">
      <c r="A524" s="14"/>
      <c r="B524" s="250"/>
      <c r="C524" s="251"/>
      <c r="D524" s="234" t="s">
        <v>150</v>
      </c>
      <c r="E524" s="252" t="s">
        <v>1</v>
      </c>
      <c r="F524" s="253" t="s">
        <v>153</v>
      </c>
      <c r="G524" s="251"/>
      <c r="H524" s="254">
        <v>13.75</v>
      </c>
      <c r="I524" s="255"/>
      <c r="J524" s="251"/>
      <c r="K524" s="251"/>
      <c r="L524" s="256"/>
      <c r="M524" s="257"/>
      <c r="N524" s="258"/>
      <c r="O524" s="258"/>
      <c r="P524" s="258"/>
      <c r="Q524" s="258"/>
      <c r="R524" s="258"/>
      <c r="S524" s="258"/>
      <c r="T524" s="259"/>
      <c r="U524" s="14"/>
      <c r="V524" s="14"/>
      <c r="W524" s="14"/>
      <c r="X524" s="14"/>
      <c r="Y524" s="14"/>
      <c r="Z524" s="14"/>
      <c r="AA524" s="14"/>
      <c r="AB524" s="14"/>
      <c r="AC524" s="14"/>
      <c r="AD524" s="14"/>
      <c r="AE524" s="14"/>
      <c r="AT524" s="260" t="s">
        <v>150</v>
      </c>
      <c r="AU524" s="260" t="s">
        <v>92</v>
      </c>
      <c r="AV524" s="14" t="s">
        <v>142</v>
      </c>
      <c r="AW524" s="14" t="s">
        <v>38</v>
      </c>
      <c r="AX524" s="14" t="s">
        <v>90</v>
      </c>
      <c r="AY524" s="260" t="s">
        <v>136</v>
      </c>
    </row>
    <row r="525" s="2" customFormat="1" ht="24.15" customHeight="1">
      <c r="A525" s="39"/>
      <c r="B525" s="40"/>
      <c r="C525" s="220" t="s">
        <v>1086</v>
      </c>
      <c r="D525" s="220" t="s">
        <v>138</v>
      </c>
      <c r="E525" s="221" t="s">
        <v>1713</v>
      </c>
      <c r="F525" s="222" t="s">
        <v>1519</v>
      </c>
      <c r="G525" s="223" t="s">
        <v>141</v>
      </c>
      <c r="H525" s="224">
        <v>14</v>
      </c>
      <c r="I525" s="225"/>
      <c r="J525" s="226">
        <f>ROUND(I525*H525,2)</f>
        <v>0</v>
      </c>
      <c r="K525" s="227"/>
      <c r="L525" s="45"/>
      <c r="M525" s="228" t="s">
        <v>1</v>
      </c>
      <c r="N525" s="229" t="s">
        <v>47</v>
      </c>
      <c r="O525" s="92"/>
      <c r="P525" s="230">
        <f>O525*H525</f>
        <v>0</v>
      </c>
      <c r="Q525" s="230">
        <v>0</v>
      </c>
      <c r="R525" s="230">
        <f>Q525*H525</f>
        <v>0</v>
      </c>
      <c r="S525" s="230">
        <v>0</v>
      </c>
      <c r="T525" s="231">
        <f>S525*H525</f>
        <v>0</v>
      </c>
      <c r="U525" s="39"/>
      <c r="V525" s="39"/>
      <c r="W525" s="39"/>
      <c r="X525" s="39"/>
      <c r="Y525" s="39"/>
      <c r="Z525" s="39"/>
      <c r="AA525" s="39"/>
      <c r="AB525" s="39"/>
      <c r="AC525" s="39"/>
      <c r="AD525" s="39"/>
      <c r="AE525" s="39"/>
      <c r="AR525" s="232" t="s">
        <v>142</v>
      </c>
      <c r="AT525" s="232" t="s">
        <v>138</v>
      </c>
      <c r="AU525" s="232" t="s">
        <v>92</v>
      </c>
      <c r="AY525" s="17" t="s">
        <v>136</v>
      </c>
      <c r="BE525" s="233">
        <f>IF(N525="základní",J525,0)</f>
        <v>0</v>
      </c>
      <c r="BF525" s="233">
        <f>IF(N525="snížená",J525,0)</f>
        <v>0</v>
      </c>
      <c r="BG525" s="233">
        <f>IF(N525="zákl. přenesená",J525,0)</f>
        <v>0</v>
      </c>
      <c r="BH525" s="233">
        <f>IF(N525="sníž. přenesená",J525,0)</f>
        <v>0</v>
      </c>
      <c r="BI525" s="233">
        <f>IF(N525="nulová",J525,0)</f>
        <v>0</v>
      </c>
      <c r="BJ525" s="17" t="s">
        <v>90</v>
      </c>
      <c r="BK525" s="233">
        <f>ROUND(I525*H525,2)</f>
        <v>0</v>
      </c>
      <c r="BL525" s="17" t="s">
        <v>142</v>
      </c>
      <c r="BM525" s="232" t="s">
        <v>1714</v>
      </c>
    </row>
    <row r="526" s="13" customFormat="1">
      <c r="A526" s="13"/>
      <c r="B526" s="239"/>
      <c r="C526" s="240"/>
      <c r="D526" s="234" t="s">
        <v>150</v>
      </c>
      <c r="E526" s="241" t="s">
        <v>1</v>
      </c>
      <c r="F526" s="242" t="s">
        <v>211</v>
      </c>
      <c r="G526" s="240"/>
      <c r="H526" s="243">
        <v>14</v>
      </c>
      <c r="I526" s="244"/>
      <c r="J526" s="240"/>
      <c r="K526" s="240"/>
      <c r="L526" s="245"/>
      <c r="M526" s="246"/>
      <c r="N526" s="247"/>
      <c r="O526" s="247"/>
      <c r="P526" s="247"/>
      <c r="Q526" s="247"/>
      <c r="R526" s="247"/>
      <c r="S526" s="247"/>
      <c r="T526" s="248"/>
      <c r="U526" s="13"/>
      <c r="V526" s="13"/>
      <c r="W526" s="13"/>
      <c r="X526" s="13"/>
      <c r="Y526" s="13"/>
      <c r="Z526" s="13"/>
      <c r="AA526" s="13"/>
      <c r="AB526" s="13"/>
      <c r="AC526" s="13"/>
      <c r="AD526" s="13"/>
      <c r="AE526" s="13"/>
      <c r="AT526" s="249" t="s">
        <v>150</v>
      </c>
      <c r="AU526" s="249" t="s">
        <v>92</v>
      </c>
      <c r="AV526" s="13" t="s">
        <v>92</v>
      </c>
      <c r="AW526" s="13" t="s">
        <v>38</v>
      </c>
      <c r="AX526" s="13" t="s">
        <v>82</v>
      </c>
      <c r="AY526" s="249" t="s">
        <v>136</v>
      </c>
    </row>
    <row r="527" s="14" customFormat="1">
      <c r="A527" s="14"/>
      <c r="B527" s="250"/>
      <c r="C527" s="251"/>
      <c r="D527" s="234" t="s">
        <v>150</v>
      </c>
      <c r="E527" s="252" t="s">
        <v>1</v>
      </c>
      <c r="F527" s="253" t="s">
        <v>153</v>
      </c>
      <c r="G527" s="251"/>
      <c r="H527" s="254">
        <v>14</v>
      </c>
      <c r="I527" s="255"/>
      <c r="J527" s="251"/>
      <c r="K527" s="251"/>
      <c r="L527" s="256"/>
      <c r="M527" s="257"/>
      <c r="N527" s="258"/>
      <c r="O527" s="258"/>
      <c r="P527" s="258"/>
      <c r="Q527" s="258"/>
      <c r="R527" s="258"/>
      <c r="S527" s="258"/>
      <c r="T527" s="259"/>
      <c r="U527" s="14"/>
      <c r="V527" s="14"/>
      <c r="W527" s="14"/>
      <c r="X527" s="14"/>
      <c r="Y527" s="14"/>
      <c r="Z527" s="14"/>
      <c r="AA527" s="14"/>
      <c r="AB527" s="14"/>
      <c r="AC527" s="14"/>
      <c r="AD527" s="14"/>
      <c r="AE527" s="14"/>
      <c r="AT527" s="260" t="s">
        <v>150</v>
      </c>
      <c r="AU527" s="260" t="s">
        <v>92</v>
      </c>
      <c r="AV527" s="14" t="s">
        <v>142</v>
      </c>
      <c r="AW527" s="14" t="s">
        <v>38</v>
      </c>
      <c r="AX527" s="14" t="s">
        <v>90</v>
      </c>
      <c r="AY527" s="260" t="s">
        <v>136</v>
      </c>
    </row>
    <row r="528" s="2" customFormat="1" ht="14.4" customHeight="1">
      <c r="A528" s="39"/>
      <c r="B528" s="40"/>
      <c r="C528" s="220" t="s">
        <v>1094</v>
      </c>
      <c r="D528" s="220" t="s">
        <v>138</v>
      </c>
      <c r="E528" s="221" t="s">
        <v>1715</v>
      </c>
      <c r="F528" s="222" t="s">
        <v>1611</v>
      </c>
      <c r="G528" s="223" t="s">
        <v>148</v>
      </c>
      <c r="H528" s="224">
        <v>5.5499999999999998</v>
      </c>
      <c r="I528" s="225"/>
      <c r="J528" s="226">
        <f>ROUND(I528*H528,2)</f>
        <v>0</v>
      </c>
      <c r="K528" s="227"/>
      <c r="L528" s="45"/>
      <c r="M528" s="228" t="s">
        <v>1</v>
      </c>
      <c r="N528" s="229" t="s">
        <v>47</v>
      </c>
      <c r="O528" s="92"/>
      <c r="P528" s="230">
        <f>O528*H528</f>
        <v>0</v>
      </c>
      <c r="Q528" s="230">
        <v>0</v>
      </c>
      <c r="R528" s="230">
        <f>Q528*H528</f>
        <v>0</v>
      </c>
      <c r="S528" s="230">
        <v>0</v>
      </c>
      <c r="T528" s="231">
        <f>S528*H528</f>
        <v>0</v>
      </c>
      <c r="U528" s="39"/>
      <c r="V528" s="39"/>
      <c r="W528" s="39"/>
      <c r="X528" s="39"/>
      <c r="Y528" s="39"/>
      <c r="Z528" s="39"/>
      <c r="AA528" s="39"/>
      <c r="AB528" s="39"/>
      <c r="AC528" s="39"/>
      <c r="AD528" s="39"/>
      <c r="AE528" s="39"/>
      <c r="AR528" s="232" t="s">
        <v>142</v>
      </c>
      <c r="AT528" s="232" t="s">
        <v>138</v>
      </c>
      <c r="AU528" s="232" t="s">
        <v>92</v>
      </c>
      <c r="AY528" s="17" t="s">
        <v>136</v>
      </c>
      <c r="BE528" s="233">
        <f>IF(N528="základní",J528,0)</f>
        <v>0</v>
      </c>
      <c r="BF528" s="233">
        <f>IF(N528="snížená",J528,0)</f>
        <v>0</v>
      </c>
      <c r="BG528" s="233">
        <f>IF(N528="zákl. přenesená",J528,0)</f>
        <v>0</v>
      </c>
      <c r="BH528" s="233">
        <f>IF(N528="sníž. přenesená",J528,0)</f>
        <v>0</v>
      </c>
      <c r="BI528" s="233">
        <f>IF(N528="nulová",J528,0)</f>
        <v>0</v>
      </c>
      <c r="BJ528" s="17" t="s">
        <v>90</v>
      </c>
      <c r="BK528" s="233">
        <f>ROUND(I528*H528,2)</f>
        <v>0</v>
      </c>
      <c r="BL528" s="17" t="s">
        <v>142</v>
      </c>
      <c r="BM528" s="232" t="s">
        <v>1716</v>
      </c>
    </row>
    <row r="529" s="2" customFormat="1">
      <c r="A529" s="39"/>
      <c r="B529" s="40"/>
      <c r="C529" s="41"/>
      <c r="D529" s="234" t="s">
        <v>144</v>
      </c>
      <c r="E529" s="41"/>
      <c r="F529" s="235" t="s">
        <v>1613</v>
      </c>
      <c r="G529" s="41"/>
      <c r="H529" s="41"/>
      <c r="I529" s="236"/>
      <c r="J529" s="41"/>
      <c r="K529" s="41"/>
      <c r="L529" s="45"/>
      <c r="M529" s="237"/>
      <c r="N529" s="238"/>
      <c r="O529" s="92"/>
      <c r="P529" s="92"/>
      <c r="Q529" s="92"/>
      <c r="R529" s="92"/>
      <c r="S529" s="92"/>
      <c r="T529" s="93"/>
      <c r="U529" s="39"/>
      <c r="V529" s="39"/>
      <c r="W529" s="39"/>
      <c r="X529" s="39"/>
      <c r="Y529" s="39"/>
      <c r="Z529" s="39"/>
      <c r="AA529" s="39"/>
      <c r="AB529" s="39"/>
      <c r="AC529" s="39"/>
      <c r="AD529" s="39"/>
      <c r="AE529" s="39"/>
      <c r="AT529" s="17" t="s">
        <v>144</v>
      </c>
      <c r="AU529" s="17" t="s">
        <v>92</v>
      </c>
    </row>
    <row r="530" s="13" customFormat="1">
      <c r="A530" s="13"/>
      <c r="B530" s="239"/>
      <c r="C530" s="240"/>
      <c r="D530" s="234" t="s">
        <v>150</v>
      </c>
      <c r="E530" s="241" t="s">
        <v>1</v>
      </c>
      <c r="F530" s="242" t="s">
        <v>1717</v>
      </c>
      <c r="G530" s="240"/>
      <c r="H530" s="243">
        <v>5.5499999999999998</v>
      </c>
      <c r="I530" s="244"/>
      <c r="J530" s="240"/>
      <c r="K530" s="240"/>
      <c r="L530" s="245"/>
      <c r="M530" s="246"/>
      <c r="N530" s="247"/>
      <c r="O530" s="247"/>
      <c r="P530" s="247"/>
      <c r="Q530" s="247"/>
      <c r="R530" s="247"/>
      <c r="S530" s="247"/>
      <c r="T530" s="248"/>
      <c r="U530" s="13"/>
      <c r="V530" s="13"/>
      <c r="W530" s="13"/>
      <c r="X530" s="13"/>
      <c r="Y530" s="13"/>
      <c r="Z530" s="13"/>
      <c r="AA530" s="13"/>
      <c r="AB530" s="13"/>
      <c r="AC530" s="13"/>
      <c r="AD530" s="13"/>
      <c r="AE530" s="13"/>
      <c r="AT530" s="249" t="s">
        <v>150</v>
      </c>
      <c r="AU530" s="249" t="s">
        <v>92</v>
      </c>
      <c r="AV530" s="13" t="s">
        <v>92</v>
      </c>
      <c r="AW530" s="13" t="s">
        <v>38</v>
      </c>
      <c r="AX530" s="13" t="s">
        <v>82</v>
      </c>
      <c r="AY530" s="249" t="s">
        <v>136</v>
      </c>
    </row>
    <row r="531" s="14" customFormat="1">
      <c r="A531" s="14"/>
      <c r="B531" s="250"/>
      <c r="C531" s="251"/>
      <c r="D531" s="234" t="s">
        <v>150</v>
      </c>
      <c r="E531" s="252" t="s">
        <v>1</v>
      </c>
      <c r="F531" s="253" t="s">
        <v>153</v>
      </c>
      <c r="G531" s="251"/>
      <c r="H531" s="254">
        <v>5.5499999999999998</v>
      </c>
      <c r="I531" s="255"/>
      <c r="J531" s="251"/>
      <c r="K531" s="251"/>
      <c r="L531" s="256"/>
      <c r="M531" s="257"/>
      <c r="N531" s="258"/>
      <c r="O531" s="258"/>
      <c r="P531" s="258"/>
      <c r="Q531" s="258"/>
      <c r="R531" s="258"/>
      <c r="S531" s="258"/>
      <c r="T531" s="259"/>
      <c r="U531" s="14"/>
      <c r="V531" s="14"/>
      <c r="W531" s="14"/>
      <c r="X531" s="14"/>
      <c r="Y531" s="14"/>
      <c r="Z531" s="14"/>
      <c r="AA531" s="14"/>
      <c r="AB531" s="14"/>
      <c r="AC531" s="14"/>
      <c r="AD531" s="14"/>
      <c r="AE531" s="14"/>
      <c r="AT531" s="260" t="s">
        <v>150</v>
      </c>
      <c r="AU531" s="260" t="s">
        <v>92</v>
      </c>
      <c r="AV531" s="14" t="s">
        <v>142</v>
      </c>
      <c r="AW531" s="14" t="s">
        <v>38</v>
      </c>
      <c r="AX531" s="14" t="s">
        <v>90</v>
      </c>
      <c r="AY531" s="260" t="s">
        <v>136</v>
      </c>
    </row>
    <row r="532" s="2" customFormat="1" ht="14.4" customHeight="1">
      <c r="A532" s="39"/>
      <c r="B532" s="40"/>
      <c r="C532" s="220" t="s">
        <v>1102</v>
      </c>
      <c r="D532" s="220" t="s">
        <v>138</v>
      </c>
      <c r="E532" s="221" t="s">
        <v>1718</v>
      </c>
      <c r="F532" s="222" t="s">
        <v>1616</v>
      </c>
      <c r="G532" s="223" t="s">
        <v>141</v>
      </c>
      <c r="H532" s="224">
        <v>20.5</v>
      </c>
      <c r="I532" s="225"/>
      <c r="J532" s="226">
        <f>ROUND(I532*H532,2)</f>
        <v>0</v>
      </c>
      <c r="K532" s="227"/>
      <c r="L532" s="45"/>
      <c r="M532" s="228" t="s">
        <v>1</v>
      </c>
      <c r="N532" s="229" t="s">
        <v>47</v>
      </c>
      <c r="O532" s="92"/>
      <c r="P532" s="230">
        <f>O532*H532</f>
        <v>0</v>
      </c>
      <c r="Q532" s="230">
        <v>0</v>
      </c>
      <c r="R532" s="230">
        <f>Q532*H532</f>
        <v>0</v>
      </c>
      <c r="S532" s="230">
        <v>0</v>
      </c>
      <c r="T532" s="231">
        <f>S532*H532</f>
        <v>0</v>
      </c>
      <c r="U532" s="39"/>
      <c r="V532" s="39"/>
      <c r="W532" s="39"/>
      <c r="X532" s="39"/>
      <c r="Y532" s="39"/>
      <c r="Z532" s="39"/>
      <c r="AA532" s="39"/>
      <c r="AB532" s="39"/>
      <c r="AC532" s="39"/>
      <c r="AD532" s="39"/>
      <c r="AE532" s="39"/>
      <c r="AR532" s="232" t="s">
        <v>142</v>
      </c>
      <c r="AT532" s="232" t="s">
        <v>138</v>
      </c>
      <c r="AU532" s="232" t="s">
        <v>92</v>
      </c>
      <c r="AY532" s="17" t="s">
        <v>136</v>
      </c>
      <c r="BE532" s="233">
        <f>IF(N532="základní",J532,0)</f>
        <v>0</v>
      </c>
      <c r="BF532" s="233">
        <f>IF(N532="snížená",J532,0)</f>
        <v>0</v>
      </c>
      <c r="BG532" s="233">
        <f>IF(N532="zákl. přenesená",J532,0)</f>
        <v>0</v>
      </c>
      <c r="BH532" s="233">
        <f>IF(N532="sníž. přenesená",J532,0)</f>
        <v>0</v>
      </c>
      <c r="BI532" s="233">
        <f>IF(N532="nulová",J532,0)</f>
        <v>0</v>
      </c>
      <c r="BJ532" s="17" t="s">
        <v>90</v>
      </c>
      <c r="BK532" s="233">
        <f>ROUND(I532*H532,2)</f>
        <v>0</v>
      </c>
      <c r="BL532" s="17" t="s">
        <v>142</v>
      </c>
      <c r="BM532" s="232" t="s">
        <v>1719</v>
      </c>
    </row>
    <row r="533" s="2" customFormat="1">
      <c r="A533" s="39"/>
      <c r="B533" s="40"/>
      <c r="C533" s="41"/>
      <c r="D533" s="234" t="s">
        <v>144</v>
      </c>
      <c r="E533" s="41"/>
      <c r="F533" s="235" t="s">
        <v>1618</v>
      </c>
      <c r="G533" s="41"/>
      <c r="H533" s="41"/>
      <c r="I533" s="236"/>
      <c r="J533" s="41"/>
      <c r="K533" s="41"/>
      <c r="L533" s="45"/>
      <c r="M533" s="237"/>
      <c r="N533" s="238"/>
      <c r="O533" s="92"/>
      <c r="P533" s="92"/>
      <c r="Q533" s="92"/>
      <c r="R533" s="92"/>
      <c r="S533" s="92"/>
      <c r="T533" s="93"/>
      <c r="U533" s="39"/>
      <c r="V533" s="39"/>
      <c r="W533" s="39"/>
      <c r="X533" s="39"/>
      <c r="Y533" s="39"/>
      <c r="Z533" s="39"/>
      <c r="AA533" s="39"/>
      <c r="AB533" s="39"/>
      <c r="AC533" s="39"/>
      <c r="AD533" s="39"/>
      <c r="AE533" s="39"/>
      <c r="AT533" s="17" t="s">
        <v>144</v>
      </c>
      <c r="AU533" s="17" t="s">
        <v>92</v>
      </c>
    </row>
    <row r="534" s="13" customFormat="1">
      <c r="A534" s="13"/>
      <c r="B534" s="239"/>
      <c r="C534" s="240"/>
      <c r="D534" s="234" t="s">
        <v>150</v>
      </c>
      <c r="E534" s="241" t="s">
        <v>1</v>
      </c>
      <c r="F534" s="242" t="s">
        <v>1720</v>
      </c>
      <c r="G534" s="240"/>
      <c r="H534" s="243">
        <v>20.5</v>
      </c>
      <c r="I534" s="244"/>
      <c r="J534" s="240"/>
      <c r="K534" s="240"/>
      <c r="L534" s="245"/>
      <c r="M534" s="246"/>
      <c r="N534" s="247"/>
      <c r="O534" s="247"/>
      <c r="P534" s="247"/>
      <c r="Q534" s="247"/>
      <c r="R534" s="247"/>
      <c r="S534" s="247"/>
      <c r="T534" s="248"/>
      <c r="U534" s="13"/>
      <c r="V534" s="13"/>
      <c r="W534" s="13"/>
      <c r="X534" s="13"/>
      <c r="Y534" s="13"/>
      <c r="Z534" s="13"/>
      <c r="AA534" s="13"/>
      <c r="AB534" s="13"/>
      <c r="AC534" s="13"/>
      <c r="AD534" s="13"/>
      <c r="AE534" s="13"/>
      <c r="AT534" s="249" t="s">
        <v>150</v>
      </c>
      <c r="AU534" s="249" t="s">
        <v>92</v>
      </c>
      <c r="AV534" s="13" t="s">
        <v>92</v>
      </c>
      <c r="AW534" s="13" t="s">
        <v>38</v>
      </c>
      <c r="AX534" s="13" t="s">
        <v>82</v>
      </c>
      <c r="AY534" s="249" t="s">
        <v>136</v>
      </c>
    </row>
    <row r="535" s="14" customFormat="1">
      <c r="A535" s="14"/>
      <c r="B535" s="250"/>
      <c r="C535" s="251"/>
      <c r="D535" s="234" t="s">
        <v>150</v>
      </c>
      <c r="E535" s="252" t="s">
        <v>1</v>
      </c>
      <c r="F535" s="253" t="s">
        <v>153</v>
      </c>
      <c r="G535" s="251"/>
      <c r="H535" s="254">
        <v>20.5</v>
      </c>
      <c r="I535" s="255"/>
      <c r="J535" s="251"/>
      <c r="K535" s="251"/>
      <c r="L535" s="256"/>
      <c r="M535" s="257"/>
      <c r="N535" s="258"/>
      <c r="O535" s="258"/>
      <c r="P535" s="258"/>
      <c r="Q535" s="258"/>
      <c r="R535" s="258"/>
      <c r="S535" s="258"/>
      <c r="T535" s="259"/>
      <c r="U535" s="14"/>
      <c r="V535" s="14"/>
      <c r="W535" s="14"/>
      <c r="X535" s="14"/>
      <c r="Y535" s="14"/>
      <c r="Z535" s="14"/>
      <c r="AA535" s="14"/>
      <c r="AB535" s="14"/>
      <c r="AC535" s="14"/>
      <c r="AD535" s="14"/>
      <c r="AE535" s="14"/>
      <c r="AT535" s="260" t="s">
        <v>150</v>
      </c>
      <c r="AU535" s="260" t="s">
        <v>92</v>
      </c>
      <c r="AV535" s="14" t="s">
        <v>142</v>
      </c>
      <c r="AW535" s="14" t="s">
        <v>38</v>
      </c>
      <c r="AX535" s="14" t="s">
        <v>90</v>
      </c>
      <c r="AY535" s="260" t="s">
        <v>136</v>
      </c>
    </row>
    <row r="536" s="2" customFormat="1" ht="14.4" customHeight="1">
      <c r="A536" s="39"/>
      <c r="B536" s="40"/>
      <c r="C536" s="220" t="s">
        <v>1107</v>
      </c>
      <c r="D536" s="220" t="s">
        <v>138</v>
      </c>
      <c r="E536" s="221" t="s">
        <v>1721</v>
      </c>
      <c r="F536" s="222" t="s">
        <v>1620</v>
      </c>
      <c r="G536" s="223" t="s">
        <v>167</v>
      </c>
      <c r="H536" s="224">
        <v>0.33000000000000002</v>
      </c>
      <c r="I536" s="225"/>
      <c r="J536" s="226">
        <f>ROUND(I536*H536,2)</f>
        <v>0</v>
      </c>
      <c r="K536" s="227"/>
      <c r="L536" s="45"/>
      <c r="M536" s="228" t="s">
        <v>1</v>
      </c>
      <c r="N536" s="229" t="s">
        <v>47</v>
      </c>
      <c r="O536" s="92"/>
      <c r="P536" s="230">
        <f>O536*H536</f>
        <v>0</v>
      </c>
      <c r="Q536" s="230">
        <v>0</v>
      </c>
      <c r="R536" s="230">
        <f>Q536*H536</f>
        <v>0</v>
      </c>
      <c r="S536" s="230">
        <v>0</v>
      </c>
      <c r="T536" s="231">
        <f>S536*H536</f>
        <v>0</v>
      </c>
      <c r="U536" s="39"/>
      <c r="V536" s="39"/>
      <c r="W536" s="39"/>
      <c r="X536" s="39"/>
      <c r="Y536" s="39"/>
      <c r="Z536" s="39"/>
      <c r="AA536" s="39"/>
      <c r="AB536" s="39"/>
      <c r="AC536" s="39"/>
      <c r="AD536" s="39"/>
      <c r="AE536" s="39"/>
      <c r="AR536" s="232" t="s">
        <v>142</v>
      </c>
      <c r="AT536" s="232" t="s">
        <v>138</v>
      </c>
      <c r="AU536" s="232" t="s">
        <v>92</v>
      </c>
      <c r="AY536" s="17" t="s">
        <v>136</v>
      </c>
      <c r="BE536" s="233">
        <f>IF(N536="základní",J536,0)</f>
        <v>0</v>
      </c>
      <c r="BF536" s="233">
        <f>IF(N536="snížená",J536,0)</f>
        <v>0</v>
      </c>
      <c r="BG536" s="233">
        <f>IF(N536="zákl. přenesená",J536,0)</f>
        <v>0</v>
      </c>
      <c r="BH536" s="233">
        <f>IF(N536="sníž. přenesená",J536,0)</f>
        <v>0</v>
      </c>
      <c r="BI536" s="233">
        <f>IF(N536="nulová",J536,0)</f>
        <v>0</v>
      </c>
      <c r="BJ536" s="17" t="s">
        <v>90</v>
      </c>
      <c r="BK536" s="233">
        <f>ROUND(I536*H536,2)</f>
        <v>0</v>
      </c>
      <c r="BL536" s="17" t="s">
        <v>142</v>
      </c>
      <c r="BM536" s="232" t="s">
        <v>1722</v>
      </c>
    </row>
    <row r="537" s="2" customFormat="1">
      <c r="A537" s="39"/>
      <c r="B537" s="40"/>
      <c r="C537" s="41"/>
      <c r="D537" s="234" t="s">
        <v>144</v>
      </c>
      <c r="E537" s="41"/>
      <c r="F537" s="235" t="s">
        <v>1622</v>
      </c>
      <c r="G537" s="41"/>
      <c r="H537" s="41"/>
      <c r="I537" s="236"/>
      <c r="J537" s="41"/>
      <c r="K537" s="41"/>
      <c r="L537" s="45"/>
      <c r="M537" s="237"/>
      <c r="N537" s="238"/>
      <c r="O537" s="92"/>
      <c r="P537" s="92"/>
      <c r="Q537" s="92"/>
      <c r="R537" s="92"/>
      <c r="S537" s="92"/>
      <c r="T537" s="93"/>
      <c r="U537" s="39"/>
      <c r="V537" s="39"/>
      <c r="W537" s="39"/>
      <c r="X537" s="39"/>
      <c r="Y537" s="39"/>
      <c r="Z537" s="39"/>
      <c r="AA537" s="39"/>
      <c r="AB537" s="39"/>
      <c r="AC537" s="39"/>
      <c r="AD537" s="39"/>
      <c r="AE537" s="39"/>
      <c r="AT537" s="17" t="s">
        <v>144</v>
      </c>
      <c r="AU537" s="17" t="s">
        <v>92</v>
      </c>
    </row>
    <row r="538" s="2" customFormat="1" ht="24.15" customHeight="1">
      <c r="A538" s="39"/>
      <c r="B538" s="40"/>
      <c r="C538" s="220" t="s">
        <v>1112</v>
      </c>
      <c r="D538" s="220" t="s">
        <v>138</v>
      </c>
      <c r="E538" s="221" t="s">
        <v>1723</v>
      </c>
      <c r="F538" s="222" t="s">
        <v>1633</v>
      </c>
      <c r="G538" s="223" t="s">
        <v>167</v>
      </c>
      <c r="H538" s="224">
        <v>0.59999999999999998</v>
      </c>
      <c r="I538" s="225"/>
      <c r="J538" s="226">
        <f>ROUND(I538*H538,2)</f>
        <v>0</v>
      </c>
      <c r="K538" s="227"/>
      <c r="L538" s="45"/>
      <c r="M538" s="228" t="s">
        <v>1</v>
      </c>
      <c r="N538" s="229" t="s">
        <v>47</v>
      </c>
      <c r="O538" s="92"/>
      <c r="P538" s="230">
        <f>O538*H538</f>
        <v>0</v>
      </c>
      <c r="Q538" s="230">
        <v>1.0383</v>
      </c>
      <c r="R538" s="230">
        <f>Q538*H538</f>
        <v>0.62297999999999998</v>
      </c>
      <c r="S538" s="230">
        <v>0</v>
      </c>
      <c r="T538" s="231">
        <f>S538*H538</f>
        <v>0</v>
      </c>
      <c r="U538" s="39"/>
      <c r="V538" s="39"/>
      <c r="W538" s="39"/>
      <c r="X538" s="39"/>
      <c r="Y538" s="39"/>
      <c r="Z538" s="39"/>
      <c r="AA538" s="39"/>
      <c r="AB538" s="39"/>
      <c r="AC538" s="39"/>
      <c r="AD538" s="39"/>
      <c r="AE538" s="39"/>
      <c r="AR538" s="232" t="s">
        <v>142</v>
      </c>
      <c r="AT538" s="232" t="s">
        <v>138</v>
      </c>
      <c r="AU538" s="232" t="s">
        <v>92</v>
      </c>
      <c r="AY538" s="17" t="s">
        <v>136</v>
      </c>
      <c r="BE538" s="233">
        <f>IF(N538="základní",J538,0)</f>
        <v>0</v>
      </c>
      <c r="BF538" s="233">
        <f>IF(N538="snížená",J538,0)</f>
        <v>0</v>
      </c>
      <c r="BG538" s="233">
        <f>IF(N538="zákl. přenesená",J538,0)</f>
        <v>0</v>
      </c>
      <c r="BH538" s="233">
        <f>IF(N538="sníž. přenesená",J538,0)</f>
        <v>0</v>
      </c>
      <c r="BI538" s="233">
        <f>IF(N538="nulová",J538,0)</f>
        <v>0</v>
      </c>
      <c r="BJ538" s="17" t="s">
        <v>90</v>
      </c>
      <c r="BK538" s="233">
        <f>ROUND(I538*H538,2)</f>
        <v>0</v>
      </c>
      <c r="BL538" s="17" t="s">
        <v>142</v>
      </c>
      <c r="BM538" s="232" t="s">
        <v>1724</v>
      </c>
    </row>
    <row r="539" s="2" customFormat="1" ht="24.15" customHeight="1">
      <c r="A539" s="39"/>
      <c r="B539" s="40"/>
      <c r="C539" s="220" t="s">
        <v>1725</v>
      </c>
      <c r="D539" s="220" t="s">
        <v>138</v>
      </c>
      <c r="E539" s="221" t="s">
        <v>1726</v>
      </c>
      <c r="F539" s="222" t="s">
        <v>1508</v>
      </c>
      <c r="G539" s="223" t="s">
        <v>148</v>
      </c>
      <c r="H539" s="224">
        <v>16.535</v>
      </c>
      <c r="I539" s="225"/>
      <c r="J539" s="226">
        <f>ROUND(I539*H539,2)</f>
        <v>0</v>
      </c>
      <c r="K539" s="227"/>
      <c r="L539" s="45"/>
      <c r="M539" s="228" t="s">
        <v>1</v>
      </c>
      <c r="N539" s="229" t="s">
        <v>47</v>
      </c>
      <c r="O539" s="92"/>
      <c r="P539" s="230">
        <f>O539*H539</f>
        <v>0</v>
      </c>
      <c r="Q539" s="230">
        <v>0</v>
      </c>
      <c r="R539" s="230">
        <f>Q539*H539</f>
        <v>0</v>
      </c>
      <c r="S539" s="230">
        <v>0</v>
      </c>
      <c r="T539" s="231">
        <f>S539*H539</f>
        <v>0</v>
      </c>
      <c r="U539" s="39"/>
      <c r="V539" s="39"/>
      <c r="W539" s="39"/>
      <c r="X539" s="39"/>
      <c r="Y539" s="39"/>
      <c r="Z539" s="39"/>
      <c r="AA539" s="39"/>
      <c r="AB539" s="39"/>
      <c r="AC539" s="39"/>
      <c r="AD539" s="39"/>
      <c r="AE539" s="39"/>
      <c r="AR539" s="232" t="s">
        <v>142</v>
      </c>
      <c r="AT539" s="232" t="s">
        <v>138</v>
      </c>
      <c r="AU539" s="232" t="s">
        <v>92</v>
      </c>
      <c r="AY539" s="17" t="s">
        <v>136</v>
      </c>
      <c r="BE539" s="233">
        <f>IF(N539="základní",J539,0)</f>
        <v>0</v>
      </c>
      <c r="BF539" s="233">
        <f>IF(N539="snížená",J539,0)</f>
        <v>0</v>
      </c>
      <c r="BG539" s="233">
        <f>IF(N539="zákl. přenesená",J539,0)</f>
        <v>0</v>
      </c>
      <c r="BH539" s="233">
        <f>IF(N539="sníž. přenesená",J539,0)</f>
        <v>0</v>
      </c>
      <c r="BI539" s="233">
        <f>IF(N539="nulová",J539,0)</f>
        <v>0</v>
      </c>
      <c r="BJ539" s="17" t="s">
        <v>90</v>
      </c>
      <c r="BK539" s="233">
        <f>ROUND(I539*H539,2)</f>
        <v>0</v>
      </c>
      <c r="BL539" s="17" t="s">
        <v>142</v>
      </c>
      <c r="BM539" s="232" t="s">
        <v>1727</v>
      </c>
    </row>
    <row r="540" s="13" customFormat="1">
      <c r="A540" s="13"/>
      <c r="B540" s="239"/>
      <c r="C540" s="240"/>
      <c r="D540" s="234" t="s">
        <v>150</v>
      </c>
      <c r="E540" s="241" t="s">
        <v>1</v>
      </c>
      <c r="F540" s="242" t="s">
        <v>1728</v>
      </c>
      <c r="G540" s="240"/>
      <c r="H540" s="243">
        <v>16.535</v>
      </c>
      <c r="I540" s="244"/>
      <c r="J540" s="240"/>
      <c r="K540" s="240"/>
      <c r="L540" s="245"/>
      <c r="M540" s="246"/>
      <c r="N540" s="247"/>
      <c r="O540" s="247"/>
      <c r="P540" s="247"/>
      <c r="Q540" s="247"/>
      <c r="R540" s="247"/>
      <c r="S540" s="247"/>
      <c r="T540" s="248"/>
      <c r="U540" s="13"/>
      <c r="V540" s="13"/>
      <c r="W540" s="13"/>
      <c r="X540" s="13"/>
      <c r="Y540" s="13"/>
      <c r="Z540" s="13"/>
      <c r="AA540" s="13"/>
      <c r="AB540" s="13"/>
      <c r="AC540" s="13"/>
      <c r="AD540" s="13"/>
      <c r="AE540" s="13"/>
      <c r="AT540" s="249" t="s">
        <v>150</v>
      </c>
      <c r="AU540" s="249" t="s">
        <v>92</v>
      </c>
      <c r="AV540" s="13" t="s">
        <v>92</v>
      </c>
      <c r="AW540" s="13" t="s">
        <v>38</v>
      </c>
      <c r="AX540" s="13" t="s">
        <v>82</v>
      </c>
      <c r="AY540" s="249" t="s">
        <v>136</v>
      </c>
    </row>
    <row r="541" s="14" customFormat="1">
      <c r="A541" s="14"/>
      <c r="B541" s="250"/>
      <c r="C541" s="251"/>
      <c r="D541" s="234" t="s">
        <v>150</v>
      </c>
      <c r="E541" s="252" t="s">
        <v>1</v>
      </c>
      <c r="F541" s="253" t="s">
        <v>153</v>
      </c>
      <c r="G541" s="251"/>
      <c r="H541" s="254">
        <v>16.535</v>
      </c>
      <c r="I541" s="255"/>
      <c r="J541" s="251"/>
      <c r="K541" s="251"/>
      <c r="L541" s="256"/>
      <c r="M541" s="257"/>
      <c r="N541" s="258"/>
      <c r="O541" s="258"/>
      <c r="P541" s="258"/>
      <c r="Q541" s="258"/>
      <c r="R541" s="258"/>
      <c r="S541" s="258"/>
      <c r="T541" s="259"/>
      <c r="U541" s="14"/>
      <c r="V541" s="14"/>
      <c r="W541" s="14"/>
      <c r="X541" s="14"/>
      <c r="Y541" s="14"/>
      <c r="Z541" s="14"/>
      <c r="AA541" s="14"/>
      <c r="AB541" s="14"/>
      <c r="AC541" s="14"/>
      <c r="AD541" s="14"/>
      <c r="AE541" s="14"/>
      <c r="AT541" s="260" t="s">
        <v>150</v>
      </c>
      <c r="AU541" s="260" t="s">
        <v>92</v>
      </c>
      <c r="AV541" s="14" t="s">
        <v>142</v>
      </c>
      <c r="AW541" s="14" t="s">
        <v>38</v>
      </c>
      <c r="AX541" s="14" t="s">
        <v>90</v>
      </c>
      <c r="AY541" s="260" t="s">
        <v>136</v>
      </c>
    </row>
    <row r="542" s="2" customFormat="1" ht="14.4" customHeight="1">
      <c r="A542" s="39"/>
      <c r="B542" s="40"/>
      <c r="C542" s="261" t="s">
        <v>1729</v>
      </c>
      <c r="D542" s="261" t="s">
        <v>164</v>
      </c>
      <c r="E542" s="262" t="s">
        <v>1730</v>
      </c>
      <c r="F542" s="263" t="s">
        <v>1033</v>
      </c>
      <c r="G542" s="264" t="s">
        <v>167</v>
      </c>
      <c r="H542" s="265">
        <v>69.447999999999993</v>
      </c>
      <c r="I542" s="266"/>
      <c r="J542" s="267">
        <f>ROUND(I542*H542,2)</f>
        <v>0</v>
      </c>
      <c r="K542" s="268"/>
      <c r="L542" s="269"/>
      <c r="M542" s="270" t="s">
        <v>1</v>
      </c>
      <c r="N542" s="271" t="s">
        <v>47</v>
      </c>
      <c r="O542" s="92"/>
      <c r="P542" s="230">
        <f>O542*H542</f>
        <v>0</v>
      </c>
      <c r="Q542" s="230">
        <v>1</v>
      </c>
      <c r="R542" s="230">
        <f>Q542*H542</f>
        <v>69.447999999999993</v>
      </c>
      <c r="S542" s="230">
        <v>0</v>
      </c>
      <c r="T542" s="231">
        <f>S542*H542</f>
        <v>0</v>
      </c>
      <c r="U542" s="39"/>
      <c r="V542" s="39"/>
      <c r="W542" s="39"/>
      <c r="X542" s="39"/>
      <c r="Y542" s="39"/>
      <c r="Z542" s="39"/>
      <c r="AA542" s="39"/>
      <c r="AB542" s="39"/>
      <c r="AC542" s="39"/>
      <c r="AD542" s="39"/>
      <c r="AE542" s="39"/>
      <c r="AR542" s="232" t="s">
        <v>168</v>
      </c>
      <c r="AT542" s="232" t="s">
        <v>164</v>
      </c>
      <c r="AU542" s="232" t="s">
        <v>92</v>
      </c>
      <c r="AY542" s="17" t="s">
        <v>136</v>
      </c>
      <c r="BE542" s="233">
        <f>IF(N542="základní",J542,0)</f>
        <v>0</v>
      </c>
      <c r="BF542" s="233">
        <f>IF(N542="snížená",J542,0)</f>
        <v>0</v>
      </c>
      <c r="BG542" s="233">
        <f>IF(N542="zákl. přenesená",J542,0)</f>
        <v>0</v>
      </c>
      <c r="BH542" s="233">
        <f>IF(N542="sníž. přenesená",J542,0)</f>
        <v>0</v>
      </c>
      <c r="BI542" s="233">
        <f>IF(N542="nulová",J542,0)</f>
        <v>0</v>
      </c>
      <c r="BJ542" s="17" t="s">
        <v>90</v>
      </c>
      <c r="BK542" s="233">
        <f>ROUND(I542*H542,2)</f>
        <v>0</v>
      </c>
      <c r="BL542" s="17" t="s">
        <v>142</v>
      </c>
      <c r="BM542" s="232" t="s">
        <v>1731</v>
      </c>
    </row>
    <row r="543" s="2" customFormat="1">
      <c r="A543" s="39"/>
      <c r="B543" s="40"/>
      <c r="C543" s="41"/>
      <c r="D543" s="234" t="s">
        <v>144</v>
      </c>
      <c r="E543" s="41"/>
      <c r="F543" s="235" t="s">
        <v>462</v>
      </c>
      <c r="G543" s="41"/>
      <c r="H543" s="41"/>
      <c r="I543" s="236"/>
      <c r="J543" s="41"/>
      <c r="K543" s="41"/>
      <c r="L543" s="45"/>
      <c r="M543" s="237"/>
      <c r="N543" s="238"/>
      <c r="O543" s="92"/>
      <c r="P543" s="92"/>
      <c r="Q543" s="92"/>
      <c r="R543" s="92"/>
      <c r="S543" s="92"/>
      <c r="T543" s="93"/>
      <c r="U543" s="39"/>
      <c r="V543" s="39"/>
      <c r="W543" s="39"/>
      <c r="X543" s="39"/>
      <c r="Y543" s="39"/>
      <c r="Z543" s="39"/>
      <c r="AA543" s="39"/>
      <c r="AB543" s="39"/>
      <c r="AC543" s="39"/>
      <c r="AD543" s="39"/>
      <c r="AE543" s="39"/>
      <c r="AT543" s="17" t="s">
        <v>144</v>
      </c>
      <c r="AU543" s="17" t="s">
        <v>92</v>
      </c>
    </row>
    <row r="544" s="13" customFormat="1">
      <c r="A544" s="13"/>
      <c r="B544" s="239"/>
      <c r="C544" s="240"/>
      <c r="D544" s="234" t="s">
        <v>150</v>
      </c>
      <c r="E544" s="241" t="s">
        <v>1</v>
      </c>
      <c r="F544" s="242" t="s">
        <v>1732</v>
      </c>
      <c r="G544" s="240"/>
      <c r="H544" s="243">
        <v>34.723999999999997</v>
      </c>
      <c r="I544" s="244"/>
      <c r="J544" s="240"/>
      <c r="K544" s="240"/>
      <c r="L544" s="245"/>
      <c r="M544" s="246"/>
      <c r="N544" s="247"/>
      <c r="O544" s="247"/>
      <c r="P544" s="247"/>
      <c r="Q544" s="247"/>
      <c r="R544" s="247"/>
      <c r="S544" s="247"/>
      <c r="T544" s="248"/>
      <c r="U544" s="13"/>
      <c r="V544" s="13"/>
      <c r="W544" s="13"/>
      <c r="X544" s="13"/>
      <c r="Y544" s="13"/>
      <c r="Z544" s="13"/>
      <c r="AA544" s="13"/>
      <c r="AB544" s="13"/>
      <c r="AC544" s="13"/>
      <c r="AD544" s="13"/>
      <c r="AE544" s="13"/>
      <c r="AT544" s="249" t="s">
        <v>150</v>
      </c>
      <c r="AU544" s="249" t="s">
        <v>92</v>
      </c>
      <c r="AV544" s="13" t="s">
        <v>92</v>
      </c>
      <c r="AW544" s="13" t="s">
        <v>38</v>
      </c>
      <c r="AX544" s="13" t="s">
        <v>82</v>
      </c>
      <c r="AY544" s="249" t="s">
        <v>136</v>
      </c>
    </row>
    <row r="545" s="14" customFormat="1">
      <c r="A545" s="14"/>
      <c r="B545" s="250"/>
      <c r="C545" s="251"/>
      <c r="D545" s="234" t="s">
        <v>150</v>
      </c>
      <c r="E545" s="252" t="s">
        <v>1</v>
      </c>
      <c r="F545" s="253" t="s">
        <v>153</v>
      </c>
      <c r="G545" s="251"/>
      <c r="H545" s="254">
        <v>34.723999999999997</v>
      </c>
      <c r="I545" s="255"/>
      <c r="J545" s="251"/>
      <c r="K545" s="251"/>
      <c r="L545" s="256"/>
      <c r="M545" s="257"/>
      <c r="N545" s="258"/>
      <c r="O545" s="258"/>
      <c r="P545" s="258"/>
      <c r="Q545" s="258"/>
      <c r="R545" s="258"/>
      <c r="S545" s="258"/>
      <c r="T545" s="259"/>
      <c r="U545" s="14"/>
      <c r="V545" s="14"/>
      <c r="W545" s="14"/>
      <c r="X545" s="14"/>
      <c r="Y545" s="14"/>
      <c r="Z545" s="14"/>
      <c r="AA545" s="14"/>
      <c r="AB545" s="14"/>
      <c r="AC545" s="14"/>
      <c r="AD545" s="14"/>
      <c r="AE545" s="14"/>
      <c r="AT545" s="260" t="s">
        <v>150</v>
      </c>
      <c r="AU545" s="260" t="s">
        <v>92</v>
      </c>
      <c r="AV545" s="14" t="s">
        <v>142</v>
      </c>
      <c r="AW545" s="14" t="s">
        <v>38</v>
      </c>
      <c r="AX545" s="14" t="s">
        <v>90</v>
      </c>
      <c r="AY545" s="260" t="s">
        <v>136</v>
      </c>
    </row>
    <row r="546" s="13" customFormat="1">
      <c r="A546" s="13"/>
      <c r="B546" s="239"/>
      <c r="C546" s="240"/>
      <c r="D546" s="234" t="s">
        <v>150</v>
      </c>
      <c r="E546" s="240"/>
      <c r="F546" s="242" t="s">
        <v>1733</v>
      </c>
      <c r="G546" s="240"/>
      <c r="H546" s="243">
        <v>69.447999999999993</v>
      </c>
      <c r="I546" s="244"/>
      <c r="J546" s="240"/>
      <c r="K546" s="240"/>
      <c r="L546" s="245"/>
      <c r="M546" s="246"/>
      <c r="N546" s="247"/>
      <c r="O546" s="247"/>
      <c r="P546" s="247"/>
      <c r="Q546" s="247"/>
      <c r="R546" s="247"/>
      <c r="S546" s="247"/>
      <c r="T546" s="248"/>
      <c r="U546" s="13"/>
      <c r="V546" s="13"/>
      <c r="W546" s="13"/>
      <c r="X546" s="13"/>
      <c r="Y546" s="13"/>
      <c r="Z546" s="13"/>
      <c r="AA546" s="13"/>
      <c r="AB546" s="13"/>
      <c r="AC546" s="13"/>
      <c r="AD546" s="13"/>
      <c r="AE546" s="13"/>
      <c r="AT546" s="249" t="s">
        <v>150</v>
      </c>
      <c r="AU546" s="249" t="s">
        <v>92</v>
      </c>
      <c r="AV546" s="13" t="s">
        <v>92</v>
      </c>
      <c r="AW546" s="13" t="s">
        <v>4</v>
      </c>
      <c r="AX546" s="13" t="s">
        <v>90</v>
      </c>
      <c r="AY546" s="249" t="s">
        <v>136</v>
      </c>
    </row>
    <row r="547" s="2" customFormat="1" ht="14.4" customHeight="1">
      <c r="A547" s="39"/>
      <c r="B547" s="40"/>
      <c r="C547" s="220" t="s">
        <v>1734</v>
      </c>
      <c r="D547" s="220" t="s">
        <v>138</v>
      </c>
      <c r="E547" s="221" t="s">
        <v>1735</v>
      </c>
      <c r="F547" s="222" t="s">
        <v>1736</v>
      </c>
      <c r="G547" s="223" t="s">
        <v>148</v>
      </c>
      <c r="H547" s="224">
        <v>68</v>
      </c>
      <c r="I547" s="225"/>
      <c r="J547" s="226">
        <f>ROUND(I547*H547,2)</f>
        <v>0</v>
      </c>
      <c r="K547" s="227"/>
      <c r="L547" s="45"/>
      <c r="M547" s="228" t="s">
        <v>1</v>
      </c>
      <c r="N547" s="229" t="s">
        <v>47</v>
      </c>
      <c r="O547" s="92"/>
      <c r="P547" s="230">
        <f>O547*H547</f>
        <v>0</v>
      </c>
      <c r="Q547" s="230">
        <v>0</v>
      </c>
      <c r="R547" s="230">
        <f>Q547*H547</f>
        <v>0</v>
      </c>
      <c r="S547" s="230">
        <v>0</v>
      </c>
      <c r="T547" s="231">
        <f>S547*H547</f>
        <v>0</v>
      </c>
      <c r="U547" s="39"/>
      <c r="V547" s="39"/>
      <c r="W547" s="39"/>
      <c r="X547" s="39"/>
      <c r="Y547" s="39"/>
      <c r="Z547" s="39"/>
      <c r="AA547" s="39"/>
      <c r="AB547" s="39"/>
      <c r="AC547" s="39"/>
      <c r="AD547" s="39"/>
      <c r="AE547" s="39"/>
      <c r="AR547" s="232" t="s">
        <v>142</v>
      </c>
      <c r="AT547" s="232" t="s">
        <v>138</v>
      </c>
      <c r="AU547" s="232" t="s">
        <v>92</v>
      </c>
      <c r="AY547" s="17" t="s">
        <v>136</v>
      </c>
      <c r="BE547" s="233">
        <f>IF(N547="základní",J547,0)</f>
        <v>0</v>
      </c>
      <c r="BF547" s="233">
        <f>IF(N547="snížená",J547,0)</f>
        <v>0</v>
      </c>
      <c r="BG547" s="233">
        <f>IF(N547="zákl. přenesená",J547,0)</f>
        <v>0</v>
      </c>
      <c r="BH547" s="233">
        <f>IF(N547="sníž. přenesená",J547,0)</f>
        <v>0</v>
      </c>
      <c r="BI547" s="233">
        <f>IF(N547="nulová",J547,0)</f>
        <v>0</v>
      </c>
      <c r="BJ547" s="17" t="s">
        <v>90</v>
      </c>
      <c r="BK547" s="233">
        <f>ROUND(I547*H547,2)</f>
        <v>0</v>
      </c>
      <c r="BL547" s="17" t="s">
        <v>142</v>
      </c>
      <c r="BM547" s="232" t="s">
        <v>1737</v>
      </c>
    </row>
    <row r="548" s="2" customFormat="1">
      <c r="A548" s="39"/>
      <c r="B548" s="40"/>
      <c r="C548" s="41"/>
      <c r="D548" s="234" t="s">
        <v>144</v>
      </c>
      <c r="E548" s="41"/>
      <c r="F548" s="235" t="s">
        <v>1258</v>
      </c>
      <c r="G548" s="41"/>
      <c r="H548" s="41"/>
      <c r="I548" s="236"/>
      <c r="J548" s="41"/>
      <c r="K548" s="41"/>
      <c r="L548" s="45"/>
      <c r="M548" s="237"/>
      <c r="N548" s="238"/>
      <c r="O548" s="92"/>
      <c r="P548" s="92"/>
      <c r="Q548" s="92"/>
      <c r="R548" s="92"/>
      <c r="S548" s="92"/>
      <c r="T548" s="93"/>
      <c r="U548" s="39"/>
      <c r="V548" s="39"/>
      <c r="W548" s="39"/>
      <c r="X548" s="39"/>
      <c r="Y548" s="39"/>
      <c r="Z548" s="39"/>
      <c r="AA548" s="39"/>
      <c r="AB548" s="39"/>
      <c r="AC548" s="39"/>
      <c r="AD548" s="39"/>
      <c r="AE548" s="39"/>
      <c r="AT548" s="17" t="s">
        <v>144</v>
      </c>
      <c r="AU548" s="17" t="s">
        <v>92</v>
      </c>
    </row>
    <row r="549" s="13" customFormat="1">
      <c r="A549" s="13"/>
      <c r="B549" s="239"/>
      <c r="C549" s="240"/>
      <c r="D549" s="234" t="s">
        <v>150</v>
      </c>
      <c r="E549" s="241" t="s">
        <v>1</v>
      </c>
      <c r="F549" s="242" t="s">
        <v>1738</v>
      </c>
      <c r="G549" s="240"/>
      <c r="H549" s="243">
        <v>68</v>
      </c>
      <c r="I549" s="244"/>
      <c r="J549" s="240"/>
      <c r="K549" s="240"/>
      <c r="L549" s="245"/>
      <c r="M549" s="246"/>
      <c r="N549" s="247"/>
      <c r="O549" s="247"/>
      <c r="P549" s="247"/>
      <c r="Q549" s="247"/>
      <c r="R549" s="247"/>
      <c r="S549" s="247"/>
      <c r="T549" s="248"/>
      <c r="U549" s="13"/>
      <c r="V549" s="13"/>
      <c r="W549" s="13"/>
      <c r="X549" s="13"/>
      <c r="Y549" s="13"/>
      <c r="Z549" s="13"/>
      <c r="AA549" s="13"/>
      <c r="AB549" s="13"/>
      <c r="AC549" s="13"/>
      <c r="AD549" s="13"/>
      <c r="AE549" s="13"/>
      <c r="AT549" s="249" t="s">
        <v>150</v>
      </c>
      <c r="AU549" s="249" t="s">
        <v>92</v>
      </c>
      <c r="AV549" s="13" t="s">
        <v>92</v>
      </c>
      <c r="AW549" s="13" t="s">
        <v>38</v>
      </c>
      <c r="AX549" s="13" t="s">
        <v>90</v>
      </c>
      <c r="AY549" s="249" t="s">
        <v>136</v>
      </c>
    </row>
    <row r="550" s="12" customFormat="1" ht="22.8" customHeight="1">
      <c r="A550" s="12"/>
      <c r="B550" s="204"/>
      <c r="C550" s="205"/>
      <c r="D550" s="206" t="s">
        <v>81</v>
      </c>
      <c r="E550" s="218" t="s">
        <v>186</v>
      </c>
      <c r="F550" s="218" t="s">
        <v>1739</v>
      </c>
      <c r="G550" s="205"/>
      <c r="H550" s="205"/>
      <c r="I550" s="208"/>
      <c r="J550" s="219">
        <f>BK550</f>
        <v>0</v>
      </c>
      <c r="K550" s="205"/>
      <c r="L550" s="210"/>
      <c r="M550" s="211"/>
      <c r="N550" s="212"/>
      <c r="O550" s="212"/>
      <c r="P550" s="213">
        <f>SUM(P551:P557)</f>
        <v>0</v>
      </c>
      <c r="Q550" s="212"/>
      <c r="R550" s="213">
        <f>SUM(R551:R557)</f>
        <v>9.3581299999999992</v>
      </c>
      <c r="S550" s="212"/>
      <c r="T550" s="214">
        <f>SUM(T551:T557)</f>
        <v>0</v>
      </c>
      <c r="U550" s="12"/>
      <c r="V550" s="12"/>
      <c r="W550" s="12"/>
      <c r="X550" s="12"/>
      <c r="Y550" s="12"/>
      <c r="Z550" s="12"/>
      <c r="AA550" s="12"/>
      <c r="AB550" s="12"/>
      <c r="AC550" s="12"/>
      <c r="AD550" s="12"/>
      <c r="AE550" s="12"/>
      <c r="AR550" s="215" t="s">
        <v>90</v>
      </c>
      <c r="AT550" s="216" t="s">
        <v>81</v>
      </c>
      <c r="AU550" s="216" t="s">
        <v>90</v>
      </c>
      <c r="AY550" s="215" t="s">
        <v>136</v>
      </c>
      <c r="BK550" s="217">
        <f>SUM(BK551:BK557)</f>
        <v>0</v>
      </c>
    </row>
    <row r="551" s="2" customFormat="1" ht="24.15" customHeight="1">
      <c r="A551" s="39"/>
      <c r="B551" s="40"/>
      <c r="C551" s="220" t="s">
        <v>1740</v>
      </c>
      <c r="D551" s="220" t="s">
        <v>138</v>
      </c>
      <c r="E551" s="221" t="s">
        <v>1741</v>
      </c>
      <c r="F551" s="222" t="s">
        <v>1742</v>
      </c>
      <c r="G551" s="223" t="s">
        <v>256</v>
      </c>
      <c r="H551" s="224">
        <v>21</v>
      </c>
      <c r="I551" s="225"/>
      <c r="J551" s="226">
        <f>ROUND(I551*H551,2)</f>
        <v>0</v>
      </c>
      <c r="K551" s="227"/>
      <c r="L551" s="45"/>
      <c r="M551" s="228" t="s">
        <v>1</v>
      </c>
      <c r="N551" s="229" t="s">
        <v>47</v>
      </c>
      <c r="O551" s="92"/>
      <c r="P551" s="230">
        <f>O551*H551</f>
        <v>0</v>
      </c>
      <c r="Q551" s="230">
        <v>0.42704999999999999</v>
      </c>
      <c r="R551" s="230">
        <f>Q551*H551</f>
        <v>8.9680499999999999</v>
      </c>
      <c r="S551" s="230">
        <v>0</v>
      </c>
      <c r="T551" s="231">
        <f>S551*H551</f>
        <v>0</v>
      </c>
      <c r="U551" s="39"/>
      <c r="V551" s="39"/>
      <c r="W551" s="39"/>
      <c r="X551" s="39"/>
      <c r="Y551" s="39"/>
      <c r="Z551" s="39"/>
      <c r="AA551" s="39"/>
      <c r="AB551" s="39"/>
      <c r="AC551" s="39"/>
      <c r="AD551" s="39"/>
      <c r="AE551" s="39"/>
      <c r="AR551" s="232" t="s">
        <v>142</v>
      </c>
      <c r="AT551" s="232" t="s">
        <v>138</v>
      </c>
      <c r="AU551" s="232" t="s">
        <v>92</v>
      </c>
      <c r="AY551" s="17" t="s">
        <v>136</v>
      </c>
      <c r="BE551" s="233">
        <f>IF(N551="základní",J551,0)</f>
        <v>0</v>
      </c>
      <c r="BF551" s="233">
        <f>IF(N551="snížená",J551,0)</f>
        <v>0</v>
      </c>
      <c r="BG551" s="233">
        <f>IF(N551="zákl. přenesená",J551,0)</f>
        <v>0</v>
      </c>
      <c r="BH551" s="233">
        <f>IF(N551="sníž. přenesená",J551,0)</f>
        <v>0</v>
      </c>
      <c r="BI551" s="233">
        <f>IF(N551="nulová",J551,0)</f>
        <v>0</v>
      </c>
      <c r="BJ551" s="17" t="s">
        <v>90</v>
      </c>
      <c r="BK551" s="233">
        <f>ROUND(I551*H551,2)</f>
        <v>0</v>
      </c>
      <c r="BL551" s="17" t="s">
        <v>142</v>
      </c>
      <c r="BM551" s="232" t="s">
        <v>1743</v>
      </c>
    </row>
    <row r="552" s="2" customFormat="1">
      <c r="A552" s="39"/>
      <c r="B552" s="40"/>
      <c r="C552" s="41"/>
      <c r="D552" s="234" t="s">
        <v>144</v>
      </c>
      <c r="E552" s="41"/>
      <c r="F552" s="235" t="s">
        <v>1744</v>
      </c>
      <c r="G552" s="41"/>
      <c r="H552" s="41"/>
      <c r="I552" s="236"/>
      <c r="J552" s="41"/>
      <c r="K552" s="41"/>
      <c r="L552" s="45"/>
      <c r="M552" s="237"/>
      <c r="N552" s="238"/>
      <c r="O552" s="92"/>
      <c r="P552" s="92"/>
      <c r="Q552" s="92"/>
      <c r="R552" s="92"/>
      <c r="S552" s="92"/>
      <c r="T552" s="93"/>
      <c r="U552" s="39"/>
      <c r="V552" s="39"/>
      <c r="W552" s="39"/>
      <c r="X552" s="39"/>
      <c r="Y552" s="39"/>
      <c r="Z552" s="39"/>
      <c r="AA552" s="39"/>
      <c r="AB552" s="39"/>
      <c r="AC552" s="39"/>
      <c r="AD552" s="39"/>
      <c r="AE552" s="39"/>
      <c r="AT552" s="17" t="s">
        <v>144</v>
      </c>
      <c r="AU552" s="17" t="s">
        <v>92</v>
      </c>
    </row>
    <row r="553" s="13" customFormat="1">
      <c r="A553" s="13"/>
      <c r="B553" s="239"/>
      <c r="C553" s="240"/>
      <c r="D553" s="234" t="s">
        <v>150</v>
      </c>
      <c r="E553" s="241" t="s">
        <v>1</v>
      </c>
      <c r="F553" s="242" t="s">
        <v>1745</v>
      </c>
      <c r="G553" s="240"/>
      <c r="H553" s="243">
        <v>6</v>
      </c>
      <c r="I553" s="244"/>
      <c r="J553" s="240"/>
      <c r="K553" s="240"/>
      <c r="L553" s="245"/>
      <c r="M553" s="246"/>
      <c r="N553" s="247"/>
      <c r="O553" s="247"/>
      <c r="P553" s="247"/>
      <c r="Q553" s="247"/>
      <c r="R553" s="247"/>
      <c r="S553" s="247"/>
      <c r="T553" s="248"/>
      <c r="U553" s="13"/>
      <c r="V553" s="13"/>
      <c r="W553" s="13"/>
      <c r="X553" s="13"/>
      <c r="Y553" s="13"/>
      <c r="Z553" s="13"/>
      <c r="AA553" s="13"/>
      <c r="AB553" s="13"/>
      <c r="AC553" s="13"/>
      <c r="AD553" s="13"/>
      <c r="AE553" s="13"/>
      <c r="AT553" s="249" t="s">
        <v>150</v>
      </c>
      <c r="AU553" s="249" t="s">
        <v>92</v>
      </c>
      <c r="AV553" s="13" t="s">
        <v>92</v>
      </c>
      <c r="AW553" s="13" t="s">
        <v>38</v>
      </c>
      <c r="AX553" s="13" t="s">
        <v>82</v>
      </c>
      <c r="AY553" s="249" t="s">
        <v>136</v>
      </c>
    </row>
    <row r="554" s="13" customFormat="1">
      <c r="A554" s="13"/>
      <c r="B554" s="239"/>
      <c r="C554" s="240"/>
      <c r="D554" s="234" t="s">
        <v>150</v>
      </c>
      <c r="E554" s="241" t="s">
        <v>1</v>
      </c>
      <c r="F554" s="242" t="s">
        <v>1746</v>
      </c>
      <c r="G554" s="240"/>
      <c r="H554" s="243">
        <v>15</v>
      </c>
      <c r="I554" s="244"/>
      <c r="J554" s="240"/>
      <c r="K554" s="240"/>
      <c r="L554" s="245"/>
      <c r="M554" s="246"/>
      <c r="N554" s="247"/>
      <c r="O554" s="247"/>
      <c r="P554" s="247"/>
      <c r="Q554" s="247"/>
      <c r="R554" s="247"/>
      <c r="S554" s="247"/>
      <c r="T554" s="248"/>
      <c r="U554" s="13"/>
      <c r="V554" s="13"/>
      <c r="W554" s="13"/>
      <c r="X554" s="13"/>
      <c r="Y554" s="13"/>
      <c r="Z554" s="13"/>
      <c r="AA554" s="13"/>
      <c r="AB554" s="13"/>
      <c r="AC554" s="13"/>
      <c r="AD554" s="13"/>
      <c r="AE554" s="13"/>
      <c r="AT554" s="249" t="s">
        <v>150</v>
      </c>
      <c r="AU554" s="249" t="s">
        <v>92</v>
      </c>
      <c r="AV554" s="13" t="s">
        <v>92</v>
      </c>
      <c r="AW554" s="13" t="s">
        <v>38</v>
      </c>
      <c r="AX554" s="13" t="s">
        <v>82</v>
      </c>
      <c r="AY554" s="249" t="s">
        <v>136</v>
      </c>
    </row>
    <row r="555" s="14" customFormat="1">
      <c r="A555" s="14"/>
      <c r="B555" s="250"/>
      <c r="C555" s="251"/>
      <c r="D555" s="234" t="s">
        <v>150</v>
      </c>
      <c r="E555" s="252" t="s">
        <v>1</v>
      </c>
      <c r="F555" s="253" t="s">
        <v>153</v>
      </c>
      <c r="G555" s="251"/>
      <c r="H555" s="254">
        <v>21</v>
      </c>
      <c r="I555" s="255"/>
      <c r="J555" s="251"/>
      <c r="K555" s="251"/>
      <c r="L555" s="256"/>
      <c r="M555" s="257"/>
      <c r="N555" s="258"/>
      <c r="O555" s="258"/>
      <c r="P555" s="258"/>
      <c r="Q555" s="258"/>
      <c r="R555" s="258"/>
      <c r="S555" s="258"/>
      <c r="T555" s="259"/>
      <c r="U555" s="14"/>
      <c r="V555" s="14"/>
      <c r="W555" s="14"/>
      <c r="X555" s="14"/>
      <c r="Y555" s="14"/>
      <c r="Z555" s="14"/>
      <c r="AA555" s="14"/>
      <c r="AB555" s="14"/>
      <c r="AC555" s="14"/>
      <c r="AD555" s="14"/>
      <c r="AE555" s="14"/>
      <c r="AT555" s="260" t="s">
        <v>150</v>
      </c>
      <c r="AU555" s="260" t="s">
        <v>92</v>
      </c>
      <c r="AV555" s="14" t="s">
        <v>142</v>
      </c>
      <c r="AW555" s="14" t="s">
        <v>38</v>
      </c>
      <c r="AX555" s="14" t="s">
        <v>90</v>
      </c>
      <c r="AY555" s="260" t="s">
        <v>136</v>
      </c>
    </row>
    <row r="556" s="2" customFormat="1" ht="24.15" customHeight="1">
      <c r="A556" s="39"/>
      <c r="B556" s="40"/>
      <c r="C556" s="220" t="s">
        <v>1747</v>
      </c>
      <c r="D556" s="220" t="s">
        <v>138</v>
      </c>
      <c r="E556" s="221" t="s">
        <v>1748</v>
      </c>
      <c r="F556" s="222" t="s">
        <v>1749</v>
      </c>
      <c r="G556" s="223" t="s">
        <v>198</v>
      </c>
      <c r="H556" s="224">
        <v>2</v>
      </c>
      <c r="I556" s="225"/>
      <c r="J556" s="226">
        <f>ROUND(I556*H556,2)</f>
        <v>0</v>
      </c>
      <c r="K556" s="227"/>
      <c r="L556" s="45"/>
      <c r="M556" s="228" t="s">
        <v>1</v>
      </c>
      <c r="N556" s="229" t="s">
        <v>47</v>
      </c>
      <c r="O556" s="92"/>
      <c r="P556" s="230">
        <f>O556*H556</f>
        <v>0</v>
      </c>
      <c r="Q556" s="230">
        <v>0.19503999999999999</v>
      </c>
      <c r="R556" s="230">
        <f>Q556*H556</f>
        <v>0.39007999999999998</v>
      </c>
      <c r="S556" s="230">
        <v>0</v>
      </c>
      <c r="T556" s="231">
        <f>S556*H556</f>
        <v>0</v>
      </c>
      <c r="U556" s="39"/>
      <c r="V556" s="39"/>
      <c r="W556" s="39"/>
      <c r="X556" s="39"/>
      <c r="Y556" s="39"/>
      <c r="Z556" s="39"/>
      <c r="AA556" s="39"/>
      <c r="AB556" s="39"/>
      <c r="AC556" s="39"/>
      <c r="AD556" s="39"/>
      <c r="AE556" s="39"/>
      <c r="AR556" s="232" t="s">
        <v>142</v>
      </c>
      <c r="AT556" s="232" t="s">
        <v>138</v>
      </c>
      <c r="AU556" s="232" t="s">
        <v>92</v>
      </c>
      <c r="AY556" s="17" t="s">
        <v>136</v>
      </c>
      <c r="BE556" s="233">
        <f>IF(N556="základní",J556,0)</f>
        <v>0</v>
      </c>
      <c r="BF556" s="233">
        <f>IF(N556="snížená",J556,0)</f>
        <v>0</v>
      </c>
      <c r="BG556" s="233">
        <f>IF(N556="zákl. přenesená",J556,0)</f>
        <v>0</v>
      </c>
      <c r="BH556" s="233">
        <f>IF(N556="sníž. přenesená",J556,0)</f>
        <v>0</v>
      </c>
      <c r="BI556" s="233">
        <f>IF(N556="nulová",J556,0)</f>
        <v>0</v>
      </c>
      <c r="BJ556" s="17" t="s">
        <v>90</v>
      </c>
      <c r="BK556" s="233">
        <f>ROUND(I556*H556,2)</f>
        <v>0</v>
      </c>
      <c r="BL556" s="17" t="s">
        <v>142</v>
      </c>
      <c r="BM556" s="232" t="s">
        <v>1750</v>
      </c>
    </row>
    <row r="557" s="2" customFormat="1">
      <c r="A557" s="39"/>
      <c r="B557" s="40"/>
      <c r="C557" s="41"/>
      <c r="D557" s="234" t="s">
        <v>144</v>
      </c>
      <c r="E557" s="41"/>
      <c r="F557" s="235" t="s">
        <v>1751</v>
      </c>
      <c r="G557" s="41"/>
      <c r="H557" s="41"/>
      <c r="I557" s="236"/>
      <c r="J557" s="41"/>
      <c r="K557" s="41"/>
      <c r="L557" s="45"/>
      <c r="M557" s="237"/>
      <c r="N557" s="238"/>
      <c r="O557" s="92"/>
      <c r="P557" s="92"/>
      <c r="Q557" s="92"/>
      <c r="R557" s="92"/>
      <c r="S557" s="92"/>
      <c r="T557" s="93"/>
      <c r="U557" s="39"/>
      <c r="V557" s="39"/>
      <c r="W557" s="39"/>
      <c r="X557" s="39"/>
      <c r="Y557" s="39"/>
      <c r="Z557" s="39"/>
      <c r="AA557" s="39"/>
      <c r="AB557" s="39"/>
      <c r="AC557" s="39"/>
      <c r="AD557" s="39"/>
      <c r="AE557" s="39"/>
      <c r="AT557" s="17" t="s">
        <v>144</v>
      </c>
      <c r="AU557" s="17" t="s">
        <v>92</v>
      </c>
    </row>
    <row r="558" s="12" customFormat="1" ht="22.8" customHeight="1">
      <c r="A558" s="12"/>
      <c r="B558" s="204"/>
      <c r="C558" s="205"/>
      <c r="D558" s="206" t="s">
        <v>81</v>
      </c>
      <c r="E558" s="218" t="s">
        <v>368</v>
      </c>
      <c r="F558" s="218" t="s">
        <v>369</v>
      </c>
      <c r="G558" s="205"/>
      <c r="H558" s="205"/>
      <c r="I558" s="208"/>
      <c r="J558" s="219">
        <f>BK558</f>
        <v>0</v>
      </c>
      <c r="K558" s="205"/>
      <c r="L558" s="210"/>
      <c r="M558" s="211"/>
      <c r="N558" s="212"/>
      <c r="O558" s="212"/>
      <c r="P558" s="213">
        <f>SUM(P559:P561)</f>
        <v>0</v>
      </c>
      <c r="Q558" s="212"/>
      <c r="R558" s="213">
        <f>SUM(R559:R561)</f>
        <v>0</v>
      </c>
      <c r="S558" s="212"/>
      <c r="T558" s="214">
        <f>SUM(T559:T561)</f>
        <v>0</v>
      </c>
      <c r="U558" s="12"/>
      <c r="V558" s="12"/>
      <c r="W558" s="12"/>
      <c r="X558" s="12"/>
      <c r="Y558" s="12"/>
      <c r="Z558" s="12"/>
      <c r="AA558" s="12"/>
      <c r="AB558" s="12"/>
      <c r="AC558" s="12"/>
      <c r="AD558" s="12"/>
      <c r="AE558" s="12"/>
      <c r="AR558" s="215" t="s">
        <v>90</v>
      </c>
      <c r="AT558" s="216" t="s">
        <v>81</v>
      </c>
      <c r="AU558" s="216" t="s">
        <v>90</v>
      </c>
      <c r="AY558" s="215" t="s">
        <v>136</v>
      </c>
      <c r="BK558" s="217">
        <f>SUM(BK559:BK561)</f>
        <v>0</v>
      </c>
    </row>
    <row r="559" s="2" customFormat="1" ht="37.8" customHeight="1">
      <c r="A559" s="39"/>
      <c r="B559" s="40"/>
      <c r="C559" s="220" t="s">
        <v>1752</v>
      </c>
      <c r="D559" s="220" t="s">
        <v>138</v>
      </c>
      <c r="E559" s="221" t="s">
        <v>1753</v>
      </c>
      <c r="F559" s="222" t="s">
        <v>1754</v>
      </c>
      <c r="G559" s="223" t="s">
        <v>167</v>
      </c>
      <c r="H559" s="224">
        <v>2359.8000000000002</v>
      </c>
      <c r="I559" s="225"/>
      <c r="J559" s="226">
        <f>ROUND(I559*H559,2)</f>
        <v>0</v>
      </c>
      <c r="K559" s="227"/>
      <c r="L559" s="45"/>
      <c r="M559" s="228" t="s">
        <v>1</v>
      </c>
      <c r="N559" s="229" t="s">
        <v>47</v>
      </c>
      <c r="O559" s="92"/>
      <c r="P559" s="230">
        <f>O559*H559</f>
        <v>0</v>
      </c>
      <c r="Q559" s="230">
        <v>0</v>
      </c>
      <c r="R559" s="230">
        <f>Q559*H559</f>
        <v>0</v>
      </c>
      <c r="S559" s="230">
        <v>0</v>
      </c>
      <c r="T559" s="231">
        <f>S559*H559</f>
        <v>0</v>
      </c>
      <c r="U559" s="39"/>
      <c r="V559" s="39"/>
      <c r="W559" s="39"/>
      <c r="X559" s="39"/>
      <c r="Y559" s="39"/>
      <c r="Z559" s="39"/>
      <c r="AA559" s="39"/>
      <c r="AB559" s="39"/>
      <c r="AC559" s="39"/>
      <c r="AD559" s="39"/>
      <c r="AE559" s="39"/>
      <c r="AR559" s="232" t="s">
        <v>142</v>
      </c>
      <c r="AT559" s="232" t="s">
        <v>138</v>
      </c>
      <c r="AU559" s="232" t="s">
        <v>92</v>
      </c>
      <c r="AY559" s="17" t="s">
        <v>136</v>
      </c>
      <c r="BE559" s="233">
        <f>IF(N559="základní",J559,0)</f>
        <v>0</v>
      </c>
      <c r="BF559" s="233">
        <f>IF(N559="snížená",J559,0)</f>
        <v>0</v>
      </c>
      <c r="BG559" s="233">
        <f>IF(N559="zákl. přenesená",J559,0)</f>
        <v>0</v>
      </c>
      <c r="BH559" s="233">
        <f>IF(N559="sníž. přenesená",J559,0)</f>
        <v>0</v>
      </c>
      <c r="BI559" s="233">
        <f>IF(N559="nulová",J559,0)</f>
        <v>0</v>
      </c>
      <c r="BJ559" s="17" t="s">
        <v>90</v>
      </c>
      <c r="BK559" s="233">
        <f>ROUND(I559*H559,2)</f>
        <v>0</v>
      </c>
      <c r="BL559" s="17" t="s">
        <v>142</v>
      </c>
      <c r="BM559" s="232" t="s">
        <v>1755</v>
      </c>
    </row>
    <row r="560" s="13" customFormat="1">
      <c r="A560" s="13"/>
      <c r="B560" s="239"/>
      <c r="C560" s="240"/>
      <c r="D560" s="234" t="s">
        <v>150</v>
      </c>
      <c r="E560" s="241" t="s">
        <v>1</v>
      </c>
      <c r="F560" s="242" t="s">
        <v>1756</v>
      </c>
      <c r="G560" s="240"/>
      <c r="H560" s="243">
        <v>2359.8000000000002</v>
      </c>
      <c r="I560" s="244"/>
      <c r="J560" s="240"/>
      <c r="K560" s="240"/>
      <c r="L560" s="245"/>
      <c r="M560" s="246"/>
      <c r="N560" s="247"/>
      <c r="O560" s="247"/>
      <c r="P560" s="247"/>
      <c r="Q560" s="247"/>
      <c r="R560" s="247"/>
      <c r="S560" s="247"/>
      <c r="T560" s="248"/>
      <c r="U560" s="13"/>
      <c r="V560" s="13"/>
      <c r="W560" s="13"/>
      <c r="X560" s="13"/>
      <c r="Y560" s="13"/>
      <c r="Z560" s="13"/>
      <c r="AA560" s="13"/>
      <c r="AB560" s="13"/>
      <c r="AC560" s="13"/>
      <c r="AD560" s="13"/>
      <c r="AE560" s="13"/>
      <c r="AT560" s="249" t="s">
        <v>150</v>
      </c>
      <c r="AU560" s="249" t="s">
        <v>92</v>
      </c>
      <c r="AV560" s="13" t="s">
        <v>92</v>
      </c>
      <c r="AW560" s="13" t="s">
        <v>38</v>
      </c>
      <c r="AX560" s="13" t="s">
        <v>82</v>
      </c>
      <c r="AY560" s="249" t="s">
        <v>136</v>
      </c>
    </row>
    <row r="561" s="14" customFormat="1">
      <c r="A561" s="14"/>
      <c r="B561" s="250"/>
      <c r="C561" s="251"/>
      <c r="D561" s="234" t="s">
        <v>150</v>
      </c>
      <c r="E561" s="252" t="s">
        <v>1</v>
      </c>
      <c r="F561" s="253" t="s">
        <v>153</v>
      </c>
      <c r="G561" s="251"/>
      <c r="H561" s="254">
        <v>2359.8000000000002</v>
      </c>
      <c r="I561" s="255"/>
      <c r="J561" s="251"/>
      <c r="K561" s="251"/>
      <c r="L561" s="256"/>
      <c r="M561" s="257"/>
      <c r="N561" s="258"/>
      <c r="O561" s="258"/>
      <c r="P561" s="258"/>
      <c r="Q561" s="258"/>
      <c r="R561" s="258"/>
      <c r="S561" s="258"/>
      <c r="T561" s="259"/>
      <c r="U561" s="14"/>
      <c r="V561" s="14"/>
      <c r="W561" s="14"/>
      <c r="X561" s="14"/>
      <c r="Y561" s="14"/>
      <c r="Z561" s="14"/>
      <c r="AA561" s="14"/>
      <c r="AB561" s="14"/>
      <c r="AC561" s="14"/>
      <c r="AD561" s="14"/>
      <c r="AE561" s="14"/>
      <c r="AT561" s="260" t="s">
        <v>150</v>
      </c>
      <c r="AU561" s="260" t="s">
        <v>92</v>
      </c>
      <c r="AV561" s="14" t="s">
        <v>142</v>
      </c>
      <c r="AW561" s="14" t="s">
        <v>38</v>
      </c>
      <c r="AX561" s="14" t="s">
        <v>90</v>
      </c>
      <c r="AY561" s="260" t="s">
        <v>136</v>
      </c>
    </row>
    <row r="562" s="12" customFormat="1" ht="22.8" customHeight="1">
      <c r="A562" s="12"/>
      <c r="B562" s="204"/>
      <c r="C562" s="205"/>
      <c r="D562" s="206" t="s">
        <v>81</v>
      </c>
      <c r="E562" s="218" t="s">
        <v>1092</v>
      </c>
      <c r="F562" s="218" t="s">
        <v>1093</v>
      </c>
      <c r="G562" s="205"/>
      <c r="H562" s="205"/>
      <c r="I562" s="208"/>
      <c r="J562" s="219">
        <f>BK562</f>
        <v>0</v>
      </c>
      <c r="K562" s="205"/>
      <c r="L562" s="210"/>
      <c r="M562" s="211"/>
      <c r="N562" s="212"/>
      <c r="O562" s="212"/>
      <c r="P562" s="213">
        <f>SUM(P563:P565)</f>
        <v>0</v>
      </c>
      <c r="Q562" s="212"/>
      <c r="R562" s="213">
        <f>SUM(R563:R565)</f>
        <v>0</v>
      </c>
      <c r="S562" s="212"/>
      <c r="T562" s="214">
        <f>SUM(T563:T565)</f>
        <v>0</v>
      </c>
      <c r="U562" s="12"/>
      <c r="V562" s="12"/>
      <c r="W562" s="12"/>
      <c r="X562" s="12"/>
      <c r="Y562" s="12"/>
      <c r="Z562" s="12"/>
      <c r="AA562" s="12"/>
      <c r="AB562" s="12"/>
      <c r="AC562" s="12"/>
      <c r="AD562" s="12"/>
      <c r="AE562" s="12"/>
      <c r="AR562" s="215" t="s">
        <v>90</v>
      </c>
      <c r="AT562" s="216" t="s">
        <v>81</v>
      </c>
      <c r="AU562" s="216" t="s">
        <v>90</v>
      </c>
      <c r="AY562" s="215" t="s">
        <v>136</v>
      </c>
      <c r="BK562" s="217">
        <f>SUM(BK563:BK565)</f>
        <v>0</v>
      </c>
    </row>
    <row r="563" s="2" customFormat="1" ht="24.15" customHeight="1">
      <c r="A563" s="39"/>
      <c r="B563" s="40"/>
      <c r="C563" s="220" t="s">
        <v>1757</v>
      </c>
      <c r="D563" s="220" t="s">
        <v>138</v>
      </c>
      <c r="E563" s="221" t="s">
        <v>1758</v>
      </c>
      <c r="F563" s="222" t="s">
        <v>1759</v>
      </c>
      <c r="G563" s="223" t="s">
        <v>167</v>
      </c>
      <c r="H563" s="224">
        <v>20</v>
      </c>
      <c r="I563" s="225"/>
      <c r="J563" s="226">
        <f>ROUND(I563*H563,2)</f>
        <v>0</v>
      </c>
      <c r="K563" s="227"/>
      <c r="L563" s="45"/>
      <c r="M563" s="228" t="s">
        <v>1</v>
      </c>
      <c r="N563" s="229" t="s">
        <v>47</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142</v>
      </c>
      <c r="AT563" s="232" t="s">
        <v>138</v>
      </c>
      <c r="AU563" s="232" t="s">
        <v>92</v>
      </c>
      <c r="AY563" s="17" t="s">
        <v>136</v>
      </c>
      <c r="BE563" s="233">
        <f>IF(N563="základní",J563,0)</f>
        <v>0</v>
      </c>
      <c r="BF563" s="233">
        <f>IF(N563="snížená",J563,0)</f>
        <v>0</v>
      </c>
      <c r="BG563" s="233">
        <f>IF(N563="zákl. přenesená",J563,0)</f>
        <v>0</v>
      </c>
      <c r="BH563" s="233">
        <f>IF(N563="sníž. přenesená",J563,0)</f>
        <v>0</v>
      </c>
      <c r="BI563" s="233">
        <f>IF(N563="nulová",J563,0)</f>
        <v>0</v>
      </c>
      <c r="BJ563" s="17" t="s">
        <v>90</v>
      </c>
      <c r="BK563" s="233">
        <f>ROUND(I563*H563,2)</f>
        <v>0</v>
      </c>
      <c r="BL563" s="17" t="s">
        <v>142</v>
      </c>
      <c r="BM563" s="232" t="s">
        <v>1760</v>
      </c>
    </row>
    <row r="564" s="2" customFormat="1" ht="24.15" customHeight="1">
      <c r="A564" s="39"/>
      <c r="B564" s="40"/>
      <c r="C564" s="220" t="s">
        <v>1360</v>
      </c>
      <c r="D564" s="220" t="s">
        <v>138</v>
      </c>
      <c r="E564" s="221" t="s">
        <v>1761</v>
      </c>
      <c r="F564" s="222" t="s">
        <v>1762</v>
      </c>
      <c r="G564" s="223" t="s">
        <v>167</v>
      </c>
      <c r="H564" s="224">
        <v>320</v>
      </c>
      <c r="I564" s="225"/>
      <c r="J564" s="226">
        <f>ROUND(I564*H564,2)</f>
        <v>0</v>
      </c>
      <c r="K564" s="227"/>
      <c r="L564" s="45"/>
      <c r="M564" s="228" t="s">
        <v>1</v>
      </c>
      <c r="N564" s="229" t="s">
        <v>47</v>
      </c>
      <c r="O564" s="92"/>
      <c r="P564" s="230">
        <f>O564*H564</f>
        <v>0</v>
      </c>
      <c r="Q564" s="230">
        <v>0</v>
      </c>
      <c r="R564" s="230">
        <f>Q564*H564</f>
        <v>0</v>
      </c>
      <c r="S564" s="230">
        <v>0</v>
      </c>
      <c r="T564" s="231">
        <f>S564*H564</f>
        <v>0</v>
      </c>
      <c r="U564" s="39"/>
      <c r="V564" s="39"/>
      <c r="W564" s="39"/>
      <c r="X564" s="39"/>
      <c r="Y564" s="39"/>
      <c r="Z564" s="39"/>
      <c r="AA564" s="39"/>
      <c r="AB564" s="39"/>
      <c r="AC564" s="39"/>
      <c r="AD564" s="39"/>
      <c r="AE564" s="39"/>
      <c r="AR564" s="232" t="s">
        <v>142</v>
      </c>
      <c r="AT564" s="232" t="s">
        <v>138</v>
      </c>
      <c r="AU564" s="232" t="s">
        <v>92</v>
      </c>
      <c r="AY564" s="17" t="s">
        <v>136</v>
      </c>
      <c r="BE564" s="233">
        <f>IF(N564="základní",J564,0)</f>
        <v>0</v>
      </c>
      <c r="BF564" s="233">
        <f>IF(N564="snížená",J564,0)</f>
        <v>0</v>
      </c>
      <c r="BG564" s="233">
        <f>IF(N564="zákl. přenesená",J564,0)</f>
        <v>0</v>
      </c>
      <c r="BH564" s="233">
        <f>IF(N564="sníž. přenesená",J564,0)</f>
        <v>0</v>
      </c>
      <c r="BI564" s="233">
        <f>IF(N564="nulová",J564,0)</f>
        <v>0</v>
      </c>
      <c r="BJ564" s="17" t="s">
        <v>90</v>
      </c>
      <c r="BK564" s="233">
        <f>ROUND(I564*H564,2)</f>
        <v>0</v>
      </c>
      <c r="BL564" s="17" t="s">
        <v>142</v>
      </c>
      <c r="BM564" s="232" t="s">
        <v>1763</v>
      </c>
    </row>
    <row r="565" s="13" customFormat="1">
      <c r="A565" s="13"/>
      <c r="B565" s="239"/>
      <c r="C565" s="240"/>
      <c r="D565" s="234" t="s">
        <v>150</v>
      </c>
      <c r="E565" s="241" t="s">
        <v>1</v>
      </c>
      <c r="F565" s="242" t="s">
        <v>670</v>
      </c>
      <c r="G565" s="240"/>
      <c r="H565" s="243">
        <v>320</v>
      </c>
      <c r="I565" s="244"/>
      <c r="J565" s="240"/>
      <c r="K565" s="240"/>
      <c r="L565" s="245"/>
      <c r="M565" s="246"/>
      <c r="N565" s="247"/>
      <c r="O565" s="247"/>
      <c r="P565" s="247"/>
      <c r="Q565" s="247"/>
      <c r="R565" s="247"/>
      <c r="S565" s="247"/>
      <c r="T565" s="248"/>
      <c r="U565" s="13"/>
      <c r="V565" s="13"/>
      <c r="W565" s="13"/>
      <c r="X565" s="13"/>
      <c r="Y565" s="13"/>
      <c r="Z565" s="13"/>
      <c r="AA565" s="13"/>
      <c r="AB565" s="13"/>
      <c r="AC565" s="13"/>
      <c r="AD565" s="13"/>
      <c r="AE565" s="13"/>
      <c r="AT565" s="249" t="s">
        <v>150</v>
      </c>
      <c r="AU565" s="249" t="s">
        <v>92</v>
      </c>
      <c r="AV565" s="13" t="s">
        <v>92</v>
      </c>
      <c r="AW565" s="13" t="s">
        <v>38</v>
      </c>
      <c r="AX565" s="13" t="s">
        <v>90</v>
      </c>
      <c r="AY565" s="249" t="s">
        <v>136</v>
      </c>
    </row>
    <row r="566" s="12" customFormat="1" ht="22.8" customHeight="1">
      <c r="A566" s="12"/>
      <c r="B566" s="204"/>
      <c r="C566" s="205"/>
      <c r="D566" s="206" t="s">
        <v>81</v>
      </c>
      <c r="E566" s="218" t="s">
        <v>1764</v>
      </c>
      <c r="F566" s="218" t="s">
        <v>1765</v>
      </c>
      <c r="G566" s="205"/>
      <c r="H566" s="205"/>
      <c r="I566" s="208"/>
      <c r="J566" s="219">
        <f>BK566</f>
        <v>0</v>
      </c>
      <c r="K566" s="205"/>
      <c r="L566" s="210"/>
      <c r="M566" s="211"/>
      <c r="N566" s="212"/>
      <c r="O566" s="212"/>
      <c r="P566" s="213">
        <f>SUM(P567:P589)</f>
        <v>0</v>
      </c>
      <c r="Q566" s="212"/>
      <c r="R566" s="213">
        <f>SUM(R567:R589)</f>
        <v>9.2287999999999997</v>
      </c>
      <c r="S566" s="212"/>
      <c r="T566" s="214">
        <f>SUM(T567:T589)</f>
        <v>0</v>
      </c>
      <c r="U566" s="12"/>
      <c r="V566" s="12"/>
      <c r="W566" s="12"/>
      <c r="X566" s="12"/>
      <c r="Y566" s="12"/>
      <c r="Z566" s="12"/>
      <c r="AA566" s="12"/>
      <c r="AB566" s="12"/>
      <c r="AC566" s="12"/>
      <c r="AD566" s="12"/>
      <c r="AE566" s="12"/>
      <c r="AR566" s="215" t="s">
        <v>142</v>
      </c>
      <c r="AT566" s="216" t="s">
        <v>81</v>
      </c>
      <c r="AU566" s="216" t="s">
        <v>90</v>
      </c>
      <c r="AY566" s="215" t="s">
        <v>136</v>
      </c>
      <c r="BK566" s="217">
        <f>SUM(BK567:BK589)</f>
        <v>0</v>
      </c>
    </row>
    <row r="567" s="2" customFormat="1" ht="14.4" customHeight="1">
      <c r="A567" s="39"/>
      <c r="B567" s="40"/>
      <c r="C567" s="220" t="s">
        <v>1766</v>
      </c>
      <c r="D567" s="220" t="s">
        <v>138</v>
      </c>
      <c r="E567" s="221" t="s">
        <v>1767</v>
      </c>
      <c r="F567" s="222" t="s">
        <v>1768</v>
      </c>
      <c r="G567" s="223" t="s">
        <v>256</v>
      </c>
      <c r="H567" s="224">
        <v>210</v>
      </c>
      <c r="I567" s="225"/>
      <c r="J567" s="226">
        <f>ROUND(I567*H567,2)</f>
        <v>0</v>
      </c>
      <c r="K567" s="227"/>
      <c r="L567" s="45"/>
      <c r="M567" s="228" t="s">
        <v>1</v>
      </c>
      <c r="N567" s="229" t="s">
        <v>47</v>
      </c>
      <c r="O567" s="92"/>
      <c r="P567" s="230">
        <f>O567*H567</f>
        <v>0</v>
      </c>
      <c r="Q567" s="230">
        <v>0</v>
      </c>
      <c r="R567" s="230">
        <f>Q567*H567</f>
        <v>0</v>
      </c>
      <c r="S567" s="230">
        <v>0</v>
      </c>
      <c r="T567" s="231">
        <f>S567*H567</f>
        <v>0</v>
      </c>
      <c r="U567" s="39"/>
      <c r="V567" s="39"/>
      <c r="W567" s="39"/>
      <c r="X567" s="39"/>
      <c r="Y567" s="39"/>
      <c r="Z567" s="39"/>
      <c r="AA567" s="39"/>
      <c r="AB567" s="39"/>
      <c r="AC567" s="39"/>
      <c r="AD567" s="39"/>
      <c r="AE567" s="39"/>
      <c r="AR567" s="232" t="s">
        <v>142</v>
      </c>
      <c r="AT567" s="232" t="s">
        <v>138</v>
      </c>
      <c r="AU567" s="232" t="s">
        <v>92</v>
      </c>
      <c r="AY567" s="17" t="s">
        <v>136</v>
      </c>
      <c r="BE567" s="233">
        <f>IF(N567="základní",J567,0)</f>
        <v>0</v>
      </c>
      <c r="BF567" s="233">
        <f>IF(N567="snížená",J567,0)</f>
        <v>0</v>
      </c>
      <c r="BG567" s="233">
        <f>IF(N567="zákl. přenesená",J567,0)</f>
        <v>0</v>
      </c>
      <c r="BH567" s="233">
        <f>IF(N567="sníž. přenesená",J567,0)</f>
        <v>0</v>
      </c>
      <c r="BI567" s="233">
        <f>IF(N567="nulová",J567,0)</f>
        <v>0</v>
      </c>
      <c r="BJ567" s="17" t="s">
        <v>90</v>
      </c>
      <c r="BK567" s="233">
        <f>ROUND(I567*H567,2)</f>
        <v>0</v>
      </c>
      <c r="BL567" s="17" t="s">
        <v>142</v>
      </c>
      <c r="BM567" s="232" t="s">
        <v>1769</v>
      </c>
    </row>
    <row r="568" s="2" customFormat="1">
      <c r="A568" s="39"/>
      <c r="B568" s="40"/>
      <c r="C568" s="41"/>
      <c r="D568" s="234" t="s">
        <v>144</v>
      </c>
      <c r="E568" s="41"/>
      <c r="F568" s="235" t="s">
        <v>1770</v>
      </c>
      <c r="G568" s="41"/>
      <c r="H568" s="41"/>
      <c r="I568" s="236"/>
      <c r="J568" s="41"/>
      <c r="K568" s="41"/>
      <c r="L568" s="45"/>
      <c r="M568" s="237"/>
      <c r="N568" s="238"/>
      <c r="O568" s="92"/>
      <c r="P568" s="92"/>
      <c r="Q568" s="92"/>
      <c r="R568" s="92"/>
      <c r="S568" s="92"/>
      <c r="T568" s="93"/>
      <c r="U568" s="39"/>
      <c r="V568" s="39"/>
      <c r="W568" s="39"/>
      <c r="X568" s="39"/>
      <c r="Y568" s="39"/>
      <c r="Z568" s="39"/>
      <c r="AA568" s="39"/>
      <c r="AB568" s="39"/>
      <c r="AC568" s="39"/>
      <c r="AD568" s="39"/>
      <c r="AE568" s="39"/>
      <c r="AT568" s="17" t="s">
        <v>144</v>
      </c>
      <c r="AU568" s="17" t="s">
        <v>92</v>
      </c>
    </row>
    <row r="569" s="2" customFormat="1" ht="14.4" customHeight="1">
      <c r="A569" s="39"/>
      <c r="B569" s="40"/>
      <c r="C569" s="220" t="s">
        <v>1771</v>
      </c>
      <c r="D569" s="220" t="s">
        <v>138</v>
      </c>
      <c r="E569" s="221" t="s">
        <v>1772</v>
      </c>
      <c r="F569" s="222" t="s">
        <v>1773</v>
      </c>
      <c r="G569" s="223" t="s">
        <v>256</v>
      </c>
      <c r="H569" s="224">
        <v>70</v>
      </c>
      <c r="I569" s="225"/>
      <c r="J569" s="226">
        <f>ROUND(I569*H569,2)</f>
        <v>0</v>
      </c>
      <c r="K569" s="227"/>
      <c r="L569" s="45"/>
      <c r="M569" s="228" t="s">
        <v>1</v>
      </c>
      <c r="N569" s="229" t="s">
        <v>47</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142</v>
      </c>
      <c r="AT569" s="232" t="s">
        <v>138</v>
      </c>
      <c r="AU569" s="232" t="s">
        <v>92</v>
      </c>
      <c r="AY569" s="17" t="s">
        <v>136</v>
      </c>
      <c r="BE569" s="233">
        <f>IF(N569="základní",J569,0)</f>
        <v>0</v>
      </c>
      <c r="BF569" s="233">
        <f>IF(N569="snížená",J569,0)</f>
        <v>0</v>
      </c>
      <c r="BG569" s="233">
        <f>IF(N569="zákl. přenesená",J569,0)</f>
        <v>0</v>
      </c>
      <c r="BH569" s="233">
        <f>IF(N569="sníž. přenesená",J569,0)</f>
        <v>0</v>
      </c>
      <c r="BI569" s="233">
        <f>IF(N569="nulová",J569,0)</f>
        <v>0</v>
      </c>
      <c r="BJ569" s="17" t="s">
        <v>90</v>
      </c>
      <c r="BK569" s="233">
        <f>ROUND(I569*H569,2)</f>
        <v>0</v>
      </c>
      <c r="BL569" s="17" t="s">
        <v>142</v>
      </c>
      <c r="BM569" s="232" t="s">
        <v>1774</v>
      </c>
    </row>
    <row r="570" s="2" customFormat="1">
      <c r="A570" s="39"/>
      <c r="B570" s="40"/>
      <c r="C570" s="41"/>
      <c r="D570" s="234" t="s">
        <v>144</v>
      </c>
      <c r="E570" s="41"/>
      <c r="F570" s="235" t="s">
        <v>1775</v>
      </c>
      <c r="G570" s="41"/>
      <c r="H570" s="41"/>
      <c r="I570" s="236"/>
      <c r="J570" s="41"/>
      <c r="K570" s="41"/>
      <c r="L570" s="45"/>
      <c r="M570" s="237"/>
      <c r="N570" s="238"/>
      <c r="O570" s="92"/>
      <c r="P570" s="92"/>
      <c r="Q570" s="92"/>
      <c r="R570" s="92"/>
      <c r="S570" s="92"/>
      <c r="T570" s="93"/>
      <c r="U570" s="39"/>
      <c r="V570" s="39"/>
      <c r="W570" s="39"/>
      <c r="X570" s="39"/>
      <c r="Y570" s="39"/>
      <c r="Z570" s="39"/>
      <c r="AA570" s="39"/>
      <c r="AB570" s="39"/>
      <c r="AC570" s="39"/>
      <c r="AD570" s="39"/>
      <c r="AE570" s="39"/>
      <c r="AT570" s="17" t="s">
        <v>144</v>
      </c>
      <c r="AU570" s="17" t="s">
        <v>92</v>
      </c>
    </row>
    <row r="571" s="2" customFormat="1" ht="14.4" customHeight="1">
      <c r="A571" s="39"/>
      <c r="B571" s="40"/>
      <c r="C571" s="220" t="s">
        <v>1776</v>
      </c>
      <c r="D571" s="220" t="s">
        <v>138</v>
      </c>
      <c r="E571" s="221" t="s">
        <v>1777</v>
      </c>
      <c r="F571" s="222" t="s">
        <v>1778</v>
      </c>
      <c r="G571" s="223" t="s">
        <v>1207</v>
      </c>
      <c r="H571" s="224">
        <v>1</v>
      </c>
      <c r="I571" s="225"/>
      <c r="J571" s="226">
        <f>ROUND(I571*H571,2)</f>
        <v>0</v>
      </c>
      <c r="K571" s="227"/>
      <c r="L571" s="45"/>
      <c r="M571" s="228" t="s">
        <v>1</v>
      </c>
      <c r="N571" s="229" t="s">
        <v>47</v>
      </c>
      <c r="O571" s="92"/>
      <c r="P571" s="230">
        <f>O571*H571</f>
        <v>0</v>
      </c>
      <c r="Q571" s="230">
        <v>0</v>
      </c>
      <c r="R571" s="230">
        <f>Q571*H571</f>
        <v>0</v>
      </c>
      <c r="S571" s="230">
        <v>0</v>
      </c>
      <c r="T571" s="231">
        <f>S571*H571</f>
        <v>0</v>
      </c>
      <c r="U571" s="39"/>
      <c r="V571" s="39"/>
      <c r="W571" s="39"/>
      <c r="X571" s="39"/>
      <c r="Y571" s="39"/>
      <c r="Z571" s="39"/>
      <c r="AA571" s="39"/>
      <c r="AB571" s="39"/>
      <c r="AC571" s="39"/>
      <c r="AD571" s="39"/>
      <c r="AE571" s="39"/>
      <c r="AR571" s="232" t="s">
        <v>1779</v>
      </c>
      <c r="AT571" s="232" t="s">
        <v>138</v>
      </c>
      <c r="AU571" s="232" t="s">
        <v>92</v>
      </c>
      <c r="AY571" s="17" t="s">
        <v>136</v>
      </c>
      <c r="BE571" s="233">
        <f>IF(N571="základní",J571,0)</f>
        <v>0</v>
      </c>
      <c r="BF571" s="233">
        <f>IF(N571="snížená",J571,0)</f>
        <v>0</v>
      </c>
      <c r="BG571" s="233">
        <f>IF(N571="zákl. přenesená",J571,0)</f>
        <v>0</v>
      </c>
      <c r="BH571" s="233">
        <f>IF(N571="sníž. přenesená",J571,0)</f>
        <v>0</v>
      </c>
      <c r="BI571" s="233">
        <f>IF(N571="nulová",J571,0)</f>
        <v>0</v>
      </c>
      <c r="BJ571" s="17" t="s">
        <v>90</v>
      </c>
      <c r="BK571" s="233">
        <f>ROUND(I571*H571,2)</f>
        <v>0</v>
      </c>
      <c r="BL571" s="17" t="s">
        <v>1779</v>
      </c>
      <c r="BM571" s="232" t="s">
        <v>1780</v>
      </c>
    </row>
    <row r="572" s="2" customFormat="1">
      <c r="A572" s="39"/>
      <c r="B572" s="40"/>
      <c r="C572" s="41"/>
      <c r="D572" s="234" t="s">
        <v>144</v>
      </c>
      <c r="E572" s="41"/>
      <c r="F572" s="235" t="s">
        <v>1781</v>
      </c>
      <c r="G572" s="41"/>
      <c r="H572" s="41"/>
      <c r="I572" s="236"/>
      <c r="J572" s="41"/>
      <c r="K572" s="41"/>
      <c r="L572" s="45"/>
      <c r="M572" s="237"/>
      <c r="N572" s="238"/>
      <c r="O572" s="92"/>
      <c r="P572" s="92"/>
      <c r="Q572" s="92"/>
      <c r="R572" s="92"/>
      <c r="S572" s="92"/>
      <c r="T572" s="93"/>
      <c r="U572" s="39"/>
      <c r="V572" s="39"/>
      <c r="W572" s="39"/>
      <c r="X572" s="39"/>
      <c r="Y572" s="39"/>
      <c r="Z572" s="39"/>
      <c r="AA572" s="39"/>
      <c r="AB572" s="39"/>
      <c r="AC572" s="39"/>
      <c r="AD572" s="39"/>
      <c r="AE572" s="39"/>
      <c r="AT572" s="17" t="s">
        <v>144</v>
      </c>
      <c r="AU572" s="17" t="s">
        <v>92</v>
      </c>
    </row>
    <row r="573" s="2" customFormat="1" ht="14.4" customHeight="1">
      <c r="A573" s="39"/>
      <c r="B573" s="40"/>
      <c r="C573" s="220" t="s">
        <v>1782</v>
      </c>
      <c r="D573" s="220" t="s">
        <v>138</v>
      </c>
      <c r="E573" s="221" t="s">
        <v>1783</v>
      </c>
      <c r="F573" s="222" t="s">
        <v>1784</v>
      </c>
      <c r="G573" s="223" t="s">
        <v>1207</v>
      </c>
      <c r="H573" s="224">
        <v>1</v>
      </c>
      <c r="I573" s="225"/>
      <c r="J573" s="226">
        <f>ROUND(I573*H573,2)</f>
        <v>0</v>
      </c>
      <c r="K573" s="227"/>
      <c r="L573" s="45"/>
      <c r="M573" s="228" t="s">
        <v>1</v>
      </c>
      <c r="N573" s="229" t="s">
        <v>47</v>
      </c>
      <c r="O573" s="92"/>
      <c r="P573" s="230">
        <f>O573*H573</f>
        <v>0</v>
      </c>
      <c r="Q573" s="230">
        <v>0</v>
      </c>
      <c r="R573" s="230">
        <f>Q573*H573</f>
        <v>0</v>
      </c>
      <c r="S573" s="230">
        <v>0</v>
      </c>
      <c r="T573" s="231">
        <f>S573*H573</f>
        <v>0</v>
      </c>
      <c r="U573" s="39"/>
      <c r="V573" s="39"/>
      <c r="W573" s="39"/>
      <c r="X573" s="39"/>
      <c r="Y573" s="39"/>
      <c r="Z573" s="39"/>
      <c r="AA573" s="39"/>
      <c r="AB573" s="39"/>
      <c r="AC573" s="39"/>
      <c r="AD573" s="39"/>
      <c r="AE573" s="39"/>
      <c r="AR573" s="232" t="s">
        <v>1779</v>
      </c>
      <c r="AT573" s="232" t="s">
        <v>138</v>
      </c>
      <c r="AU573" s="232" t="s">
        <v>92</v>
      </c>
      <c r="AY573" s="17" t="s">
        <v>136</v>
      </c>
      <c r="BE573" s="233">
        <f>IF(N573="základní",J573,0)</f>
        <v>0</v>
      </c>
      <c r="BF573" s="233">
        <f>IF(N573="snížená",J573,0)</f>
        <v>0</v>
      </c>
      <c r="BG573" s="233">
        <f>IF(N573="zákl. přenesená",J573,0)</f>
        <v>0</v>
      </c>
      <c r="BH573" s="233">
        <f>IF(N573="sníž. přenesená",J573,0)</f>
        <v>0</v>
      </c>
      <c r="BI573" s="233">
        <f>IF(N573="nulová",J573,0)</f>
        <v>0</v>
      </c>
      <c r="BJ573" s="17" t="s">
        <v>90</v>
      </c>
      <c r="BK573" s="233">
        <f>ROUND(I573*H573,2)</f>
        <v>0</v>
      </c>
      <c r="BL573" s="17" t="s">
        <v>1779</v>
      </c>
      <c r="BM573" s="232" t="s">
        <v>1785</v>
      </c>
    </row>
    <row r="574" s="2" customFormat="1">
      <c r="A574" s="39"/>
      <c r="B574" s="40"/>
      <c r="C574" s="41"/>
      <c r="D574" s="234" t="s">
        <v>144</v>
      </c>
      <c r="E574" s="41"/>
      <c r="F574" s="235" t="s">
        <v>1786</v>
      </c>
      <c r="G574" s="41"/>
      <c r="H574" s="41"/>
      <c r="I574" s="236"/>
      <c r="J574" s="41"/>
      <c r="K574" s="41"/>
      <c r="L574" s="45"/>
      <c r="M574" s="237"/>
      <c r="N574" s="238"/>
      <c r="O574" s="92"/>
      <c r="P574" s="92"/>
      <c r="Q574" s="92"/>
      <c r="R574" s="92"/>
      <c r="S574" s="92"/>
      <c r="T574" s="93"/>
      <c r="U574" s="39"/>
      <c r="V574" s="39"/>
      <c r="W574" s="39"/>
      <c r="X574" s="39"/>
      <c r="Y574" s="39"/>
      <c r="Z574" s="39"/>
      <c r="AA574" s="39"/>
      <c r="AB574" s="39"/>
      <c r="AC574" s="39"/>
      <c r="AD574" s="39"/>
      <c r="AE574" s="39"/>
      <c r="AT574" s="17" t="s">
        <v>144</v>
      </c>
      <c r="AU574" s="17" t="s">
        <v>92</v>
      </c>
    </row>
    <row r="575" s="2" customFormat="1" ht="14.4" customHeight="1">
      <c r="A575" s="39"/>
      <c r="B575" s="40"/>
      <c r="C575" s="220" t="s">
        <v>1787</v>
      </c>
      <c r="D575" s="220" t="s">
        <v>138</v>
      </c>
      <c r="E575" s="221" t="s">
        <v>1788</v>
      </c>
      <c r="F575" s="222" t="s">
        <v>1789</v>
      </c>
      <c r="G575" s="223" t="s">
        <v>1207</v>
      </c>
      <c r="H575" s="224">
        <v>1</v>
      </c>
      <c r="I575" s="225"/>
      <c r="J575" s="226">
        <f>ROUND(I575*H575,2)</f>
        <v>0</v>
      </c>
      <c r="K575" s="227"/>
      <c r="L575" s="45"/>
      <c r="M575" s="228" t="s">
        <v>1</v>
      </c>
      <c r="N575" s="229" t="s">
        <v>47</v>
      </c>
      <c r="O575" s="92"/>
      <c r="P575" s="230">
        <f>O575*H575</f>
        <v>0</v>
      </c>
      <c r="Q575" s="230">
        <v>0</v>
      </c>
      <c r="R575" s="230">
        <f>Q575*H575</f>
        <v>0</v>
      </c>
      <c r="S575" s="230">
        <v>0</v>
      </c>
      <c r="T575" s="231">
        <f>S575*H575</f>
        <v>0</v>
      </c>
      <c r="U575" s="39"/>
      <c r="V575" s="39"/>
      <c r="W575" s="39"/>
      <c r="X575" s="39"/>
      <c r="Y575" s="39"/>
      <c r="Z575" s="39"/>
      <c r="AA575" s="39"/>
      <c r="AB575" s="39"/>
      <c r="AC575" s="39"/>
      <c r="AD575" s="39"/>
      <c r="AE575" s="39"/>
      <c r="AR575" s="232" t="s">
        <v>1779</v>
      </c>
      <c r="AT575" s="232" t="s">
        <v>138</v>
      </c>
      <c r="AU575" s="232" t="s">
        <v>92</v>
      </c>
      <c r="AY575" s="17" t="s">
        <v>136</v>
      </c>
      <c r="BE575" s="233">
        <f>IF(N575="základní",J575,0)</f>
        <v>0</v>
      </c>
      <c r="BF575" s="233">
        <f>IF(N575="snížená",J575,0)</f>
        <v>0</v>
      </c>
      <c r="BG575" s="233">
        <f>IF(N575="zákl. přenesená",J575,0)</f>
        <v>0</v>
      </c>
      <c r="BH575" s="233">
        <f>IF(N575="sníž. přenesená",J575,0)</f>
        <v>0</v>
      </c>
      <c r="BI575" s="233">
        <f>IF(N575="nulová",J575,0)</f>
        <v>0</v>
      </c>
      <c r="BJ575" s="17" t="s">
        <v>90</v>
      </c>
      <c r="BK575" s="233">
        <f>ROUND(I575*H575,2)</f>
        <v>0</v>
      </c>
      <c r="BL575" s="17" t="s">
        <v>1779</v>
      </c>
      <c r="BM575" s="232" t="s">
        <v>1790</v>
      </c>
    </row>
    <row r="576" s="2" customFormat="1">
      <c r="A576" s="39"/>
      <c r="B576" s="40"/>
      <c r="C576" s="41"/>
      <c r="D576" s="234" t="s">
        <v>144</v>
      </c>
      <c r="E576" s="41"/>
      <c r="F576" s="235" t="s">
        <v>1786</v>
      </c>
      <c r="G576" s="41"/>
      <c r="H576" s="41"/>
      <c r="I576" s="236"/>
      <c r="J576" s="41"/>
      <c r="K576" s="41"/>
      <c r="L576" s="45"/>
      <c r="M576" s="237"/>
      <c r="N576" s="238"/>
      <c r="O576" s="92"/>
      <c r="P576" s="92"/>
      <c r="Q576" s="92"/>
      <c r="R576" s="92"/>
      <c r="S576" s="92"/>
      <c r="T576" s="93"/>
      <c r="U576" s="39"/>
      <c r="V576" s="39"/>
      <c r="W576" s="39"/>
      <c r="X576" s="39"/>
      <c r="Y576" s="39"/>
      <c r="Z576" s="39"/>
      <c r="AA576" s="39"/>
      <c r="AB576" s="39"/>
      <c r="AC576" s="39"/>
      <c r="AD576" s="39"/>
      <c r="AE576" s="39"/>
      <c r="AT576" s="17" t="s">
        <v>144</v>
      </c>
      <c r="AU576" s="17" t="s">
        <v>92</v>
      </c>
    </row>
    <row r="577" s="2" customFormat="1" ht="14.4" customHeight="1">
      <c r="A577" s="39"/>
      <c r="B577" s="40"/>
      <c r="C577" s="220" t="s">
        <v>1791</v>
      </c>
      <c r="D577" s="220" t="s">
        <v>138</v>
      </c>
      <c r="E577" s="221" t="s">
        <v>1792</v>
      </c>
      <c r="F577" s="222" t="s">
        <v>1793</v>
      </c>
      <c r="G577" s="223" t="s">
        <v>1207</v>
      </c>
      <c r="H577" s="224">
        <v>1</v>
      </c>
      <c r="I577" s="225"/>
      <c r="J577" s="226">
        <f>ROUND(I577*H577,2)</f>
        <v>0</v>
      </c>
      <c r="K577" s="227"/>
      <c r="L577" s="45"/>
      <c r="M577" s="228" t="s">
        <v>1</v>
      </c>
      <c r="N577" s="229" t="s">
        <v>47</v>
      </c>
      <c r="O577" s="92"/>
      <c r="P577" s="230">
        <f>O577*H577</f>
        <v>0</v>
      </c>
      <c r="Q577" s="230">
        <v>0</v>
      </c>
      <c r="R577" s="230">
        <f>Q577*H577</f>
        <v>0</v>
      </c>
      <c r="S577" s="230">
        <v>0</v>
      </c>
      <c r="T577" s="231">
        <f>S577*H577</f>
        <v>0</v>
      </c>
      <c r="U577" s="39"/>
      <c r="V577" s="39"/>
      <c r="W577" s="39"/>
      <c r="X577" s="39"/>
      <c r="Y577" s="39"/>
      <c r="Z577" s="39"/>
      <c r="AA577" s="39"/>
      <c r="AB577" s="39"/>
      <c r="AC577" s="39"/>
      <c r="AD577" s="39"/>
      <c r="AE577" s="39"/>
      <c r="AR577" s="232" t="s">
        <v>1779</v>
      </c>
      <c r="AT577" s="232" t="s">
        <v>138</v>
      </c>
      <c r="AU577" s="232" t="s">
        <v>92</v>
      </c>
      <c r="AY577" s="17" t="s">
        <v>136</v>
      </c>
      <c r="BE577" s="233">
        <f>IF(N577="základní",J577,0)</f>
        <v>0</v>
      </c>
      <c r="BF577" s="233">
        <f>IF(N577="snížená",J577,0)</f>
        <v>0</v>
      </c>
      <c r="BG577" s="233">
        <f>IF(N577="zákl. přenesená",J577,0)</f>
        <v>0</v>
      </c>
      <c r="BH577" s="233">
        <f>IF(N577="sníž. přenesená",J577,0)</f>
        <v>0</v>
      </c>
      <c r="BI577" s="233">
        <f>IF(N577="nulová",J577,0)</f>
        <v>0</v>
      </c>
      <c r="BJ577" s="17" t="s">
        <v>90</v>
      </c>
      <c r="BK577" s="233">
        <f>ROUND(I577*H577,2)</f>
        <v>0</v>
      </c>
      <c r="BL577" s="17" t="s">
        <v>1779</v>
      </c>
      <c r="BM577" s="232" t="s">
        <v>1794</v>
      </c>
    </row>
    <row r="578" s="2" customFormat="1">
      <c r="A578" s="39"/>
      <c r="B578" s="40"/>
      <c r="C578" s="41"/>
      <c r="D578" s="234" t="s">
        <v>144</v>
      </c>
      <c r="E578" s="41"/>
      <c r="F578" s="235" t="s">
        <v>1786</v>
      </c>
      <c r="G578" s="41"/>
      <c r="H578" s="41"/>
      <c r="I578" s="236"/>
      <c r="J578" s="41"/>
      <c r="K578" s="41"/>
      <c r="L578" s="45"/>
      <c r="M578" s="237"/>
      <c r="N578" s="238"/>
      <c r="O578" s="92"/>
      <c r="P578" s="92"/>
      <c r="Q578" s="92"/>
      <c r="R578" s="92"/>
      <c r="S578" s="92"/>
      <c r="T578" s="93"/>
      <c r="U578" s="39"/>
      <c r="V578" s="39"/>
      <c r="W578" s="39"/>
      <c r="X578" s="39"/>
      <c r="Y578" s="39"/>
      <c r="Z578" s="39"/>
      <c r="AA578" s="39"/>
      <c r="AB578" s="39"/>
      <c r="AC578" s="39"/>
      <c r="AD578" s="39"/>
      <c r="AE578" s="39"/>
      <c r="AT578" s="17" t="s">
        <v>144</v>
      </c>
      <c r="AU578" s="17" t="s">
        <v>92</v>
      </c>
    </row>
    <row r="579" s="2" customFormat="1" ht="24.15" customHeight="1">
      <c r="A579" s="39"/>
      <c r="B579" s="40"/>
      <c r="C579" s="220" t="s">
        <v>1795</v>
      </c>
      <c r="D579" s="220" t="s">
        <v>138</v>
      </c>
      <c r="E579" s="221" t="s">
        <v>1796</v>
      </c>
      <c r="F579" s="222" t="s">
        <v>1797</v>
      </c>
      <c r="G579" s="223" t="s">
        <v>1798</v>
      </c>
      <c r="H579" s="224">
        <v>1</v>
      </c>
      <c r="I579" s="225"/>
      <c r="J579" s="226">
        <f>ROUND(I579*H579,2)</f>
        <v>0</v>
      </c>
      <c r="K579" s="227"/>
      <c r="L579" s="45"/>
      <c r="M579" s="228" t="s">
        <v>1</v>
      </c>
      <c r="N579" s="229" t="s">
        <v>47</v>
      </c>
      <c r="O579" s="92"/>
      <c r="P579" s="230">
        <f>O579*H579</f>
        <v>0</v>
      </c>
      <c r="Q579" s="230">
        <v>0.00031</v>
      </c>
      <c r="R579" s="230">
        <f>Q579*H579</f>
        <v>0.00031</v>
      </c>
      <c r="S579" s="230">
        <v>0</v>
      </c>
      <c r="T579" s="231">
        <f>S579*H579</f>
        <v>0</v>
      </c>
      <c r="U579" s="39"/>
      <c r="V579" s="39"/>
      <c r="W579" s="39"/>
      <c r="X579" s="39"/>
      <c r="Y579" s="39"/>
      <c r="Z579" s="39"/>
      <c r="AA579" s="39"/>
      <c r="AB579" s="39"/>
      <c r="AC579" s="39"/>
      <c r="AD579" s="39"/>
      <c r="AE579" s="39"/>
      <c r="AR579" s="232" t="s">
        <v>142</v>
      </c>
      <c r="AT579" s="232" t="s">
        <v>138</v>
      </c>
      <c r="AU579" s="232" t="s">
        <v>92</v>
      </c>
      <c r="AY579" s="17" t="s">
        <v>136</v>
      </c>
      <c r="BE579" s="233">
        <f>IF(N579="základní",J579,0)</f>
        <v>0</v>
      </c>
      <c r="BF579" s="233">
        <f>IF(N579="snížená",J579,0)</f>
        <v>0</v>
      </c>
      <c r="BG579" s="233">
        <f>IF(N579="zákl. přenesená",J579,0)</f>
        <v>0</v>
      </c>
      <c r="BH579" s="233">
        <f>IF(N579="sníž. přenesená",J579,0)</f>
        <v>0</v>
      </c>
      <c r="BI579" s="233">
        <f>IF(N579="nulová",J579,0)</f>
        <v>0</v>
      </c>
      <c r="BJ579" s="17" t="s">
        <v>90</v>
      </c>
      <c r="BK579" s="233">
        <f>ROUND(I579*H579,2)</f>
        <v>0</v>
      </c>
      <c r="BL579" s="17" t="s">
        <v>142</v>
      </c>
      <c r="BM579" s="232" t="s">
        <v>1799</v>
      </c>
    </row>
    <row r="580" s="2" customFormat="1" ht="14.4" customHeight="1">
      <c r="A580" s="39"/>
      <c r="B580" s="40"/>
      <c r="C580" s="220" t="s">
        <v>1800</v>
      </c>
      <c r="D580" s="220" t="s">
        <v>138</v>
      </c>
      <c r="E580" s="221" t="s">
        <v>1801</v>
      </c>
      <c r="F580" s="222" t="s">
        <v>1802</v>
      </c>
      <c r="G580" s="223" t="s">
        <v>256</v>
      </c>
      <c r="H580" s="224">
        <v>210</v>
      </c>
      <c r="I580" s="225"/>
      <c r="J580" s="226">
        <f>ROUND(I580*H580,2)</f>
        <v>0</v>
      </c>
      <c r="K580" s="227"/>
      <c r="L580" s="45"/>
      <c r="M580" s="228" t="s">
        <v>1</v>
      </c>
      <c r="N580" s="229" t="s">
        <v>47</v>
      </c>
      <c r="O580" s="92"/>
      <c r="P580" s="230">
        <f>O580*H580</f>
        <v>0</v>
      </c>
      <c r="Q580" s="230">
        <v>0</v>
      </c>
      <c r="R580" s="230">
        <f>Q580*H580</f>
        <v>0</v>
      </c>
      <c r="S580" s="230">
        <v>0</v>
      </c>
      <c r="T580" s="231">
        <f>S580*H580</f>
        <v>0</v>
      </c>
      <c r="U580" s="39"/>
      <c r="V580" s="39"/>
      <c r="W580" s="39"/>
      <c r="X580" s="39"/>
      <c r="Y580" s="39"/>
      <c r="Z580" s="39"/>
      <c r="AA580" s="39"/>
      <c r="AB580" s="39"/>
      <c r="AC580" s="39"/>
      <c r="AD580" s="39"/>
      <c r="AE580" s="39"/>
      <c r="AR580" s="232" t="s">
        <v>142</v>
      </c>
      <c r="AT580" s="232" t="s">
        <v>138</v>
      </c>
      <c r="AU580" s="232" t="s">
        <v>92</v>
      </c>
      <c r="AY580" s="17" t="s">
        <v>136</v>
      </c>
      <c r="BE580" s="233">
        <f>IF(N580="základní",J580,0)</f>
        <v>0</v>
      </c>
      <c r="BF580" s="233">
        <f>IF(N580="snížená",J580,0)</f>
        <v>0</v>
      </c>
      <c r="BG580" s="233">
        <f>IF(N580="zákl. přenesená",J580,0)</f>
        <v>0</v>
      </c>
      <c r="BH580" s="233">
        <f>IF(N580="sníž. přenesená",J580,0)</f>
        <v>0</v>
      </c>
      <c r="BI580" s="233">
        <f>IF(N580="nulová",J580,0)</f>
        <v>0</v>
      </c>
      <c r="BJ580" s="17" t="s">
        <v>90</v>
      </c>
      <c r="BK580" s="233">
        <f>ROUND(I580*H580,2)</f>
        <v>0</v>
      </c>
      <c r="BL580" s="17" t="s">
        <v>142</v>
      </c>
      <c r="BM580" s="232" t="s">
        <v>1803</v>
      </c>
    </row>
    <row r="581" s="2" customFormat="1">
      <c r="A581" s="39"/>
      <c r="B581" s="40"/>
      <c r="C581" s="41"/>
      <c r="D581" s="234" t="s">
        <v>144</v>
      </c>
      <c r="E581" s="41"/>
      <c r="F581" s="235" t="s">
        <v>1804</v>
      </c>
      <c r="G581" s="41"/>
      <c r="H581" s="41"/>
      <c r="I581" s="236"/>
      <c r="J581" s="41"/>
      <c r="K581" s="41"/>
      <c r="L581" s="45"/>
      <c r="M581" s="237"/>
      <c r="N581" s="238"/>
      <c r="O581" s="92"/>
      <c r="P581" s="92"/>
      <c r="Q581" s="92"/>
      <c r="R581" s="92"/>
      <c r="S581" s="92"/>
      <c r="T581" s="93"/>
      <c r="U581" s="39"/>
      <c r="V581" s="39"/>
      <c r="W581" s="39"/>
      <c r="X581" s="39"/>
      <c r="Y581" s="39"/>
      <c r="Z581" s="39"/>
      <c r="AA581" s="39"/>
      <c r="AB581" s="39"/>
      <c r="AC581" s="39"/>
      <c r="AD581" s="39"/>
      <c r="AE581" s="39"/>
      <c r="AT581" s="17" t="s">
        <v>144</v>
      </c>
      <c r="AU581" s="17" t="s">
        <v>92</v>
      </c>
    </row>
    <row r="582" s="2" customFormat="1" ht="24.15" customHeight="1">
      <c r="A582" s="39"/>
      <c r="B582" s="40"/>
      <c r="C582" s="220" t="s">
        <v>1805</v>
      </c>
      <c r="D582" s="220" t="s">
        <v>138</v>
      </c>
      <c r="E582" s="221" t="s">
        <v>1806</v>
      </c>
      <c r="F582" s="222" t="s">
        <v>1807</v>
      </c>
      <c r="G582" s="223" t="s">
        <v>198</v>
      </c>
      <c r="H582" s="224">
        <v>4</v>
      </c>
      <c r="I582" s="225"/>
      <c r="J582" s="226">
        <f>ROUND(I582*H582,2)</f>
        <v>0</v>
      </c>
      <c r="K582" s="227"/>
      <c r="L582" s="45"/>
      <c r="M582" s="228" t="s">
        <v>1</v>
      </c>
      <c r="N582" s="229" t="s">
        <v>47</v>
      </c>
      <c r="O582" s="92"/>
      <c r="P582" s="230">
        <f>O582*H582</f>
        <v>0</v>
      </c>
      <c r="Q582" s="230">
        <v>0.45937</v>
      </c>
      <c r="R582" s="230">
        <f>Q582*H582</f>
        <v>1.83748</v>
      </c>
      <c r="S582" s="230">
        <v>0</v>
      </c>
      <c r="T582" s="231">
        <f>S582*H582</f>
        <v>0</v>
      </c>
      <c r="U582" s="39"/>
      <c r="V582" s="39"/>
      <c r="W582" s="39"/>
      <c r="X582" s="39"/>
      <c r="Y582" s="39"/>
      <c r="Z582" s="39"/>
      <c r="AA582" s="39"/>
      <c r="AB582" s="39"/>
      <c r="AC582" s="39"/>
      <c r="AD582" s="39"/>
      <c r="AE582" s="39"/>
      <c r="AR582" s="232" t="s">
        <v>142</v>
      </c>
      <c r="AT582" s="232" t="s">
        <v>138</v>
      </c>
      <c r="AU582" s="232" t="s">
        <v>92</v>
      </c>
      <c r="AY582" s="17" t="s">
        <v>136</v>
      </c>
      <c r="BE582" s="233">
        <f>IF(N582="základní",J582,0)</f>
        <v>0</v>
      </c>
      <c r="BF582" s="233">
        <f>IF(N582="snížená",J582,0)</f>
        <v>0</v>
      </c>
      <c r="BG582" s="233">
        <f>IF(N582="zákl. přenesená",J582,0)</f>
        <v>0</v>
      </c>
      <c r="BH582" s="233">
        <f>IF(N582="sníž. přenesená",J582,0)</f>
        <v>0</v>
      </c>
      <c r="BI582" s="233">
        <f>IF(N582="nulová",J582,0)</f>
        <v>0</v>
      </c>
      <c r="BJ582" s="17" t="s">
        <v>90</v>
      </c>
      <c r="BK582" s="233">
        <f>ROUND(I582*H582,2)</f>
        <v>0</v>
      </c>
      <c r="BL582" s="17" t="s">
        <v>142</v>
      </c>
      <c r="BM582" s="232" t="s">
        <v>1808</v>
      </c>
    </row>
    <row r="583" s="2" customFormat="1">
      <c r="A583" s="39"/>
      <c r="B583" s="40"/>
      <c r="C583" s="41"/>
      <c r="D583" s="234" t="s">
        <v>144</v>
      </c>
      <c r="E583" s="41"/>
      <c r="F583" s="235" t="s">
        <v>1809</v>
      </c>
      <c r="G583" s="41"/>
      <c r="H583" s="41"/>
      <c r="I583" s="236"/>
      <c r="J583" s="41"/>
      <c r="K583" s="41"/>
      <c r="L583" s="45"/>
      <c r="M583" s="237"/>
      <c r="N583" s="238"/>
      <c r="O583" s="92"/>
      <c r="P583" s="92"/>
      <c r="Q583" s="92"/>
      <c r="R583" s="92"/>
      <c r="S583" s="92"/>
      <c r="T583" s="93"/>
      <c r="U583" s="39"/>
      <c r="V583" s="39"/>
      <c r="W583" s="39"/>
      <c r="X583" s="39"/>
      <c r="Y583" s="39"/>
      <c r="Z583" s="39"/>
      <c r="AA583" s="39"/>
      <c r="AB583" s="39"/>
      <c r="AC583" s="39"/>
      <c r="AD583" s="39"/>
      <c r="AE583" s="39"/>
      <c r="AT583" s="17" t="s">
        <v>144</v>
      </c>
      <c r="AU583" s="17" t="s">
        <v>92</v>
      </c>
    </row>
    <row r="584" s="2" customFormat="1" ht="24.15" customHeight="1">
      <c r="A584" s="39"/>
      <c r="B584" s="40"/>
      <c r="C584" s="220" t="s">
        <v>1810</v>
      </c>
      <c r="D584" s="220" t="s">
        <v>138</v>
      </c>
      <c r="E584" s="221" t="s">
        <v>1811</v>
      </c>
      <c r="F584" s="222" t="s">
        <v>1812</v>
      </c>
      <c r="G584" s="223" t="s">
        <v>1503</v>
      </c>
      <c r="H584" s="224">
        <v>1</v>
      </c>
      <c r="I584" s="225"/>
      <c r="J584" s="226">
        <f>ROUND(I584*H584,2)</f>
        <v>0</v>
      </c>
      <c r="K584" s="227"/>
      <c r="L584" s="45"/>
      <c r="M584" s="228" t="s">
        <v>1</v>
      </c>
      <c r="N584" s="229" t="s">
        <v>47</v>
      </c>
      <c r="O584" s="92"/>
      <c r="P584" s="230">
        <f>O584*H584</f>
        <v>0</v>
      </c>
      <c r="Q584" s="230">
        <v>0</v>
      </c>
      <c r="R584" s="230">
        <f>Q584*H584</f>
        <v>0</v>
      </c>
      <c r="S584" s="230">
        <v>0</v>
      </c>
      <c r="T584" s="231">
        <f>S584*H584</f>
        <v>0</v>
      </c>
      <c r="U584" s="39"/>
      <c r="V584" s="39"/>
      <c r="W584" s="39"/>
      <c r="X584" s="39"/>
      <c r="Y584" s="39"/>
      <c r="Z584" s="39"/>
      <c r="AA584" s="39"/>
      <c r="AB584" s="39"/>
      <c r="AC584" s="39"/>
      <c r="AD584" s="39"/>
      <c r="AE584" s="39"/>
      <c r="AR584" s="232" t="s">
        <v>142</v>
      </c>
      <c r="AT584" s="232" t="s">
        <v>138</v>
      </c>
      <c r="AU584" s="232" t="s">
        <v>92</v>
      </c>
      <c r="AY584" s="17" t="s">
        <v>136</v>
      </c>
      <c r="BE584" s="233">
        <f>IF(N584="základní",J584,0)</f>
        <v>0</v>
      </c>
      <c r="BF584" s="233">
        <f>IF(N584="snížená",J584,0)</f>
        <v>0</v>
      </c>
      <c r="BG584" s="233">
        <f>IF(N584="zákl. přenesená",J584,0)</f>
        <v>0</v>
      </c>
      <c r="BH584" s="233">
        <f>IF(N584="sníž. přenesená",J584,0)</f>
        <v>0</v>
      </c>
      <c r="BI584" s="233">
        <f>IF(N584="nulová",J584,0)</f>
        <v>0</v>
      </c>
      <c r="BJ584" s="17" t="s">
        <v>90</v>
      </c>
      <c r="BK584" s="233">
        <f>ROUND(I584*H584,2)</f>
        <v>0</v>
      </c>
      <c r="BL584" s="17" t="s">
        <v>142</v>
      </c>
      <c r="BM584" s="232" t="s">
        <v>1813</v>
      </c>
    </row>
    <row r="585" s="2" customFormat="1">
      <c r="A585" s="39"/>
      <c r="B585" s="40"/>
      <c r="C585" s="41"/>
      <c r="D585" s="234" t="s">
        <v>144</v>
      </c>
      <c r="E585" s="41"/>
      <c r="F585" s="235" t="s">
        <v>1814</v>
      </c>
      <c r="G585" s="41"/>
      <c r="H585" s="41"/>
      <c r="I585" s="236"/>
      <c r="J585" s="41"/>
      <c r="K585" s="41"/>
      <c r="L585" s="45"/>
      <c r="M585" s="237"/>
      <c r="N585" s="238"/>
      <c r="O585" s="92"/>
      <c r="P585" s="92"/>
      <c r="Q585" s="92"/>
      <c r="R585" s="92"/>
      <c r="S585" s="92"/>
      <c r="T585" s="93"/>
      <c r="U585" s="39"/>
      <c r="V585" s="39"/>
      <c r="W585" s="39"/>
      <c r="X585" s="39"/>
      <c r="Y585" s="39"/>
      <c r="Z585" s="39"/>
      <c r="AA585" s="39"/>
      <c r="AB585" s="39"/>
      <c r="AC585" s="39"/>
      <c r="AD585" s="39"/>
      <c r="AE585" s="39"/>
      <c r="AT585" s="17" t="s">
        <v>144</v>
      </c>
      <c r="AU585" s="17" t="s">
        <v>92</v>
      </c>
    </row>
    <row r="586" s="2" customFormat="1" ht="14.4" customHeight="1">
      <c r="A586" s="39"/>
      <c r="B586" s="40"/>
      <c r="C586" s="220" t="s">
        <v>1401</v>
      </c>
      <c r="D586" s="220" t="s">
        <v>138</v>
      </c>
      <c r="E586" s="221" t="s">
        <v>1815</v>
      </c>
      <c r="F586" s="222" t="s">
        <v>1816</v>
      </c>
      <c r="G586" s="223" t="s">
        <v>256</v>
      </c>
      <c r="H586" s="224">
        <v>10</v>
      </c>
      <c r="I586" s="225"/>
      <c r="J586" s="226">
        <f>ROUND(I586*H586,2)</f>
        <v>0</v>
      </c>
      <c r="K586" s="227"/>
      <c r="L586" s="45"/>
      <c r="M586" s="228" t="s">
        <v>1</v>
      </c>
      <c r="N586" s="229" t="s">
        <v>47</v>
      </c>
      <c r="O586" s="92"/>
      <c r="P586" s="230">
        <f>O586*H586</f>
        <v>0</v>
      </c>
      <c r="Q586" s="230">
        <v>0</v>
      </c>
      <c r="R586" s="230">
        <f>Q586*H586</f>
        <v>0</v>
      </c>
      <c r="S586" s="230">
        <v>0</v>
      </c>
      <c r="T586" s="231">
        <f>S586*H586</f>
        <v>0</v>
      </c>
      <c r="U586" s="39"/>
      <c r="V586" s="39"/>
      <c r="W586" s="39"/>
      <c r="X586" s="39"/>
      <c r="Y586" s="39"/>
      <c r="Z586" s="39"/>
      <c r="AA586" s="39"/>
      <c r="AB586" s="39"/>
      <c r="AC586" s="39"/>
      <c r="AD586" s="39"/>
      <c r="AE586" s="39"/>
      <c r="AR586" s="232" t="s">
        <v>142</v>
      </c>
      <c r="AT586" s="232" t="s">
        <v>138</v>
      </c>
      <c r="AU586" s="232" t="s">
        <v>92</v>
      </c>
      <c r="AY586" s="17" t="s">
        <v>136</v>
      </c>
      <c r="BE586" s="233">
        <f>IF(N586="základní",J586,0)</f>
        <v>0</v>
      </c>
      <c r="BF586" s="233">
        <f>IF(N586="snížená",J586,0)</f>
        <v>0</v>
      </c>
      <c r="BG586" s="233">
        <f>IF(N586="zákl. přenesená",J586,0)</f>
        <v>0</v>
      </c>
      <c r="BH586" s="233">
        <f>IF(N586="sníž. přenesená",J586,0)</f>
        <v>0</v>
      </c>
      <c r="BI586" s="233">
        <f>IF(N586="nulová",J586,0)</f>
        <v>0</v>
      </c>
      <c r="BJ586" s="17" t="s">
        <v>90</v>
      </c>
      <c r="BK586" s="233">
        <f>ROUND(I586*H586,2)</f>
        <v>0</v>
      </c>
      <c r="BL586" s="17" t="s">
        <v>142</v>
      </c>
      <c r="BM586" s="232" t="s">
        <v>1817</v>
      </c>
    </row>
    <row r="587" s="2" customFormat="1">
      <c r="A587" s="39"/>
      <c r="B587" s="40"/>
      <c r="C587" s="41"/>
      <c r="D587" s="234" t="s">
        <v>144</v>
      </c>
      <c r="E587" s="41"/>
      <c r="F587" s="235" t="s">
        <v>1818</v>
      </c>
      <c r="G587" s="41"/>
      <c r="H587" s="41"/>
      <c r="I587" s="236"/>
      <c r="J587" s="41"/>
      <c r="K587" s="41"/>
      <c r="L587" s="45"/>
      <c r="M587" s="237"/>
      <c r="N587" s="238"/>
      <c r="O587" s="92"/>
      <c r="P587" s="92"/>
      <c r="Q587" s="92"/>
      <c r="R587" s="92"/>
      <c r="S587" s="92"/>
      <c r="T587" s="93"/>
      <c r="U587" s="39"/>
      <c r="V587" s="39"/>
      <c r="W587" s="39"/>
      <c r="X587" s="39"/>
      <c r="Y587" s="39"/>
      <c r="Z587" s="39"/>
      <c r="AA587" s="39"/>
      <c r="AB587" s="39"/>
      <c r="AC587" s="39"/>
      <c r="AD587" s="39"/>
      <c r="AE587" s="39"/>
      <c r="AT587" s="17" t="s">
        <v>144</v>
      </c>
      <c r="AU587" s="17" t="s">
        <v>92</v>
      </c>
    </row>
    <row r="588" s="2" customFormat="1" ht="24.15" customHeight="1">
      <c r="A588" s="39"/>
      <c r="B588" s="40"/>
      <c r="C588" s="220" t="s">
        <v>1819</v>
      </c>
      <c r="D588" s="220" t="s">
        <v>138</v>
      </c>
      <c r="E588" s="221" t="s">
        <v>304</v>
      </c>
      <c r="F588" s="222" t="s">
        <v>1820</v>
      </c>
      <c r="G588" s="223" t="s">
        <v>148</v>
      </c>
      <c r="H588" s="224">
        <v>3</v>
      </c>
      <c r="I588" s="225"/>
      <c r="J588" s="226">
        <f>ROUND(I588*H588,2)</f>
        <v>0</v>
      </c>
      <c r="K588" s="227"/>
      <c r="L588" s="45"/>
      <c r="M588" s="228" t="s">
        <v>1</v>
      </c>
      <c r="N588" s="229" t="s">
        <v>47</v>
      </c>
      <c r="O588" s="92"/>
      <c r="P588" s="230">
        <f>O588*H588</f>
        <v>0</v>
      </c>
      <c r="Q588" s="230">
        <v>2.46367</v>
      </c>
      <c r="R588" s="230">
        <f>Q588*H588</f>
        <v>7.3910099999999996</v>
      </c>
      <c r="S588" s="230">
        <v>0</v>
      </c>
      <c r="T588" s="231">
        <f>S588*H588</f>
        <v>0</v>
      </c>
      <c r="U588" s="39"/>
      <c r="V588" s="39"/>
      <c r="W588" s="39"/>
      <c r="X588" s="39"/>
      <c r="Y588" s="39"/>
      <c r="Z588" s="39"/>
      <c r="AA588" s="39"/>
      <c r="AB588" s="39"/>
      <c r="AC588" s="39"/>
      <c r="AD588" s="39"/>
      <c r="AE588" s="39"/>
      <c r="AR588" s="232" t="s">
        <v>142</v>
      </c>
      <c r="AT588" s="232" t="s">
        <v>138</v>
      </c>
      <c r="AU588" s="232" t="s">
        <v>92</v>
      </c>
      <c r="AY588" s="17" t="s">
        <v>136</v>
      </c>
      <c r="BE588" s="233">
        <f>IF(N588="základní",J588,0)</f>
        <v>0</v>
      </c>
      <c r="BF588" s="233">
        <f>IF(N588="snížená",J588,0)</f>
        <v>0</v>
      </c>
      <c r="BG588" s="233">
        <f>IF(N588="zákl. přenesená",J588,0)</f>
        <v>0</v>
      </c>
      <c r="BH588" s="233">
        <f>IF(N588="sníž. přenesená",J588,0)</f>
        <v>0</v>
      </c>
      <c r="BI588" s="233">
        <f>IF(N588="nulová",J588,0)</f>
        <v>0</v>
      </c>
      <c r="BJ588" s="17" t="s">
        <v>90</v>
      </c>
      <c r="BK588" s="233">
        <f>ROUND(I588*H588,2)</f>
        <v>0</v>
      </c>
      <c r="BL588" s="17" t="s">
        <v>142</v>
      </c>
      <c r="BM588" s="232" t="s">
        <v>1821</v>
      </c>
    </row>
    <row r="589" s="2" customFormat="1">
      <c r="A589" s="39"/>
      <c r="B589" s="40"/>
      <c r="C589" s="41"/>
      <c r="D589" s="234" t="s">
        <v>144</v>
      </c>
      <c r="E589" s="41"/>
      <c r="F589" s="235" t="s">
        <v>1822</v>
      </c>
      <c r="G589" s="41"/>
      <c r="H589" s="41"/>
      <c r="I589" s="236"/>
      <c r="J589" s="41"/>
      <c r="K589" s="41"/>
      <c r="L589" s="45"/>
      <c r="M589" s="237"/>
      <c r="N589" s="238"/>
      <c r="O589" s="92"/>
      <c r="P589" s="92"/>
      <c r="Q589" s="92"/>
      <c r="R589" s="92"/>
      <c r="S589" s="92"/>
      <c r="T589" s="93"/>
      <c r="U589" s="39"/>
      <c r="V589" s="39"/>
      <c r="W589" s="39"/>
      <c r="X589" s="39"/>
      <c r="Y589" s="39"/>
      <c r="Z589" s="39"/>
      <c r="AA589" s="39"/>
      <c r="AB589" s="39"/>
      <c r="AC589" s="39"/>
      <c r="AD589" s="39"/>
      <c r="AE589" s="39"/>
      <c r="AT589" s="17" t="s">
        <v>144</v>
      </c>
      <c r="AU589" s="17" t="s">
        <v>92</v>
      </c>
    </row>
    <row r="590" s="12" customFormat="1" ht="22.8" customHeight="1">
      <c r="A590" s="12"/>
      <c r="B590" s="204"/>
      <c r="C590" s="205"/>
      <c r="D590" s="206" t="s">
        <v>81</v>
      </c>
      <c r="E590" s="218" t="s">
        <v>105</v>
      </c>
      <c r="F590" s="218" t="s">
        <v>106</v>
      </c>
      <c r="G590" s="205"/>
      <c r="H590" s="205"/>
      <c r="I590" s="208"/>
      <c r="J590" s="219">
        <f>BK590</f>
        <v>0</v>
      </c>
      <c r="K590" s="205"/>
      <c r="L590" s="210"/>
      <c r="M590" s="211"/>
      <c r="N590" s="212"/>
      <c r="O590" s="212"/>
      <c r="P590" s="213">
        <f>SUM(P591:P592)</f>
        <v>0</v>
      </c>
      <c r="Q590" s="212"/>
      <c r="R590" s="213">
        <f>SUM(R591:R592)</f>
        <v>0</v>
      </c>
      <c r="S590" s="212"/>
      <c r="T590" s="214">
        <f>SUM(T591:T592)</f>
        <v>0</v>
      </c>
      <c r="U590" s="12"/>
      <c r="V590" s="12"/>
      <c r="W590" s="12"/>
      <c r="X590" s="12"/>
      <c r="Y590" s="12"/>
      <c r="Z590" s="12"/>
      <c r="AA590" s="12"/>
      <c r="AB590" s="12"/>
      <c r="AC590" s="12"/>
      <c r="AD590" s="12"/>
      <c r="AE590" s="12"/>
      <c r="AR590" s="215" t="s">
        <v>163</v>
      </c>
      <c r="AT590" s="216" t="s">
        <v>81</v>
      </c>
      <c r="AU590" s="216" t="s">
        <v>90</v>
      </c>
      <c r="AY590" s="215" t="s">
        <v>136</v>
      </c>
      <c r="BK590" s="217">
        <f>SUM(BK591:BK592)</f>
        <v>0</v>
      </c>
    </row>
    <row r="591" s="2" customFormat="1" ht="14.4" customHeight="1">
      <c r="A591" s="39"/>
      <c r="B591" s="40"/>
      <c r="C591" s="220" t="s">
        <v>1823</v>
      </c>
      <c r="D591" s="220" t="s">
        <v>138</v>
      </c>
      <c r="E591" s="221" t="s">
        <v>1824</v>
      </c>
      <c r="F591" s="222" t="s">
        <v>1825</v>
      </c>
      <c r="G591" s="223" t="s">
        <v>1826</v>
      </c>
      <c r="H591" s="224">
        <v>1</v>
      </c>
      <c r="I591" s="225"/>
      <c r="J591" s="226">
        <f>ROUND(I591*H591,2)</f>
        <v>0</v>
      </c>
      <c r="K591" s="227"/>
      <c r="L591" s="45"/>
      <c r="M591" s="228" t="s">
        <v>1</v>
      </c>
      <c r="N591" s="229" t="s">
        <v>47</v>
      </c>
      <c r="O591" s="92"/>
      <c r="P591" s="230">
        <f>O591*H591</f>
        <v>0</v>
      </c>
      <c r="Q591" s="230">
        <v>0</v>
      </c>
      <c r="R591" s="230">
        <f>Q591*H591</f>
        <v>0</v>
      </c>
      <c r="S591" s="230">
        <v>0</v>
      </c>
      <c r="T591" s="231">
        <f>S591*H591</f>
        <v>0</v>
      </c>
      <c r="U591" s="39"/>
      <c r="V591" s="39"/>
      <c r="W591" s="39"/>
      <c r="X591" s="39"/>
      <c r="Y591" s="39"/>
      <c r="Z591" s="39"/>
      <c r="AA591" s="39"/>
      <c r="AB591" s="39"/>
      <c r="AC591" s="39"/>
      <c r="AD591" s="39"/>
      <c r="AE591" s="39"/>
      <c r="AR591" s="232" t="s">
        <v>142</v>
      </c>
      <c r="AT591" s="232" t="s">
        <v>138</v>
      </c>
      <c r="AU591" s="232" t="s">
        <v>92</v>
      </c>
      <c r="AY591" s="17" t="s">
        <v>136</v>
      </c>
      <c r="BE591" s="233">
        <f>IF(N591="základní",J591,0)</f>
        <v>0</v>
      </c>
      <c r="BF591" s="233">
        <f>IF(N591="snížená",J591,0)</f>
        <v>0</v>
      </c>
      <c r="BG591" s="233">
        <f>IF(N591="zákl. přenesená",J591,0)</f>
        <v>0</v>
      </c>
      <c r="BH591" s="233">
        <f>IF(N591="sníž. přenesená",J591,0)</f>
        <v>0</v>
      </c>
      <c r="BI591" s="233">
        <f>IF(N591="nulová",J591,0)</f>
        <v>0</v>
      </c>
      <c r="BJ591" s="17" t="s">
        <v>90</v>
      </c>
      <c r="BK591" s="233">
        <f>ROUND(I591*H591,2)</f>
        <v>0</v>
      </c>
      <c r="BL591" s="17" t="s">
        <v>142</v>
      </c>
      <c r="BM591" s="232" t="s">
        <v>1827</v>
      </c>
    </row>
    <row r="592" s="2" customFormat="1">
      <c r="A592" s="39"/>
      <c r="B592" s="40"/>
      <c r="C592" s="41"/>
      <c r="D592" s="234" t="s">
        <v>144</v>
      </c>
      <c r="E592" s="41"/>
      <c r="F592" s="235" t="s">
        <v>1828</v>
      </c>
      <c r="G592" s="41"/>
      <c r="H592" s="41"/>
      <c r="I592" s="236"/>
      <c r="J592" s="41"/>
      <c r="K592" s="41"/>
      <c r="L592" s="45"/>
      <c r="M592" s="275"/>
      <c r="N592" s="276"/>
      <c r="O592" s="277"/>
      <c r="P592" s="277"/>
      <c r="Q592" s="277"/>
      <c r="R592" s="277"/>
      <c r="S592" s="277"/>
      <c r="T592" s="278"/>
      <c r="U592" s="39"/>
      <c r="V592" s="39"/>
      <c r="W592" s="39"/>
      <c r="X592" s="39"/>
      <c r="Y592" s="39"/>
      <c r="Z592" s="39"/>
      <c r="AA592" s="39"/>
      <c r="AB592" s="39"/>
      <c r="AC592" s="39"/>
      <c r="AD592" s="39"/>
      <c r="AE592" s="39"/>
      <c r="AT592" s="17" t="s">
        <v>144</v>
      </c>
      <c r="AU592" s="17" t="s">
        <v>92</v>
      </c>
    </row>
    <row r="593" s="2" customFormat="1" ht="6.96" customHeight="1">
      <c r="A593" s="39"/>
      <c r="B593" s="67"/>
      <c r="C593" s="68"/>
      <c r="D593" s="68"/>
      <c r="E593" s="68"/>
      <c r="F593" s="68"/>
      <c r="G593" s="68"/>
      <c r="H593" s="68"/>
      <c r="I593" s="68"/>
      <c r="J593" s="68"/>
      <c r="K593" s="68"/>
      <c r="L593" s="45"/>
      <c r="M593" s="39"/>
      <c r="O593" s="39"/>
      <c r="P593" s="39"/>
      <c r="Q593" s="39"/>
      <c r="R593" s="39"/>
      <c r="S593" s="39"/>
      <c r="T593" s="39"/>
      <c r="U593" s="39"/>
      <c r="V593" s="39"/>
      <c r="W593" s="39"/>
      <c r="X593" s="39"/>
      <c r="Y593" s="39"/>
      <c r="Z593" s="39"/>
      <c r="AA593" s="39"/>
      <c r="AB593" s="39"/>
      <c r="AC593" s="39"/>
      <c r="AD593" s="39"/>
      <c r="AE593" s="39"/>
    </row>
  </sheetData>
  <sheetProtection sheet="1" autoFilter="0" formatColumns="0" formatRows="0" objects="1" scenarios="1" spinCount="100000" saltValue="dy2G+E+GR7htIMHCjHU4BVV2cr1+LgVD2mJScwdJZ4/0yi8ZRUCMkl++lM99/r8qq04kZDFmqB7KNYGr/cbOhA==" hashValue="zBWQeEqHHTP7MuOx4E1ljYEpuO0r+Pf9kbNGl0WFKvbT8HjcYoYy7rZHFCti0qXRreuEZ1G/xoE/+WV3o3W81w==" algorithmName="SHA-512" password="CC35"/>
  <autoFilter ref="C131:K592"/>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1829</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ROUND(J118,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ROUND((SUM(BE118:BE193)),  2)</f>
        <v>0</v>
      </c>
      <c r="G33" s="39"/>
      <c r="H33" s="39"/>
      <c r="I33" s="156">
        <v>0.20999999999999999</v>
      </c>
      <c r="J33" s="155">
        <f>ROUND(((SUM(BE118:BE193))*I33),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ROUND((SUM(BF118:BF193)),  2)</f>
        <v>0</v>
      </c>
      <c r="G34" s="39"/>
      <c r="H34" s="39"/>
      <c r="I34" s="156">
        <v>0.14999999999999999</v>
      </c>
      <c r="J34" s="155">
        <f>ROUND(((SUM(BF118:BF193))*I34),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ROUND((SUM(BG118:BG193)),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ROUND((SUM(BH118:BH193)),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ROUND((SUM(BI118:BI193)),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431 - Veřejné osvětlení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J118</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J119</f>
        <v>0</v>
      </c>
      <c r="K97" s="181"/>
      <c r="L97" s="185"/>
      <c r="S97" s="9"/>
      <c r="T97" s="9"/>
      <c r="U97" s="9"/>
      <c r="V97" s="9"/>
      <c r="W97" s="9"/>
      <c r="X97" s="9"/>
      <c r="Y97" s="9"/>
      <c r="Z97" s="9"/>
      <c r="AA97" s="9"/>
      <c r="AB97" s="9"/>
      <c r="AC97" s="9"/>
      <c r="AD97" s="9"/>
      <c r="AE97" s="9"/>
    </row>
    <row r="98" s="10" customFormat="1" ht="19.92" customHeight="1">
      <c r="A98" s="10"/>
      <c r="B98" s="186"/>
      <c r="C98" s="187"/>
      <c r="D98" s="188" t="s">
        <v>1830</v>
      </c>
      <c r="E98" s="189"/>
      <c r="F98" s="189"/>
      <c r="G98" s="189"/>
      <c r="H98" s="189"/>
      <c r="I98" s="189"/>
      <c r="J98" s="190">
        <f>J120</f>
        <v>0</v>
      </c>
      <c r="K98" s="187"/>
      <c r="L98" s="19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3" t="s">
        <v>121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2"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5" t="str">
        <f>E7</f>
        <v>Oprava silnice v ulici Sadová</v>
      </c>
      <c r="F108" s="32"/>
      <c r="G108" s="32"/>
      <c r="H108" s="32"/>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2" t="s">
        <v>109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431 - Veřejné osvětlení</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22</v>
      </c>
      <c r="D112" s="41"/>
      <c r="E112" s="41"/>
      <c r="F112" s="27" t="str">
        <f>F12</f>
        <v>Svatava u Sokolova</v>
      </c>
      <c r="G112" s="41"/>
      <c r="H112" s="41"/>
      <c r="I112" s="32" t="s">
        <v>24</v>
      </c>
      <c r="J112" s="80" t="str">
        <f>IF(J12="","",J12)</f>
        <v>2. 8. 2021</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2" t="s">
        <v>28</v>
      </c>
      <c r="D114" s="41"/>
      <c r="E114" s="41"/>
      <c r="F114" s="27" t="str">
        <f>E15</f>
        <v>Městys Svatava, Svatava, ČSA 277, 357 03</v>
      </c>
      <c r="G114" s="41"/>
      <c r="H114" s="41"/>
      <c r="I114" s="32" t="s">
        <v>35</v>
      </c>
      <c r="J114" s="37" t="str">
        <f>E21</f>
        <v>DSVA s.r.o.,nám. Krále Jiřího z Poděbrad 6, 350 02</v>
      </c>
      <c r="K114" s="41"/>
      <c r="L114" s="64"/>
      <c r="S114" s="39"/>
      <c r="T114" s="39"/>
      <c r="U114" s="39"/>
      <c r="V114" s="39"/>
      <c r="W114" s="39"/>
      <c r="X114" s="39"/>
      <c r="Y114" s="39"/>
      <c r="Z114" s="39"/>
      <c r="AA114" s="39"/>
      <c r="AB114" s="39"/>
      <c r="AC114" s="39"/>
      <c r="AD114" s="39"/>
      <c r="AE114" s="39"/>
    </row>
    <row r="115" s="2" customFormat="1" ht="25.65" customHeight="1">
      <c r="A115" s="39"/>
      <c r="B115" s="40"/>
      <c r="C115" s="32" t="s">
        <v>33</v>
      </c>
      <c r="D115" s="41"/>
      <c r="E115" s="41"/>
      <c r="F115" s="27" t="str">
        <f>IF(E18="","",E18)</f>
        <v>Vyplň údaj</v>
      </c>
      <c r="G115" s="41"/>
      <c r="H115" s="41"/>
      <c r="I115" s="32" t="s">
        <v>39</v>
      </c>
      <c r="J115" s="37" t="str">
        <f>E24</f>
        <v>DSVA s.r.o. - Jozef Turza</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122</v>
      </c>
      <c r="D117" s="195" t="s">
        <v>67</v>
      </c>
      <c r="E117" s="195" t="s">
        <v>63</v>
      </c>
      <c r="F117" s="195" t="s">
        <v>64</v>
      </c>
      <c r="G117" s="195" t="s">
        <v>123</v>
      </c>
      <c r="H117" s="195" t="s">
        <v>124</v>
      </c>
      <c r="I117" s="195" t="s">
        <v>125</v>
      </c>
      <c r="J117" s="196" t="s">
        <v>113</v>
      </c>
      <c r="K117" s="197" t="s">
        <v>126</v>
      </c>
      <c r="L117" s="198"/>
      <c r="M117" s="101" t="s">
        <v>1</v>
      </c>
      <c r="N117" s="102" t="s">
        <v>46</v>
      </c>
      <c r="O117" s="102" t="s">
        <v>127</v>
      </c>
      <c r="P117" s="102" t="s">
        <v>128</v>
      </c>
      <c r="Q117" s="102" t="s">
        <v>129</v>
      </c>
      <c r="R117" s="102" t="s">
        <v>130</v>
      </c>
      <c r="S117" s="102" t="s">
        <v>131</v>
      </c>
      <c r="T117" s="103" t="s">
        <v>132</v>
      </c>
      <c r="U117" s="192"/>
      <c r="V117" s="192"/>
      <c r="W117" s="192"/>
      <c r="X117" s="192"/>
      <c r="Y117" s="192"/>
      <c r="Z117" s="192"/>
      <c r="AA117" s="192"/>
      <c r="AB117" s="192"/>
      <c r="AC117" s="192"/>
      <c r="AD117" s="192"/>
      <c r="AE117" s="192"/>
    </row>
    <row r="118" s="2" customFormat="1" ht="22.8" customHeight="1">
      <c r="A118" s="39"/>
      <c r="B118" s="40"/>
      <c r="C118" s="108" t="s">
        <v>133</v>
      </c>
      <c r="D118" s="41"/>
      <c r="E118" s="41"/>
      <c r="F118" s="41"/>
      <c r="G118" s="41"/>
      <c r="H118" s="41"/>
      <c r="I118" s="41"/>
      <c r="J118" s="199">
        <f>BK118</f>
        <v>0</v>
      </c>
      <c r="K118" s="41"/>
      <c r="L118" s="45"/>
      <c r="M118" s="104"/>
      <c r="N118" s="200"/>
      <c r="O118" s="105"/>
      <c r="P118" s="201">
        <f>P119</f>
        <v>0</v>
      </c>
      <c r="Q118" s="105"/>
      <c r="R118" s="201">
        <f>R119</f>
        <v>0</v>
      </c>
      <c r="S118" s="105"/>
      <c r="T118" s="202">
        <f>T119</f>
        <v>0</v>
      </c>
      <c r="U118" s="39"/>
      <c r="V118" s="39"/>
      <c r="W118" s="39"/>
      <c r="X118" s="39"/>
      <c r="Y118" s="39"/>
      <c r="Z118" s="39"/>
      <c r="AA118" s="39"/>
      <c r="AB118" s="39"/>
      <c r="AC118" s="39"/>
      <c r="AD118" s="39"/>
      <c r="AE118" s="39"/>
      <c r="AT118" s="17" t="s">
        <v>81</v>
      </c>
      <c r="AU118" s="17" t="s">
        <v>115</v>
      </c>
      <c r="BK118" s="203">
        <f>BK119</f>
        <v>0</v>
      </c>
    </row>
    <row r="119" s="12" customFormat="1" ht="25.92" customHeight="1">
      <c r="A119" s="12"/>
      <c r="B119" s="204"/>
      <c r="C119" s="205"/>
      <c r="D119" s="206" t="s">
        <v>81</v>
      </c>
      <c r="E119" s="207" t="s">
        <v>134</v>
      </c>
      <c r="F119" s="207" t="s">
        <v>135</v>
      </c>
      <c r="G119" s="205"/>
      <c r="H119" s="205"/>
      <c r="I119" s="208"/>
      <c r="J119" s="209">
        <f>BK119</f>
        <v>0</v>
      </c>
      <c r="K119" s="205"/>
      <c r="L119" s="210"/>
      <c r="M119" s="211"/>
      <c r="N119" s="212"/>
      <c r="O119" s="212"/>
      <c r="P119" s="213">
        <f>P120</f>
        <v>0</v>
      </c>
      <c r="Q119" s="212"/>
      <c r="R119" s="213">
        <f>R120</f>
        <v>0</v>
      </c>
      <c r="S119" s="212"/>
      <c r="T119" s="214">
        <f>T120</f>
        <v>0</v>
      </c>
      <c r="U119" s="12"/>
      <c r="V119" s="12"/>
      <c r="W119" s="12"/>
      <c r="X119" s="12"/>
      <c r="Y119" s="12"/>
      <c r="Z119" s="12"/>
      <c r="AA119" s="12"/>
      <c r="AB119" s="12"/>
      <c r="AC119" s="12"/>
      <c r="AD119" s="12"/>
      <c r="AE119" s="12"/>
      <c r="AR119" s="215" t="s">
        <v>90</v>
      </c>
      <c r="AT119" s="216" t="s">
        <v>81</v>
      </c>
      <c r="AU119" s="216" t="s">
        <v>82</v>
      </c>
      <c r="AY119" s="215" t="s">
        <v>136</v>
      </c>
      <c r="BK119" s="217">
        <f>BK120</f>
        <v>0</v>
      </c>
    </row>
    <row r="120" s="12" customFormat="1" ht="22.8" customHeight="1">
      <c r="A120" s="12"/>
      <c r="B120" s="204"/>
      <c r="C120" s="205"/>
      <c r="D120" s="206" t="s">
        <v>81</v>
      </c>
      <c r="E120" s="218" t="s">
        <v>1831</v>
      </c>
      <c r="F120" s="218" t="s">
        <v>1832</v>
      </c>
      <c r="G120" s="205"/>
      <c r="H120" s="205"/>
      <c r="I120" s="208"/>
      <c r="J120" s="219">
        <f>BK120</f>
        <v>0</v>
      </c>
      <c r="K120" s="205"/>
      <c r="L120" s="210"/>
      <c r="M120" s="211"/>
      <c r="N120" s="212"/>
      <c r="O120" s="212"/>
      <c r="P120" s="213">
        <f>SUM(P121:P193)</f>
        <v>0</v>
      </c>
      <c r="Q120" s="212"/>
      <c r="R120" s="213">
        <f>SUM(R121:R193)</f>
        <v>0</v>
      </c>
      <c r="S120" s="212"/>
      <c r="T120" s="214">
        <f>SUM(T121:T193)</f>
        <v>0</v>
      </c>
      <c r="U120" s="12"/>
      <c r="V120" s="12"/>
      <c r="W120" s="12"/>
      <c r="X120" s="12"/>
      <c r="Y120" s="12"/>
      <c r="Z120" s="12"/>
      <c r="AA120" s="12"/>
      <c r="AB120" s="12"/>
      <c r="AC120" s="12"/>
      <c r="AD120" s="12"/>
      <c r="AE120" s="12"/>
      <c r="AR120" s="215" t="s">
        <v>90</v>
      </c>
      <c r="AT120" s="216" t="s">
        <v>81</v>
      </c>
      <c r="AU120" s="216" t="s">
        <v>90</v>
      </c>
      <c r="AY120" s="215" t="s">
        <v>136</v>
      </c>
      <c r="BK120" s="217">
        <f>SUM(BK121:BK193)</f>
        <v>0</v>
      </c>
    </row>
    <row r="121" s="2" customFormat="1" ht="14.4" customHeight="1">
      <c r="A121" s="39"/>
      <c r="B121" s="40"/>
      <c r="C121" s="261" t="s">
        <v>90</v>
      </c>
      <c r="D121" s="261" t="s">
        <v>164</v>
      </c>
      <c r="E121" s="262" t="s">
        <v>1833</v>
      </c>
      <c r="F121" s="263" t="s">
        <v>1834</v>
      </c>
      <c r="G121" s="264" t="s">
        <v>1115</v>
      </c>
      <c r="H121" s="265">
        <v>3</v>
      </c>
      <c r="I121" s="266"/>
      <c r="J121" s="267">
        <f>ROUND(I121*H121,2)</f>
        <v>0</v>
      </c>
      <c r="K121" s="268"/>
      <c r="L121" s="269"/>
      <c r="M121" s="270" t="s">
        <v>1</v>
      </c>
      <c r="N121" s="271" t="s">
        <v>47</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168</v>
      </c>
      <c r="AT121" s="232" t="s">
        <v>164</v>
      </c>
      <c r="AU121" s="232" t="s">
        <v>92</v>
      </c>
      <c r="AY121" s="17" t="s">
        <v>136</v>
      </c>
      <c r="BE121" s="233">
        <f>IF(N121="základní",J121,0)</f>
        <v>0</v>
      </c>
      <c r="BF121" s="233">
        <f>IF(N121="snížená",J121,0)</f>
        <v>0</v>
      </c>
      <c r="BG121" s="233">
        <f>IF(N121="zákl. přenesená",J121,0)</f>
        <v>0</v>
      </c>
      <c r="BH121" s="233">
        <f>IF(N121="sníž. přenesená",J121,0)</f>
        <v>0</v>
      </c>
      <c r="BI121" s="233">
        <f>IF(N121="nulová",J121,0)</f>
        <v>0</v>
      </c>
      <c r="BJ121" s="17" t="s">
        <v>90</v>
      </c>
      <c r="BK121" s="233">
        <f>ROUND(I121*H121,2)</f>
        <v>0</v>
      </c>
      <c r="BL121" s="17" t="s">
        <v>142</v>
      </c>
      <c r="BM121" s="232" t="s">
        <v>1835</v>
      </c>
    </row>
    <row r="122" s="2" customFormat="1" ht="14.4" customHeight="1">
      <c r="A122" s="39"/>
      <c r="B122" s="40"/>
      <c r="C122" s="261" t="s">
        <v>92</v>
      </c>
      <c r="D122" s="261" t="s">
        <v>164</v>
      </c>
      <c r="E122" s="262" t="s">
        <v>1836</v>
      </c>
      <c r="F122" s="263" t="s">
        <v>1837</v>
      </c>
      <c r="G122" s="264" t="s">
        <v>1115</v>
      </c>
      <c r="H122" s="265">
        <v>4</v>
      </c>
      <c r="I122" s="266"/>
      <c r="J122" s="267">
        <f>ROUND(I122*H122,2)</f>
        <v>0</v>
      </c>
      <c r="K122" s="268"/>
      <c r="L122" s="269"/>
      <c r="M122" s="270" t="s">
        <v>1</v>
      </c>
      <c r="N122" s="271" t="s">
        <v>47</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168</v>
      </c>
      <c r="AT122" s="232" t="s">
        <v>164</v>
      </c>
      <c r="AU122" s="232" t="s">
        <v>92</v>
      </c>
      <c r="AY122" s="17" t="s">
        <v>136</v>
      </c>
      <c r="BE122" s="233">
        <f>IF(N122="základní",J122,0)</f>
        <v>0</v>
      </c>
      <c r="BF122" s="233">
        <f>IF(N122="snížená",J122,0)</f>
        <v>0</v>
      </c>
      <c r="BG122" s="233">
        <f>IF(N122="zákl. přenesená",J122,0)</f>
        <v>0</v>
      </c>
      <c r="BH122" s="233">
        <f>IF(N122="sníž. přenesená",J122,0)</f>
        <v>0</v>
      </c>
      <c r="BI122" s="233">
        <f>IF(N122="nulová",J122,0)</f>
        <v>0</v>
      </c>
      <c r="BJ122" s="17" t="s">
        <v>90</v>
      </c>
      <c r="BK122" s="233">
        <f>ROUND(I122*H122,2)</f>
        <v>0</v>
      </c>
      <c r="BL122" s="17" t="s">
        <v>142</v>
      </c>
      <c r="BM122" s="232" t="s">
        <v>1838</v>
      </c>
    </row>
    <row r="123" s="2" customFormat="1" ht="14.4" customHeight="1">
      <c r="A123" s="39"/>
      <c r="B123" s="40"/>
      <c r="C123" s="261" t="s">
        <v>154</v>
      </c>
      <c r="D123" s="261" t="s">
        <v>164</v>
      </c>
      <c r="E123" s="262" t="s">
        <v>1839</v>
      </c>
      <c r="F123" s="263" t="s">
        <v>1840</v>
      </c>
      <c r="G123" s="264" t="s">
        <v>1115</v>
      </c>
      <c r="H123" s="265">
        <v>2</v>
      </c>
      <c r="I123" s="266"/>
      <c r="J123" s="267">
        <f>ROUND(I123*H123,2)</f>
        <v>0</v>
      </c>
      <c r="K123" s="268"/>
      <c r="L123" s="269"/>
      <c r="M123" s="270" t="s">
        <v>1</v>
      </c>
      <c r="N123" s="271" t="s">
        <v>47</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168</v>
      </c>
      <c r="AT123" s="232" t="s">
        <v>164</v>
      </c>
      <c r="AU123" s="232" t="s">
        <v>92</v>
      </c>
      <c r="AY123" s="17" t="s">
        <v>136</v>
      </c>
      <c r="BE123" s="233">
        <f>IF(N123="základní",J123,0)</f>
        <v>0</v>
      </c>
      <c r="BF123" s="233">
        <f>IF(N123="snížená",J123,0)</f>
        <v>0</v>
      </c>
      <c r="BG123" s="233">
        <f>IF(N123="zákl. přenesená",J123,0)</f>
        <v>0</v>
      </c>
      <c r="BH123" s="233">
        <f>IF(N123="sníž. přenesená",J123,0)</f>
        <v>0</v>
      </c>
      <c r="BI123" s="233">
        <f>IF(N123="nulová",J123,0)</f>
        <v>0</v>
      </c>
      <c r="BJ123" s="17" t="s">
        <v>90</v>
      </c>
      <c r="BK123" s="233">
        <f>ROUND(I123*H123,2)</f>
        <v>0</v>
      </c>
      <c r="BL123" s="17" t="s">
        <v>142</v>
      </c>
      <c r="BM123" s="232" t="s">
        <v>1841</v>
      </c>
    </row>
    <row r="124" s="2" customFormat="1" ht="14.4" customHeight="1">
      <c r="A124" s="39"/>
      <c r="B124" s="40"/>
      <c r="C124" s="261" t="s">
        <v>142</v>
      </c>
      <c r="D124" s="261" t="s">
        <v>164</v>
      </c>
      <c r="E124" s="262" t="s">
        <v>1842</v>
      </c>
      <c r="F124" s="263" t="s">
        <v>1843</v>
      </c>
      <c r="G124" s="264" t="s">
        <v>1115</v>
      </c>
      <c r="H124" s="265">
        <v>2</v>
      </c>
      <c r="I124" s="266"/>
      <c r="J124" s="267">
        <f>ROUND(I124*H124,2)</f>
        <v>0</v>
      </c>
      <c r="K124" s="268"/>
      <c r="L124" s="269"/>
      <c r="M124" s="270" t="s">
        <v>1</v>
      </c>
      <c r="N124" s="271" t="s">
        <v>47</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168</v>
      </c>
      <c r="AT124" s="232" t="s">
        <v>164</v>
      </c>
      <c r="AU124" s="232" t="s">
        <v>92</v>
      </c>
      <c r="AY124" s="17" t="s">
        <v>136</v>
      </c>
      <c r="BE124" s="233">
        <f>IF(N124="základní",J124,0)</f>
        <v>0</v>
      </c>
      <c r="BF124" s="233">
        <f>IF(N124="snížená",J124,0)</f>
        <v>0</v>
      </c>
      <c r="BG124" s="233">
        <f>IF(N124="zákl. přenesená",J124,0)</f>
        <v>0</v>
      </c>
      <c r="BH124" s="233">
        <f>IF(N124="sníž. přenesená",J124,0)</f>
        <v>0</v>
      </c>
      <c r="BI124" s="233">
        <f>IF(N124="nulová",J124,0)</f>
        <v>0</v>
      </c>
      <c r="BJ124" s="17" t="s">
        <v>90</v>
      </c>
      <c r="BK124" s="233">
        <f>ROUND(I124*H124,2)</f>
        <v>0</v>
      </c>
      <c r="BL124" s="17" t="s">
        <v>142</v>
      </c>
      <c r="BM124" s="232" t="s">
        <v>1844</v>
      </c>
    </row>
    <row r="125" s="2" customFormat="1" ht="24.15" customHeight="1">
      <c r="A125" s="39"/>
      <c r="B125" s="40"/>
      <c r="C125" s="261" t="s">
        <v>163</v>
      </c>
      <c r="D125" s="261" t="s">
        <v>164</v>
      </c>
      <c r="E125" s="262" t="s">
        <v>1845</v>
      </c>
      <c r="F125" s="263" t="s">
        <v>1846</v>
      </c>
      <c r="G125" s="264" t="s">
        <v>1115</v>
      </c>
      <c r="H125" s="265">
        <v>4</v>
      </c>
      <c r="I125" s="266"/>
      <c r="J125" s="267">
        <f>ROUND(I125*H125,2)</f>
        <v>0</v>
      </c>
      <c r="K125" s="268"/>
      <c r="L125" s="269"/>
      <c r="M125" s="270" t="s">
        <v>1</v>
      </c>
      <c r="N125" s="271" t="s">
        <v>47</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168</v>
      </c>
      <c r="AT125" s="232" t="s">
        <v>164</v>
      </c>
      <c r="AU125" s="232" t="s">
        <v>92</v>
      </c>
      <c r="AY125" s="17" t="s">
        <v>136</v>
      </c>
      <c r="BE125" s="233">
        <f>IF(N125="základní",J125,0)</f>
        <v>0</v>
      </c>
      <c r="BF125" s="233">
        <f>IF(N125="snížená",J125,0)</f>
        <v>0</v>
      </c>
      <c r="BG125" s="233">
        <f>IF(N125="zákl. přenesená",J125,0)</f>
        <v>0</v>
      </c>
      <c r="BH125" s="233">
        <f>IF(N125="sníž. přenesená",J125,0)</f>
        <v>0</v>
      </c>
      <c r="BI125" s="233">
        <f>IF(N125="nulová",J125,0)</f>
        <v>0</v>
      </c>
      <c r="BJ125" s="17" t="s">
        <v>90</v>
      </c>
      <c r="BK125" s="233">
        <f>ROUND(I125*H125,2)</f>
        <v>0</v>
      </c>
      <c r="BL125" s="17" t="s">
        <v>142</v>
      </c>
      <c r="BM125" s="232" t="s">
        <v>1847</v>
      </c>
    </row>
    <row r="126" s="2" customFormat="1" ht="14.4" customHeight="1">
      <c r="A126" s="39"/>
      <c r="B126" s="40"/>
      <c r="C126" s="261" t="s">
        <v>171</v>
      </c>
      <c r="D126" s="261" t="s">
        <v>164</v>
      </c>
      <c r="E126" s="262" t="s">
        <v>1848</v>
      </c>
      <c r="F126" s="263" t="s">
        <v>1849</v>
      </c>
      <c r="G126" s="264" t="s">
        <v>1115</v>
      </c>
      <c r="H126" s="265">
        <v>4</v>
      </c>
      <c r="I126" s="266"/>
      <c r="J126" s="267">
        <f>ROUND(I126*H126,2)</f>
        <v>0</v>
      </c>
      <c r="K126" s="268"/>
      <c r="L126" s="269"/>
      <c r="M126" s="270" t="s">
        <v>1</v>
      </c>
      <c r="N126" s="271"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168</v>
      </c>
      <c r="AT126" s="232" t="s">
        <v>164</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142</v>
      </c>
      <c r="BM126" s="232" t="s">
        <v>1850</v>
      </c>
    </row>
    <row r="127" s="2" customFormat="1" ht="14.4" customHeight="1">
      <c r="A127" s="39"/>
      <c r="B127" s="40"/>
      <c r="C127" s="261" t="s">
        <v>177</v>
      </c>
      <c r="D127" s="261" t="s">
        <v>164</v>
      </c>
      <c r="E127" s="262" t="s">
        <v>1851</v>
      </c>
      <c r="F127" s="263" t="s">
        <v>1852</v>
      </c>
      <c r="G127" s="264" t="s">
        <v>1115</v>
      </c>
      <c r="H127" s="265">
        <v>4</v>
      </c>
      <c r="I127" s="266"/>
      <c r="J127" s="267">
        <f>ROUND(I127*H127,2)</f>
        <v>0</v>
      </c>
      <c r="K127" s="268"/>
      <c r="L127" s="269"/>
      <c r="M127" s="270" t="s">
        <v>1</v>
      </c>
      <c r="N127" s="271" t="s">
        <v>47</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168</v>
      </c>
      <c r="AT127" s="232" t="s">
        <v>164</v>
      </c>
      <c r="AU127" s="232" t="s">
        <v>92</v>
      </c>
      <c r="AY127" s="17" t="s">
        <v>136</v>
      </c>
      <c r="BE127" s="233">
        <f>IF(N127="základní",J127,0)</f>
        <v>0</v>
      </c>
      <c r="BF127" s="233">
        <f>IF(N127="snížená",J127,0)</f>
        <v>0</v>
      </c>
      <c r="BG127" s="233">
        <f>IF(N127="zákl. přenesená",J127,0)</f>
        <v>0</v>
      </c>
      <c r="BH127" s="233">
        <f>IF(N127="sníž. přenesená",J127,0)</f>
        <v>0</v>
      </c>
      <c r="BI127" s="233">
        <f>IF(N127="nulová",J127,0)</f>
        <v>0</v>
      </c>
      <c r="BJ127" s="17" t="s">
        <v>90</v>
      </c>
      <c r="BK127" s="233">
        <f>ROUND(I127*H127,2)</f>
        <v>0</v>
      </c>
      <c r="BL127" s="17" t="s">
        <v>142</v>
      </c>
      <c r="BM127" s="232" t="s">
        <v>1853</v>
      </c>
    </row>
    <row r="128" s="2" customFormat="1" ht="14.4" customHeight="1">
      <c r="A128" s="39"/>
      <c r="B128" s="40"/>
      <c r="C128" s="261" t="s">
        <v>168</v>
      </c>
      <c r="D128" s="261" t="s">
        <v>164</v>
      </c>
      <c r="E128" s="262" t="s">
        <v>1854</v>
      </c>
      <c r="F128" s="263" t="s">
        <v>1855</v>
      </c>
      <c r="G128" s="264" t="s">
        <v>256</v>
      </c>
      <c r="H128" s="265">
        <v>229</v>
      </c>
      <c r="I128" s="266"/>
      <c r="J128" s="267">
        <f>ROUND(I128*H128,2)</f>
        <v>0</v>
      </c>
      <c r="K128" s="268"/>
      <c r="L128" s="269"/>
      <c r="M128" s="270" t="s">
        <v>1</v>
      </c>
      <c r="N128" s="271" t="s">
        <v>47</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168</v>
      </c>
      <c r="AT128" s="232" t="s">
        <v>164</v>
      </c>
      <c r="AU128" s="232" t="s">
        <v>92</v>
      </c>
      <c r="AY128" s="17" t="s">
        <v>136</v>
      </c>
      <c r="BE128" s="233">
        <f>IF(N128="základní",J128,0)</f>
        <v>0</v>
      </c>
      <c r="BF128" s="233">
        <f>IF(N128="snížená",J128,0)</f>
        <v>0</v>
      </c>
      <c r="BG128" s="233">
        <f>IF(N128="zákl. přenesená",J128,0)</f>
        <v>0</v>
      </c>
      <c r="BH128" s="233">
        <f>IF(N128="sníž. přenesená",J128,0)</f>
        <v>0</v>
      </c>
      <c r="BI128" s="233">
        <f>IF(N128="nulová",J128,0)</f>
        <v>0</v>
      </c>
      <c r="BJ128" s="17" t="s">
        <v>90</v>
      </c>
      <c r="BK128" s="233">
        <f>ROUND(I128*H128,2)</f>
        <v>0</v>
      </c>
      <c r="BL128" s="17" t="s">
        <v>142</v>
      </c>
      <c r="BM128" s="232" t="s">
        <v>1856</v>
      </c>
    </row>
    <row r="129" s="2" customFormat="1" ht="14.4" customHeight="1">
      <c r="A129" s="39"/>
      <c r="B129" s="40"/>
      <c r="C129" s="261" t="s">
        <v>186</v>
      </c>
      <c r="D129" s="261" t="s">
        <v>164</v>
      </c>
      <c r="E129" s="262" t="s">
        <v>1857</v>
      </c>
      <c r="F129" s="263" t="s">
        <v>1858</v>
      </c>
      <c r="G129" s="264" t="s">
        <v>256</v>
      </c>
      <c r="H129" s="265">
        <v>48</v>
      </c>
      <c r="I129" s="266"/>
      <c r="J129" s="267">
        <f>ROUND(I129*H129,2)</f>
        <v>0</v>
      </c>
      <c r="K129" s="268"/>
      <c r="L129" s="269"/>
      <c r="M129" s="270" t="s">
        <v>1</v>
      </c>
      <c r="N129" s="271" t="s">
        <v>47</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168</v>
      </c>
      <c r="AT129" s="232" t="s">
        <v>164</v>
      </c>
      <c r="AU129" s="232" t="s">
        <v>92</v>
      </c>
      <c r="AY129" s="17" t="s">
        <v>136</v>
      </c>
      <c r="BE129" s="233">
        <f>IF(N129="základní",J129,0)</f>
        <v>0</v>
      </c>
      <c r="BF129" s="233">
        <f>IF(N129="snížená",J129,0)</f>
        <v>0</v>
      </c>
      <c r="BG129" s="233">
        <f>IF(N129="zákl. přenesená",J129,0)</f>
        <v>0</v>
      </c>
      <c r="BH129" s="233">
        <f>IF(N129="sníž. přenesená",J129,0)</f>
        <v>0</v>
      </c>
      <c r="BI129" s="233">
        <f>IF(N129="nulová",J129,0)</f>
        <v>0</v>
      </c>
      <c r="BJ129" s="17" t="s">
        <v>90</v>
      </c>
      <c r="BK129" s="233">
        <f>ROUND(I129*H129,2)</f>
        <v>0</v>
      </c>
      <c r="BL129" s="17" t="s">
        <v>142</v>
      </c>
      <c r="BM129" s="232" t="s">
        <v>1859</v>
      </c>
    </row>
    <row r="130" s="2" customFormat="1" ht="14.4" customHeight="1">
      <c r="A130" s="39"/>
      <c r="B130" s="40"/>
      <c r="C130" s="261" t="s">
        <v>190</v>
      </c>
      <c r="D130" s="261" t="s">
        <v>164</v>
      </c>
      <c r="E130" s="262" t="s">
        <v>1860</v>
      </c>
      <c r="F130" s="263" t="s">
        <v>1861</v>
      </c>
      <c r="G130" s="264" t="s">
        <v>256</v>
      </c>
      <c r="H130" s="265">
        <v>54</v>
      </c>
      <c r="I130" s="266"/>
      <c r="J130" s="267">
        <f>ROUND(I130*H130,2)</f>
        <v>0</v>
      </c>
      <c r="K130" s="268"/>
      <c r="L130" s="269"/>
      <c r="M130" s="270" t="s">
        <v>1</v>
      </c>
      <c r="N130" s="271"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168</v>
      </c>
      <c r="AT130" s="232" t="s">
        <v>164</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142</v>
      </c>
      <c r="BM130" s="232" t="s">
        <v>1862</v>
      </c>
    </row>
    <row r="131" s="2" customFormat="1" ht="14.4" customHeight="1">
      <c r="A131" s="39"/>
      <c r="B131" s="40"/>
      <c r="C131" s="261" t="s">
        <v>195</v>
      </c>
      <c r="D131" s="261" t="s">
        <v>164</v>
      </c>
      <c r="E131" s="262" t="s">
        <v>1863</v>
      </c>
      <c r="F131" s="263" t="s">
        <v>1861</v>
      </c>
      <c r="G131" s="264" t="s">
        <v>256</v>
      </c>
      <c r="H131" s="265">
        <v>10</v>
      </c>
      <c r="I131" s="266"/>
      <c r="J131" s="267">
        <f>ROUND(I131*H131,2)</f>
        <v>0</v>
      </c>
      <c r="K131" s="268"/>
      <c r="L131" s="269"/>
      <c r="M131" s="270" t="s">
        <v>1</v>
      </c>
      <c r="N131" s="271" t="s">
        <v>47</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168</v>
      </c>
      <c r="AT131" s="232" t="s">
        <v>164</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1864</v>
      </c>
    </row>
    <row r="132" s="2" customFormat="1" ht="14.4" customHeight="1">
      <c r="A132" s="39"/>
      <c r="B132" s="40"/>
      <c r="C132" s="261" t="s">
        <v>201</v>
      </c>
      <c r="D132" s="261" t="s">
        <v>164</v>
      </c>
      <c r="E132" s="262" t="s">
        <v>1865</v>
      </c>
      <c r="F132" s="263" t="s">
        <v>1866</v>
      </c>
      <c r="G132" s="264" t="s">
        <v>256</v>
      </c>
      <c r="H132" s="265">
        <v>205</v>
      </c>
      <c r="I132" s="266"/>
      <c r="J132" s="267">
        <f>ROUND(I132*H132,2)</f>
        <v>0</v>
      </c>
      <c r="K132" s="268"/>
      <c r="L132" s="269"/>
      <c r="M132" s="270" t="s">
        <v>1</v>
      </c>
      <c r="N132" s="271" t="s">
        <v>47</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168</v>
      </c>
      <c r="AT132" s="232" t="s">
        <v>164</v>
      </c>
      <c r="AU132" s="232" t="s">
        <v>92</v>
      </c>
      <c r="AY132" s="17" t="s">
        <v>136</v>
      </c>
      <c r="BE132" s="233">
        <f>IF(N132="základní",J132,0)</f>
        <v>0</v>
      </c>
      <c r="BF132" s="233">
        <f>IF(N132="snížená",J132,0)</f>
        <v>0</v>
      </c>
      <c r="BG132" s="233">
        <f>IF(N132="zákl. přenesená",J132,0)</f>
        <v>0</v>
      </c>
      <c r="BH132" s="233">
        <f>IF(N132="sníž. přenesená",J132,0)</f>
        <v>0</v>
      </c>
      <c r="BI132" s="233">
        <f>IF(N132="nulová",J132,0)</f>
        <v>0</v>
      </c>
      <c r="BJ132" s="17" t="s">
        <v>90</v>
      </c>
      <c r="BK132" s="233">
        <f>ROUND(I132*H132,2)</f>
        <v>0</v>
      </c>
      <c r="BL132" s="17" t="s">
        <v>142</v>
      </c>
      <c r="BM132" s="232" t="s">
        <v>1867</v>
      </c>
    </row>
    <row r="133" s="2" customFormat="1" ht="14.4" customHeight="1">
      <c r="A133" s="39"/>
      <c r="B133" s="40"/>
      <c r="C133" s="261" t="s">
        <v>206</v>
      </c>
      <c r="D133" s="261" t="s">
        <v>164</v>
      </c>
      <c r="E133" s="262" t="s">
        <v>1868</v>
      </c>
      <c r="F133" s="263" t="s">
        <v>1869</v>
      </c>
      <c r="G133" s="264" t="s">
        <v>1115</v>
      </c>
      <c r="H133" s="265">
        <v>18</v>
      </c>
      <c r="I133" s="266"/>
      <c r="J133" s="267">
        <f>ROUND(I133*H133,2)</f>
        <v>0</v>
      </c>
      <c r="K133" s="268"/>
      <c r="L133" s="269"/>
      <c r="M133" s="270" t="s">
        <v>1</v>
      </c>
      <c r="N133" s="271" t="s">
        <v>47</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168</v>
      </c>
      <c r="AT133" s="232" t="s">
        <v>164</v>
      </c>
      <c r="AU133" s="232" t="s">
        <v>92</v>
      </c>
      <c r="AY133" s="17" t="s">
        <v>136</v>
      </c>
      <c r="BE133" s="233">
        <f>IF(N133="základní",J133,0)</f>
        <v>0</v>
      </c>
      <c r="BF133" s="233">
        <f>IF(N133="snížená",J133,0)</f>
        <v>0</v>
      </c>
      <c r="BG133" s="233">
        <f>IF(N133="zákl. přenesená",J133,0)</f>
        <v>0</v>
      </c>
      <c r="BH133" s="233">
        <f>IF(N133="sníž. přenesená",J133,0)</f>
        <v>0</v>
      </c>
      <c r="BI133" s="233">
        <f>IF(N133="nulová",J133,0)</f>
        <v>0</v>
      </c>
      <c r="BJ133" s="17" t="s">
        <v>90</v>
      </c>
      <c r="BK133" s="233">
        <f>ROUND(I133*H133,2)</f>
        <v>0</v>
      </c>
      <c r="BL133" s="17" t="s">
        <v>142</v>
      </c>
      <c r="BM133" s="232" t="s">
        <v>1870</v>
      </c>
    </row>
    <row r="134" s="2" customFormat="1" ht="14.4" customHeight="1">
      <c r="A134" s="39"/>
      <c r="B134" s="40"/>
      <c r="C134" s="261" t="s">
        <v>211</v>
      </c>
      <c r="D134" s="261" t="s">
        <v>164</v>
      </c>
      <c r="E134" s="262" t="s">
        <v>1871</v>
      </c>
      <c r="F134" s="263" t="s">
        <v>1872</v>
      </c>
      <c r="G134" s="264" t="s">
        <v>256</v>
      </c>
      <c r="H134" s="265">
        <v>96</v>
      </c>
      <c r="I134" s="266"/>
      <c r="J134" s="267">
        <f>ROUND(I134*H134,2)</f>
        <v>0</v>
      </c>
      <c r="K134" s="268"/>
      <c r="L134" s="269"/>
      <c r="M134" s="270" t="s">
        <v>1</v>
      </c>
      <c r="N134" s="271" t="s">
        <v>47</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168</v>
      </c>
      <c r="AT134" s="232" t="s">
        <v>164</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1873</v>
      </c>
    </row>
    <row r="135" s="2" customFormat="1" ht="14.4" customHeight="1">
      <c r="A135" s="39"/>
      <c r="B135" s="40"/>
      <c r="C135" s="261" t="s">
        <v>8</v>
      </c>
      <c r="D135" s="261" t="s">
        <v>164</v>
      </c>
      <c r="E135" s="262" t="s">
        <v>1874</v>
      </c>
      <c r="F135" s="263" t="s">
        <v>1875</v>
      </c>
      <c r="G135" s="264" t="s">
        <v>1115</v>
      </c>
      <c r="H135" s="265">
        <v>95</v>
      </c>
      <c r="I135" s="266"/>
      <c r="J135" s="267">
        <f>ROUND(I135*H135,2)</f>
        <v>0</v>
      </c>
      <c r="K135" s="268"/>
      <c r="L135" s="269"/>
      <c r="M135" s="270" t="s">
        <v>1</v>
      </c>
      <c r="N135" s="271" t="s">
        <v>47</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168</v>
      </c>
      <c r="AT135" s="232" t="s">
        <v>164</v>
      </c>
      <c r="AU135" s="232" t="s">
        <v>92</v>
      </c>
      <c r="AY135" s="17" t="s">
        <v>136</v>
      </c>
      <c r="BE135" s="233">
        <f>IF(N135="základní",J135,0)</f>
        <v>0</v>
      </c>
      <c r="BF135" s="233">
        <f>IF(N135="snížená",J135,0)</f>
        <v>0</v>
      </c>
      <c r="BG135" s="233">
        <f>IF(N135="zákl. přenesená",J135,0)</f>
        <v>0</v>
      </c>
      <c r="BH135" s="233">
        <f>IF(N135="sníž. přenesená",J135,0)</f>
        <v>0</v>
      </c>
      <c r="BI135" s="233">
        <f>IF(N135="nulová",J135,0)</f>
        <v>0</v>
      </c>
      <c r="BJ135" s="17" t="s">
        <v>90</v>
      </c>
      <c r="BK135" s="233">
        <f>ROUND(I135*H135,2)</f>
        <v>0</v>
      </c>
      <c r="BL135" s="17" t="s">
        <v>142</v>
      </c>
      <c r="BM135" s="232" t="s">
        <v>1876</v>
      </c>
    </row>
    <row r="136" s="2" customFormat="1" ht="14.4" customHeight="1">
      <c r="A136" s="39"/>
      <c r="B136" s="40"/>
      <c r="C136" s="261" t="s">
        <v>162</v>
      </c>
      <c r="D136" s="261" t="s">
        <v>164</v>
      </c>
      <c r="E136" s="262" t="s">
        <v>1877</v>
      </c>
      <c r="F136" s="263" t="s">
        <v>1878</v>
      </c>
      <c r="G136" s="264" t="s">
        <v>1115</v>
      </c>
      <c r="H136" s="265">
        <v>2</v>
      </c>
      <c r="I136" s="266"/>
      <c r="J136" s="267">
        <f>ROUND(I136*H136,2)</f>
        <v>0</v>
      </c>
      <c r="K136" s="268"/>
      <c r="L136" s="269"/>
      <c r="M136" s="270" t="s">
        <v>1</v>
      </c>
      <c r="N136" s="271"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168</v>
      </c>
      <c r="AT136" s="232" t="s">
        <v>164</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1879</v>
      </c>
    </row>
    <row r="137" s="2" customFormat="1" ht="14.4" customHeight="1">
      <c r="A137" s="39"/>
      <c r="B137" s="40"/>
      <c r="C137" s="261" t="s">
        <v>223</v>
      </c>
      <c r="D137" s="261" t="s">
        <v>164</v>
      </c>
      <c r="E137" s="262" t="s">
        <v>1880</v>
      </c>
      <c r="F137" s="263" t="s">
        <v>1881</v>
      </c>
      <c r="G137" s="264" t="s">
        <v>1115</v>
      </c>
      <c r="H137" s="265">
        <v>4</v>
      </c>
      <c r="I137" s="266"/>
      <c r="J137" s="267">
        <f>ROUND(I137*H137,2)</f>
        <v>0</v>
      </c>
      <c r="K137" s="268"/>
      <c r="L137" s="269"/>
      <c r="M137" s="270" t="s">
        <v>1</v>
      </c>
      <c r="N137" s="271"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168</v>
      </c>
      <c r="AT137" s="232" t="s">
        <v>164</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1882</v>
      </c>
    </row>
    <row r="138" s="2" customFormat="1" ht="14.4" customHeight="1">
      <c r="A138" s="39"/>
      <c r="B138" s="40"/>
      <c r="C138" s="261" t="s">
        <v>227</v>
      </c>
      <c r="D138" s="261" t="s">
        <v>164</v>
      </c>
      <c r="E138" s="262" t="s">
        <v>1883</v>
      </c>
      <c r="F138" s="263" t="s">
        <v>1884</v>
      </c>
      <c r="G138" s="264" t="s">
        <v>148</v>
      </c>
      <c r="H138" s="265">
        <v>1.6399999999999999</v>
      </c>
      <c r="I138" s="266"/>
      <c r="J138" s="267">
        <f>ROUND(I138*H138,2)</f>
        <v>0</v>
      </c>
      <c r="K138" s="268"/>
      <c r="L138" s="269"/>
      <c r="M138" s="270" t="s">
        <v>1</v>
      </c>
      <c r="N138" s="271"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168</v>
      </c>
      <c r="AT138" s="232" t="s">
        <v>164</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1885</v>
      </c>
    </row>
    <row r="139" s="2" customFormat="1" ht="14.4" customHeight="1">
      <c r="A139" s="39"/>
      <c r="B139" s="40"/>
      <c r="C139" s="261" t="s">
        <v>233</v>
      </c>
      <c r="D139" s="261" t="s">
        <v>164</v>
      </c>
      <c r="E139" s="262" t="s">
        <v>1886</v>
      </c>
      <c r="F139" s="263" t="s">
        <v>1887</v>
      </c>
      <c r="G139" s="264" t="s">
        <v>148</v>
      </c>
      <c r="H139" s="265">
        <v>1.6200000000000001</v>
      </c>
      <c r="I139" s="266"/>
      <c r="J139" s="267">
        <f>ROUND(I139*H139,2)</f>
        <v>0</v>
      </c>
      <c r="K139" s="268"/>
      <c r="L139" s="269"/>
      <c r="M139" s="270" t="s">
        <v>1</v>
      </c>
      <c r="N139" s="271" t="s">
        <v>47</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168</v>
      </c>
      <c r="AT139" s="232" t="s">
        <v>164</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1888</v>
      </c>
    </row>
    <row r="140" s="2" customFormat="1" ht="14.4" customHeight="1">
      <c r="A140" s="39"/>
      <c r="B140" s="40"/>
      <c r="C140" s="261" t="s">
        <v>242</v>
      </c>
      <c r="D140" s="261" t="s">
        <v>164</v>
      </c>
      <c r="E140" s="262" t="s">
        <v>1889</v>
      </c>
      <c r="F140" s="263" t="s">
        <v>1890</v>
      </c>
      <c r="G140" s="264" t="s">
        <v>167</v>
      </c>
      <c r="H140" s="265">
        <v>13.4</v>
      </c>
      <c r="I140" s="266"/>
      <c r="J140" s="267">
        <f>ROUND(I140*H140,2)</f>
        <v>0</v>
      </c>
      <c r="K140" s="268"/>
      <c r="L140" s="269"/>
      <c r="M140" s="270" t="s">
        <v>1</v>
      </c>
      <c r="N140" s="271"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168</v>
      </c>
      <c r="AT140" s="232" t="s">
        <v>164</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142</v>
      </c>
      <c r="BM140" s="232" t="s">
        <v>1891</v>
      </c>
    </row>
    <row r="141" s="2" customFormat="1" ht="14.4" customHeight="1">
      <c r="A141" s="39"/>
      <c r="B141" s="40"/>
      <c r="C141" s="261" t="s">
        <v>7</v>
      </c>
      <c r="D141" s="261" t="s">
        <v>164</v>
      </c>
      <c r="E141" s="262" t="s">
        <v>1892</v>
      </c>
      <c r="F141" s="263" t="s">
        <v>1893</v>
      </c>
      <c r="G141" s="264" t="s">
        <v>1115</v>
      </c>
      <c r="H141" s="265">
        <v>1</v>
      </c>
      <c r="I141" s="266"/>
      <c r="J141" s="267">
        <f>ROUND(I141*H141,2)</f>
        <v>0</v>
      </c>
      <c r="K141" s="268"/>
      <c r="L141" s="269"/>
      <c r="M141" s="270" t="s">
        <v>1</v>
      </c>
      <c r="N141" s="271" t="s">
        <v>47</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168</v>
      </c>
      <c r="AT141" s="232" t="s">
        <v>164</v>
      </c>
      <c r="AU141" s="232" t="s">
        <v>92</v>
      </c>
      <c r="AY141" s="17" t="s">
        <v>136</v>
      </c>
      <c r="BE141" s="233">
        <f>IF(N141="základní",J141,0)</f>
        <v>0</v>
      </c>
      <c r="BF141" s="233">
        <f>IF(N141="snížená",J141,0)</f>
        <v>0</v>
      </c>
      <c r="BG141" s="233">
        <f>IF(N141="zákl. přenesená",J141,0)</f>
        <v>0</v>
      </c>
      <c r="BH141" s="233">
        <f>IF(N141="sníž. přenesená",J141,0)</f>
        <v>0</v>
      </c>
      <c r="BI141" s="233">
        <f>IF(N141="nulová",J141,0)</f>
        <v>0</v>
      </c>
      <c r="BJ141" s="17" t="s">
        <v>90</v>
      </c>
      <c r="BK141" s="233">
        <f>ROUND(I141*H141,2)</f>
        <v>0</v>
      </c>
      <c r="BL141" s="17" t="s">
        <v>142</v>
      </c>
      <c r="BM141" s="232" t="s">
        <v>1894</v>
      </c>
    </row>
    <row r="142" s="2" customFormat="1" ht="14.4" customHeight="1">
      <c r="A142" s="39"/>
      <c r="B142" s="40"/>
      <c r="C142" s="220" t="s">
        <v>253</v>
      </c>
      <c r="D142" s="220" t="s">
        <v>138</v>
      </c>
      <c r="E142" s="221" t="s">
        <v>1895</v>
      </c>
      <c r="F142" s="222" t="s">
        <v>1896</v>
      </c>
      <c r="G142" s="223" t="s">
        <v>1115</v>
      </c>
      <c r="H142" s="224">
        <v>3</v>
      </c>
      <c r="I142" s="225"/>
      <c r="J142" s="226">
        <f>ROUND(I142*H142,2)</f>
        <v>0</v>
      </c>
      <c r="K142" s="227"/>
      <c r="L142" s="45"/>
      <c r="M142" s="228" t="s">
        <v>1</v>
      </c>
      <c r="N142" s="229" t="s">
        <v>47</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142</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1897</v>
      </c>
    </row>
    <row r="143" s="2" customFormat="1" ht="14.4" customHeight="1">
      <c r="A143" s="39"/>
      <c r="B143" s="40"/>
      <c r="C143" s="220" t="s">
        <v>258</v>
      </c>
      <c r="D143" s="220" t="s">
        <v>138</v>
      </c>
      <c r="E143" s="221" t="s">
        <v>1898</v>
      </c>
      <c r="F143" s="222" t="s">
        <v>1899</v>
      </c>
      <c r="G143" s="223" t="s">
        <v>1115</v>
      </c>
      <c r="H143" s="224">
        <v>2</v>
      </c>
      <c r="I143" s="225"/>
      <c r="J143" s="226">
        <f>ROUND(I143*H143,2)</f>
        <v>0</v>
      </c>
      <c r="K143" s="227"/>
      <c r="L143" s="45"/>
      <c r="M143" s="228" t="s">
        <v>1</v>
      </c>
      <c r="N143" s="229" t="s">
        <v>47</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142</v>
      </c>
      <c r="AT143" s="232" t="s">
        <v>138</v>
      </c>
      <c r="AU143" s="232" t="s">
        <v>92</v>
      </c>
      <c r="AY143" s="17" t="s">
        <v>136</v>
      </c>
      <c r="BE143" s="233">
        <f>IF(N143="základní",J143,0)</f>
        <v>0</v>
      </c>
      <c r="BF143" s="233">
        <f>IF(N143="snížená",J143,0)</f>
        <v>0</v>
      </c>
      <c r="BG143" s="233">
        <f>IF(N143="zákl. přenesená",J143,0)</f>
        <v>0</v>
      </c>
      <c r="BH143" s="233">
        <f>IF(N143="sníž. přenesená",J143,0)</f>
        <v>0</v>
      </c>
      <c r="BI143" s="233">
        <f>IF(N143="nulová",J143,0)</f>
        <v>0</v>
      </c>
      <c r="BJ143" s="17" t="s">
        <v>90</v>
      </c>
      <c r="BK143" s="233">
        <f>ROUND(I143*H143,2)</f>
        <v>0</v>
      </c>
      <c r="BL143" s="17" t="s">
        <v>142</v>
      </c>
      <c r="BM143" s="232" t="s">
        <v>1900</v>
      </c>
    </row>
    <row r="144" s="2" customFormat="1" ht="14.4" customHeight="1">
      <c r="A144" s="39"/>
      <c r="B144" s="40"/>
      <c r="C144" s="220" t="s">
        <v>263</v>
      </c>
      <c r="D144" s="220" t="s">
        <v>138</v>
      </c>
      <c r="E144" s="221" t="s">
        <v>1901</v>
      </c>
      <c r="F144" s="222" t="s">
        <v>1902</v>
      </c>
      <c r="G144" s="223" t="s">
        <v>256</v>
      </c>
      <c r="H144" s="224">
        <v>16</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1903</v>
      </c>
    </row>
    <row r="145" s="2" customFormat="1" ht="14.4" customHeight="1">
      <c r="A145" s="39"/>
      <c r="B145" s="40"/>
      <c r="C145" s="220" t="s">
        <v>185</v>
      </c>
      <c r="D145" s="220" t="s">
        <v>138</v>
      </c>
      <c r="E145" s="221" t="s">
        <v>1904</v>
      </c>
      <c r="F145" s="222" t="s">
        <v>1905</v>
      </c>
      <c r="G145" s="223" t="s">
        <v>256</v>
      </c>
      <c r="H145" s="224">
        <v>87</v>
      </c>
      <c r="I145" s="225"/>
      <c r="J145" s="226">
        <f>ROUND(I145*H145,2)</f>
        <v>0</v>
      </c>
      <c r="K145" s="227"/>
      <c r="L145" s="45"/>
      <c r="M145" s="228" t="s">
        <v>1</v>
      </c>
      <c r="N145" s="229" t="s">
        <v>47</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142</v>
      </c>
      <c r="AT145" s="232" t="s">
        <v>138</v>
      </c>
      <c r="AU145" s="232" t="s">
        <v>92</v>
      </c>
      <c r="AY145" s="17" t="s">
        <v>136</v>
      </c>
      <c r="BE145" s="233">
        <f>IF(N145="základní",J145,0)</f>
        <v>0</v>
      </c>
      <c r="BF145" s="233">
        <f>IF(N145="snížená",J145,0)</f>
        <v>0</v>
      </c>
      <c r="BG145" s="233">
        <f>IF(N145="zákl. přenesená",J145,0)</f>
        <v>0</v>
      </c>
      <c r="BH145" s="233">
        <f>IF(N145="sníž. přenesená",J145,0)</f>
        <v>0</v>
      </c>
      <c r="BI145" s="233">
        <f>IF(N145="nulová",J145,0)</f>
        <v>0</v>
      </c>
      <c r="BJ145" s="17" t="s">
        <v>90</v>
      </c>
      <c r="BK145" s="233">
        <f>ROUND(I145*H145,2)</f>
        <v>0</v>
      </c>
      <c r="BL145" s="17" t="s">
        <v>142</v>
      </c>
      <c r="BM145" s="232" t="s">
        <v>1906</v>
      </c>
    </row>
    <row r="146" s="2" customFormat="1" ht="14.4" customHeight="1">
      <c r="A146" s="39"/>
      <c r="B146" s="40"/>
      <c r="C146" s="220" t="s">
        <v>273</v>
      </c>
      <c r="D146" s="220" t="s">
        <v>138</v>
      </c>
      <c r="E146" s="221" t="s">
        <v>1907</v>
      </c>
      <c r="F146" s="222" t="s">
        <v>1908</v>
      </c>
      <c r="G146" s="223" t="s">
        <v>256</v>
      </c>
      <c r="H146" s="224">
        <v>1</v>
      </c>
      <c r="I146" s="225"/>
      <c r="J146" s="226">
        <f>ROUND(I146*H146,2)</f>
        <v>0</v>
      </c>
      <c r="K146" s="227"/>
      <c r="L146" s="45"/>
      <c r="M146" s="228" t="s">
        <v>1</v>
      </c>
      <c r="N146" s="229" t="s">
        <v>47</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142</v>
      </c>
      <c r="AT146" s="232" t="s">
        <v>138</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1909</v>
      </c>
    </row>
    <row r="147" s="2" customFormat="1" ht="14.4" customHeight="1">
      <c r="A147" s="39"/>
      <c r="B147" s="40"/>
      <c r="C147" s="220" t="s">
        <v>278</v>
      </c>
      <c r="D147" s="220" t="s">
        <v>138</v>
      </c>
      <c r="E147" s="221" t="s">
        <v>1910</v>
      </c>
      <c r="F147" s="222" t="s">
        <v>1911</v>
      </c>
      <c r="G147" s="223" t="s">
        <v>1115</v>
      </c>
      <c r="H147" s="224">
        <v>75</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1912</v>
      </c>
    </row>
    <row r="148" s="2" customFormat="1" ht="14.4" customHeight="1">
      <c r="A148" s="39"/>
      <c r="B148" s="40"/>
      <c r="C148" s="220" t="s">
        <v>285</v>
      </c>
      <c r="D148" s="220" t="s">
        <v>138</v>
      </c>
      <c r="E148" s="221" t="s">
        <v>1913</v>
      </c>
      <c r="F148" s="222" t="s">
        <v>1914</v>
      </c>
      <c r="G148" s="223" t="s">
        <v>256</v>
      </c>
      <c r="H148" s="224">
        <v>104</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1915</v>
      </c>
    </row>
    <row r="149" s="2" customFormat="1" ht="14.4" customHeight="1">
      <c r="A149" s="39"/>
      <c r="B149" s="40"/>
      <c r="C149" s="220" t="s">
        <v>291</v>
      </c>
      <c r="D149" s="220" t="s">
        <v>138</v>
      </c>
      <c r="E149" s="221" t="s">
        <v>1916</v>
      </c>
      <c r="F149" s="222" t="s">
        <v>1917</v>
      </c>
      <c r="G149" s="223" t="s">
        <v>1115</v>
      </c>
      <c r="H149" s="224">
        <v>12</v>
      </c>
      <c r="I149" s="225"/>
      <c r="J149" s="226">
        <f>ROUND(I149*H149,2)</f>
        <v>0</v>
      </c>
      <c r="K149" s="227"/>
      <c r="L149" s="45"/>
      <c r="M149" s="228" t="s">
        <v>1</v>
      </c>
      <c r="N149" s="229" t="s">
        <v>47</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142</v>
      </c>
      <c r="AT149" s="232" t="s">
        <v>138</v>
      </c>
      <c r="AU149" s="232" t="s">
        <v>92</v>
      </c>
      <c r="AY149" s="17" t="s">
        <v>136</v>
      </c>
      <c r="BE149" s="233">
        <f>IF(N149="základní",J149,0)</f>
        <v>0</v>
      </c>
      <c r="BF149" s="233">
        <f>IF(N149="snížená",J149,0)</f>
        <v>0</v>
      </c>
      <c r="BG149" s="233">
        <f>IF(N149="zákl. přenesená",J149,0)</f>
        <v>0</v>
      </c>
      <c r="BH149" s="233">
        <f>IF(N149="sníž. přenesená",J149,0)</f>
        <v>0</v>
      </c>
      <c r="BI149" s="233">
        <f>IF(N149="nulová",J149,0)</f>
        <v>0</v>
      </c>
      <c r="BJ149" s="17" t="s">
        <v>90</v>
      </c>
      <c r="BK149" s="233">
        <f>ROUND(I149*H149,2)</f>
        <v>0</v>
      </c>
      <c r="BL149" s="17" t="s">
        <v>142</v>
      </c>
      <c r="BM149" s="232" t="s">
        <v>1918</v>
      </c>
    </row>
    <row r="150" s="2" customFormat="1" ht="14.4" customHeight="1">
      <c r="A150" s="39"/>
      <c r="B150" s="40"/>
      <c r="C150" s="220" t="s">
        <v>296</v>
      </c>
      <c r="D150" s="220" t="s">
        <v>138</v>
      </c>
      <c r="E150" s="221" t="s">
        <v>1919</v>
      </c>
      <c r="F150" s="222" t="s">
        <v>1920</v>
      </c>
      <c r="G150" s="223" t="s">
        <v>256</v>
      </c>
      <c r="H150" s="224">
        <v>24</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142</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142</v>
      </c>
      <c r="BM150" s="232" t="s">
        <v>1921</v>
      </c>
    </row>
    <row r="151" s="2" customFormat="1" ht="14.4" customHeight="1">
      <c r="A151" s="39"/>
      <c r="B151" s="40"/>
      <c r="C151" s="220" t="s">
        <v>303</v>
      </c>
      <c r="D151" s="220" t="s">
        <v>138</v>
      </c>
      <c r="E151" s="221" t="s">
        <v>1922</v>
      </c>
      <c r="F151" s="222" t="s">
        <v>1923</v>
      </c>
      <c r="G151" s="223" t="s">
        <v>1115</v>
      </c>
      <c r="H151" s="224">
        <v>2</v>
      </c>
      <c r="I151" s="225"/>
      <c r="J151" s="226">
        <f>ROUND(I151*H151,2)</f>
        <v>0</v>
      </c>
      <c r="K151" s="227"/>
      <c r="L151" s="45"/>
      <c r="M151" s="228" t="s">
        <v>1</v>
      </c>
      <c r="N151" s="229" t="s">
        <v>47</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142</v>
      </c>
      <c r="AT151" s="232" t="s">
        <v>138</v>
      </c>
      <c r="AU151" s="232" t="s">
        <v>92</v>
      </c>
      <c r="AY151" s="17" t="s">
        <v>136</v>
      </c>
      <c r="BE151" s="233">
        <f>IF(N151="základní",J151,0)</f>
        <v>0</v>
      </c>
      <c r="BF151" s="233">
        <f>IF(N151="snížená",J151,0)</f>
        <v>0</v>
      </c>
      <c r="BG151" s="233">
        <f>IF(N151="zákl. přenesená",J151,0)</f>
        <v>0</v>
      </c>
      <c r="BH151" s="233">
        <f>IF(N151="sníž. přenesená",J151,0)</f>
        <v>0</v>
      </c>
      <c r="BI151" s="233">
        <f>IF(N151="nulová",J151,0)</f>
        <v>0</v>
      </c>
      <c r="BJ151" s="17" t="s">
        <v>90</v>
      </c>
      <c r="BK151" s="233">
        <f>ROUND(I151*H151,2)</f>
        <v>0</v>
      </c>
      <c r="BL151" s="17" t="s">
        <v>142</v>
      </c>
      <c r="BM151" s="232" t="s">
        <v>1924</v>
      </c>
    </row>
    <row r="152" s="2" customFormat="1" ht="14.4" customHeight="1">
      <c r="A152" s="39"/>
      <c r="B152" s="40"/>
      <c r="C152" s="220" t="s">
        <v>308</v>
      </c>
      <c r="D152" s="220" t="s">
        <v>138</v>
      </c>
      <c r="E152" s="221" t="s">
        <v>1925</v>
      </c>
      <c r="F152" s="222" t="s">
        <v>1926</v>
      </c>
      <c r="G152" s="223" t="s">
        <v>1115</v>
      </c>
      <c r="H152" s="224">
        <v>2</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142</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142</v>
      </c>
      <c r="BM152" s="232" t="s">
        <v>1927</v>
      </c>
    </row>
    <row r="153" s="2" customFormat="1" ht="14.4" customHeight="1">
      <c r="A153" s="39"/>
      <c r="B153" s="40"/>
      <c r="C153" s="220" t="s">
        <v>314</v>
      </c>
      <c r="D153" s="220" t="s">
        <v>138</v>
      </c>
      <c r="E153" s="221" t="s">
        <v>1928</v>
      </c>
      <c r="F153" s="222" t="s">
        <v>1929</v>
      </c>
      <c r="G153" s="223" t="s">
        <v>1115</v>
      </c>
      <c r="H153" s="224">
        <v>2</v>
      </c>
      <c r="I153" s="225"/>
      <c r="J153" s="226">
        <f>ROUND(I153*H153,2)</f>
        <v>0</v>
      </c>
      <c r="K153" s="227"/>
      <c r="L153" s="45"/>
      <c r="M153" s="228" t="s">
        <v>1</v>
      </c>
      <c r="N153" s="229"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142</v>
      </c>
      <c r="AT153" s="232" t="s">
        <v>138</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1930</v>
      </c>
    </row>
    <row r="154" s="2" customFormat="1" ht="14.4" customHeight="1">
      <c r="A154" s="39"/>
      <c r="B154" s="40"/>
      <c r="C154" s="220" t="s">
        <v>318</v>
      </c>
      <c r="D154" s="220" t="s">
        <v>138</v>
      </c>
      <c r="E154" s="221" t="s">
        <v>1931</v>
      </c>
      <c r="F154" s="222" t="s">
        <v>1932</v>
      </c>
      <c r="G154" s="223" t="s">
        <v>1115</v>
      </c>
      <c r="H154" s="224">
        <v>1</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1933</v>
      </c>
    </row>
    <row r="155" s="2" customFormat="1" ht="14.4" customHeight="1">
      <c r="A155" s="39"/>
      <c r="B155" s="40"/>
      <c r="C155" s="220" t="s">
        <v>322</v>
      </c>
      <c r="D155" s="220" t="s">
        <v>138</v>
      </c>
      <c r="E155" s="221" t="s">
        <v>1934</v>
      </c>
      <c r="F155" s="222" t="s">
        <v>1935</v>
      </c>
      <c r="G155" s="223" t="s">
        <v>1115</v>
      </c>
      <c r="H155" s="224">
        <v>1</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142</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142</v>
      </c>
      <c r="BM155" s="232" t="s">
        <v>1936</v>
      </c>
    </row>
    <row r="156" s="2" customFormat="1" ht="24.15" customHeight="1">
      <c r="A156" s="39"/>
      <c r="B156" s="40"/>
      <c r="C156" s="220" t="s">
        <v>327</v>
      </c>
      <c r="D156" s="220" t="s">
        <v>138</v>
      </c>
      <c r="E156" s="221" t="s">
        <v>1937</v>
      </c>
      <c r="F156" s="222" t="s">
        <v>1938</v>
      </c>
      <c r="G156" s="223" t="s">
        <v>1115</v>
      </c>
      <c r="H156" s="224">
        <v>24</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142</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1939</v>
      </c>
    </row>
    <row r="157" s="2" customFormat="1" ht="14.4" customHeight="1">
      <c r="A157" s="39"/>
      <c r="B157" s="40"/>
      <c r="C157" s="220" t="s">
        <v>333</v>
      </c>
      <c r="D157" s="220" t="s">
        <v>138</v>
      </c>
      <c r="E157" s="221" t="s">
        <v>1940</v>
      </c>
      <c r="F157" s="222" t="s">
        <v>1941</v>
      </c>
      <c r="G157" s="223" t="s">
        <v>1115</v>
      </c>
      <c r="H157" s="224">
        <v>4</v>
      </c>
      <c r="I157" s="225"/>
      <c r="J157" s="226">
        <f>ROUND(I157*H157,2)</f>
        <v>0</v>
      </c>
      <c r="K157" s="227"/>
      <c r="L157" s="45"/>
      <c r="M157" s="228" t="s">
        <v>1</v>
      </c>
      <c r="N157" s="229" t="s">
        <v>47</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1942</v>
      </c>
    </row>
    <row r="158" s="2" customFormat="1" ht="14.4" customHeight="1">
      <c r="A158" s="39"/>
      <c r="B158" s="40"/>
      <c r="C158" s="220" t="s">
        <v>339</v>
      </c>
      <c r="D158" s="220" t="s">
        <v>138</v>
      </c>
      <c r="E158" s="221" t="s">
        <v>1943</v>
      </c>
      <c r="F158" s="222" t="s">
        <v>1944</v>
      </c>
      <c r="G158" s="223" t="s">
        <v>1115</v>
      </c>
      <c r="H158" s="224">
        <v>3</v>
      </c>
      <c r="I158" s="225"/>
      <c r="J158" s="226">
        <f>ROUND(I158*H158,2)</f>
        <v>0</v>
      </c>
      <c r="K158" s="227"/>
      <c r="L158" s="45"/>
      <c r="M158" s="228" t="s">
        <v>1</v>
      </c>
      <c r="N158" s="229" t="s">
        <v>47</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142</v>
      </c>
      <c r="AT158" s="232" t="s">
        <v>138</v>
      </c>
      <c r="AU158" s="232" t="s">
        <v>92</v>
      </c>
      <c r="AY158" s="17" t="s">
        <v>136</v>
      </c>
      <c r="BE158" s="233">
        <f>IF(N158="základní",J158,0)</f>
        <v>0</v>
      </c>
      <c r="BF158" s="233">
        <f>IF(N158="snížená",J158,0)</f>
        <v>0</v>
      </c>
      <c r="BG158" s="233">
        <f>IF(N158="zákl. přenesená",J158,0)</f>
        <v>0</v>
      </c>
      <c r="BH158" s="233">
        <f>IF(N158="sníž. přenesená",J158,0)</f>
        <v>0</v>
      </c>
      <c r="BI158" s="233">
        <f>IF(N158="nulová",J158,0)</f>
        <v>0</v>
      </c>
      <c r="BJ158" s="17" t="s">
        <v>90</v>
      </c>
      <c r="BK158" s="233">
        <f>ROUND(I158*H158,2)</f>
        <v>0</v>
      </c>
      <c r="BL158" s="17" t="s">
        <v>142</v>
      </c>
      <c r="BM158" s="232" t="s">
        <v>1945</v>
      </c>
    </row>
    <row r="159" s="2" customFormat="1" ht="14.4" customHeight="1">
      <c r="A159" s="39"/>
      <c r="B159" s="40"/>
      <c r="C159" s="220" t="s">
        <v>344</v>
      </c>
      <c r="D159" s="220" t="s">
        <v>138</v>
      </c>
      <c r="E159" s="221" t="s">
        <v>1946</v>
      </c>
      <c r="F159" s="222" t="s">
        <v>1947</v>
      </c>
      <c r="G159" s="223" t="s">
        <v>1115</v>
      </c>
      <c r="H159" s="224">
        <v>4</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1948</v>
      </c>
    </row>
    <row r="160" s="2" customFormat="1" ht="14.4" customHeight="1">
      <c r="A160" s="39"/>
      <c r="B160" s="40"/>
      <c r="C160" s="220" t="s">
        <v>349</v>
      </c>
      <c r="D160" s="220" t="s">
        <v>138</v>
      </c>
      <c r="E160" s="221" t="s">
        <v>1949</v>
      </c>
      <c r="F160" s="222" t="s">
        <v>1950</v>
      </c>
      <c r="G160" s="223" t="s">
        <v>1115</v>
      </c>
      <c r="H160" s="224">
        <v>4</v>
      </c>
      <c r="I160" s="225"/>
      <c r="J160" s="226">
        <f>ROUND(I160*H160,2)</f>
        <v>0</v>
      </c>
      <c r="K160" s="227"/>
      <c r="L160" s="45"/>
      <c r="M160" s="228" t="s">
        <v>1</v>
      </c>
      <c r="N160" s="229" t="s">
        <v>47</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142</v>
      </c>
      <c r="AT160" s="232" t="s">
        <v>138</v>
      </c>
      <c r="AU160" s="232" t="s">
        <v>92</v>
      </c>
      <c r="AY160" s="17" t="s">
        <v>136</v>
      </c>
      <c r="BE160" s="233">
        <f>IF(N160="základní",J160,0)</f>
        <v>0</v>
      </c>
      <c r="BF160" s="233">
        <f>IF(N160="snížená",J160,0)</f>
        <v>0</v>
      </c>
      <c r="BG160" s="233">
        <f>IF(N160="zákl. přenesená",J160,0)</f>
        <v>0</v>
      </c>
      <c r="BH160" s="233">
        <f>IF(N160="sníž. přenesená",J160,0)</f>
        <v>0</v>
      </c>
      <c r="BI160" s="233">
        <f>IF(N160="nulová",J160,0)</f>
        <v>0</v>
      </c>
      <c r="BJ160" s="17" t="s">
        <v>90</v>
      </c>
      <c r="BK160" s="233">
        <f>ROUND(I160*H160,2)</f>
        <v>0</v>
      </c>
      <c r="BL160" s="17" t="s">
        <v>142</v>
      </c>
      <c r="BM160" s="232" t="s">
        <v>1951</v>
      </c>
    </row>
    <row r="161" s="2" customFormat="1" ht="14.4" customHeight="1">
      <c r="A161" s="39"/>
      <c r="B161" s="40"/>
      <c r="C161" s="220" t="s">
        <v>355</v>
      </c>
      <c r="D161" s="220" t="s">
        <v>138</v>
      </c>
      <c r="E161" s="221" t="s">
        <v>1952</v>
      </c>
      <c r="F161" s="222" t="s">
        <v>1953</v>
      </c>
      <c r="G161" s="223" t="s">
        <v>1115</v>
      </c>
      <c r="H161" s="224">
        <v>4</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1954</v>
      </c>
    </row>
    <row r="162" s="2" customFormat="1" ht="14.4" customHeight="1">
      <c r="A162" s="39"/>
      <c r="B162" s="40"/>
      <c r="C162" s="220" t="s">
        <v>27</v>
      </c>
      <c r="D162" s="220" t="s">
        <v>138</v>
      </c>
      <c r="E162" s="221" t="s">
        <v>1955</v>
      </c>
      <c r="F162" s="222" t="s">
        <v>1956</v>
      </c>
      <c r="G162" s="223" t="s">
        <v>1115</v>
      </c>
      <c r="H162" s="224">
        <v>4</v>
      </c>
      <c r="I162" s="225"/>
      <c r="J162" s="226">
        <f>ROUND(I162*H162,2)</f>
        <v>0</v>
      </c>
      <c r="K162" s="227"/>
      <c r="L162" s="45"/>
      <c r="M162" s="228" t="s">
        <v>1</v>
      </c>
      <c r="N162" s="229" t="s">
        <v>47</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1957</v>
      </c>
    </row>
    <row r="163" s="2" customFormat="1" ht="14.4" customHeight="1">
      <c r="A163" s="39"/>
      <c r="B163" s="40"/>
      <c r="C163" s="220" t="s">
        <v>363</v>
      </c>
      <c r="D163" s="220" t="s">
        <v>138</v>
      </c>
      <c r="E163" s="221" t="s">
        <v>1958</v>
      </c>
      <c r="F163" s="222" t="s">
        <v>1959</v>
      </c>
      <c r="G163" s="223" t="s">
        <v>1115</v>
      </c>
      <c r="H163" s="224">
        <v>4</v>
      </c>
      <c r="I163" s="225"/>
      <c r="J163" s="226">
        <f>ROUND(I163*H163,2)</f>
        <v>0</v>
      </c>
      <c r="K163" s="227"/>
      <c r="L163" s="45"/>
      <c r="M163" s="228" t="s">
        <v>1</v>
      </c>
      <c r="N163" s="229" t="s">
        <v>47</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1960</v>
      </c>
    </row>
    <row r="164" s="2" customFormat="1" ht="14.4" customHeight="1">
      <c r="A164" s="39"/>
      <c r="B164" s="40"/>
      <c r="C164" s="220" t="s">
        <v>370</v>
      </c>
      <c r="D164" s="220" t="s">
        <v>138</v>
      </c>
      <c r="E164" s="221" t="s">
        <v>1961</v>
      </c>
      <c r="F164" s="222" t="s">
        <v>1962</v>
      </c>
      <c r="G164" s="223" t="s">
        <v>1115</v>
      </c>
      <c r="H164" s="224">
        <v>4</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142</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1963</v>
      </c>
    </row>
    <row r="165" s="2" customFormat="1" ht="14.4" customHeight="1">
      <c r="A165" s="39"/>
      <c r="B165" s="40"/>
      <c r="C165" s="220" t="s">
        <v>376</v>
      </c>
      <c r="D165" s="220" t="s">
        <v>138</v>
      </c>
      <c r="E165" s="221" t="s">
        <v>1964</v>
      </c>
      <c r="F165" s="222" t="s">
        <v>1965</v>
      </c>
      <c r="G165" s="223" t="s">
        <v>1115</v>
      </c>
      <c r="H165" s="224">
        <v>4</v>
      </c>
      <c r="I165" s="225"/>
      <c r="J165" s="226">
        <f>ROUND(I165*H165,2)</f>
        <v>0</v>
      </c>
      <c r="K165" s="227"/>
      <c r="L165" s="45"/>
      <c r="M165" s="228" t="s">
        <v>1</v>
      </c>
      <c r="N165" s="229" t="s">
        <v>47</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142</v>
      </c>
      <c r="AT165" s="232" t="s">
        <v>138</v>
      </c>
      <c r="AU165" s="232" t="s">
        <v>92</v>
      </c>
      <c r="AY165" s="17" t="s">
        <v>136</v>
      </c>
      <c r="BE165" s="233">
        <f>IF(N165="základní",J165,0)</f>
        <v>0</v>
      </c>
      <c r="BF165" s="233">
        <f>IF(N165="snížená",J165,0)</f>
        <v>0</v>
      </c>
      <c r="BG165" s="233">
        <f>IF(N165="zákl. přenesená",J165,0)</f>
        <v>0</v>
      </c>
      <c r="BH165" s="233">
        <f>IF(N165="sníž. přenesená",J165,0)</f>
        <v>0</v>
      </c>
      <c r="BI165" s="233">
        <f>IF(N165="nulová",J165,0)</f>
        <v>0</v>
      </c>
      <c r="BJ165" s="17" t="s">
        <v>90</v>
      </c>
      <c r="BK165" s="233">
        <f>ROUND(I165*H165,2)</f>
        <v>0</v>
      </c>
      <c r="BL165" s="17" t="s">
        <v>142</v>
      </c>
      <c r="BM165" s="232" t="s">
        <v>1966</v>
      </c>
    </row>
    <row r="166" s="2" customFormat="1" ht="14.4" customHeight="1">
      <c r="A166" s="39"/>
      <c r="B166" s="40"/>
      <c r="C166" s="220" t="s">
        <v>381</v>
      </c>
      <c r="D166" s="220" t="s">
        <v>138</v>
      </c>
      <c r="E166" s="221" t="s">
        <v>1967</v>
      </c>
      <c r="F166" s="222" t="s">
        <v>1968</v>
      </c>
      <c r="G166" s="223" t="s">
        <v>256</v>
      </c>
      <c r="H166" s="224">
        <v>48</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1969</v>
      </c>
    </row>
    <row r="167" s="2" customFormat="1" ht="14.4" customHeight="1">
      <c r="A167" s="39"/>
      <c r="B167" s="40"/>
      <c r="C167" s="220" t="s">
        <v>389</v>
      </c>
      <c r="D167" s="220" t="s">
        <v>138</v>
      </c>
      <c r="E167" s="221" t="s">
        <v>1970</v>
      </c>
      <c r="F167" s="222" t="s">
        <v>1971</v>
      </c>
      <c r="G167" s="223" t="s">
        <v>1115</v>
      </c>
      <c r="H167" s="224">
        <v>24</v>
      </c>
      <c r="I167" s="225"/>
      <c r="J167" s="226">
        <f>ROUND(I167*H167,2)</f>
        <v>0</v>
      </c>
      <c r="K167" s="227"/>
      <c r="L167" s="45"/>
      <c r="M167" s="228" t="s">
        <v>1</v>
      </c>
      <c r="N167" s="229" t="s">
        <v>47</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142</v>
      </c>
      <c r="AT167" s="232" t="s">
        <v>138</v>
      </c>
      <c r="AU167" s="232" t="s">
        <v>92</v>
      </c>
      <c r="AY167" s="17" t="s">
        <v>136</v>
      </c>
      <c r="BE167" s="233">
        <f>IF(N167="základní",J167,0)</f>
        <v>0</v>
      </c>
      <c r="BF167" s="233">
        <f>IF(N167="snížená",J167,0)</f>
        <v>0</v>
      </c>
      <c r="BG167" s="233">
        <f>IF(N167="zákl. přenesená",J167,0)</f>
        <v>0</v>
      </c>
      <c r="BH167" s="233">
        <f>IF(N167="sníž. přenesená",J167,0)</f>
        <v>0</v>
      </c>
      <c r="BI167" s="233">
        <f>IF(N167="nulová",J167,0)</f>
        <v>0</v>
      </c>
      <c r="BJ167" s="17" t="s">
        <v>90</v>
      </c>
      <c r="BK167" s="233">
        <f>ROUND(I167*H167,2)</f>
        <v>0</v>
      </c>
      <c r="BL167" s="17" t="s">
        <v>142</v>
      </c>
      <c r="BM167" s="232" t="s">
        <v>1972</v>
      </c>
    </row>
    <row r="168" s="2" customFormat="1" ht="14.4" customHeight="1">
      <c r="A168" s="39"/>
      <c r="B168" s="40"/>
      <c r="C168" s="220" t="s">
        <v>394</v>
      </c>
      <c r="D168" s="220" t="s">
        <v>138</v>
      </c>
      <c r="E168" s="221" t="s">
        <v>1973</v>
      </c>
      <c r="F168" s="222" t="s">
        <v>1974</v>
      </c>
      <c r="G168" s="223" t="s">
        <v>1115</v>
      </c>
      <c r="H168" s="224">
        <v>10</v>
      </c>
      <c r="I168" s="225"/>
      <c r="J168" s="226">
        <f>ROUND(I168*H168,2)</f>
        <v>0</v>
      </c>
      <c r="K168" s="227"/>
      <c r="L168" s="45"/>
      <c r="M168" s="228" t="s">
        <v>1</v>
      </c>
      <c r="N168" s="229" t="s">
        <v>47</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142</v>
      </c>
      <c r="AT168" s="232" t="s">
        <v>138</v>
      </c>
      <c r="AU168" s="232" t="s">
        <v>92</v>
      </c>
      <c r="AY168" s="17" t="s">
        <v>136</v>
      </c>
      <c r="BE168" s="233">
        <f>IF(N168="základní",J168,0)</f>
        <v>0</v>
      </c>
      <c r="BF168" s="233">
        <f>IF(N168="snížená",J168,0)</f>
        <v>0</v>
      </c>
      <c r="BG168" s="233">
        <f>IF(N168="zákl. přenesená",J168,0)</f>
        <v>0</v>
      </c>
      <c r="BH168" s="233">
        <f>IF(N168="sníž. přenesená",J168,0)</f>
        <v>0</v>
      </c>
      <c r="BI168" s="233">
        <f>IF(N168="nulová",J168,0)</f>
        <v>0</v>
      </c>
      <c r="BJ168" s="17" t="s">
        <v>90</v>
      </c>
      <c r="BK168" s="233">
        <f>ROUND(I168*H168,2)</f>
        <v>0</v>
      </c>
      <c r="BL168" s="17" t="s">
        <v>142</v>
      </c>
      <c r="BM168" s="232" t="s">
        <v>1975</v>
      </c>
    </row>
    <row r="169" s="2" customFormat="1" ht="14.4" customHeight="1">
      <c r="A169" s="39"/>
      <c r="B169" s="40"/>
      <c r="C169" s="220" t="s">
        <v>399</v>
      </c>
      <c r="D169" s="220" t="s">
        <v>138</v>
      </c>
      <c r="E169" s="221" t="s">
        <v>1976</v>
      </c>
      <c r="F169" s="222" t="s">
        <v>1977</v>
      </c>
      <c r="G169" s="223" t="s">
        <v>1115</v>
      </c>
      <c r="H169" s="224">
        <v>40</v>
      </c>
      <c r="I169" s="225"/>
      <c r="J169" s="226">
        <f>ROUND(I169*H169,2)</f>
        <v>0</v>
      </c>
      <c r="K169" s="227"/>
      <c r="L169" s="45"/>
      <c r="M169" s="228" t="s">
        <v>1</v>
      </c>
      <c r="N169" s="229" t="s">
        <v>47</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142</v>
      </c>
      <c r="AT169" s="232" t="s">
        <v>138</v>
      </c>
      <c r="AU169" s="232" t="s">
        <v>92</v>
      </c>
      <c r="AY169" s="17" t="s">
        <v>136</v>
      </c>
      <c r="BE169" s="233">
        <f>IF(N169="základní",J169,0)</f>
        <v>0</v>
      </c>
      <c r="BF169" s="233">
        <f>IF(N169="snížená",J169,0)</f>
        <v>0</v>
      </c>
      <c r="BG169" s="233">
        <f>IF(N169="zákl. přenesená",J169,0)</f>
        <v>0</v>
      </c>
      <c r="BH169" s="233">
        <f>IF(N169="sníž. přenesená",J169,0)</f>
        <v>0</v>
      </c>
      <c r="BI169" s="233">
        <f>IF(N169="nulová",J169,0)</f>
        <v>0</v>
      </c>
      <c r="BJ169" s="17" t="s">
        <v>90</v>
      </c>
      <c r="BK169" s="233">
        <f>ROUND(I169*H169,2)</f>
        <v>0</v>
      </c>
      <c r="BL169" s="17" t="s">
        <v>142</v>
      </c>
      <c r="BM169" s="232" t="s">
        <v>1978</v>
      </c>
    </row>
    <row r="170" s="2" customFormat="1" ht="14.4" customHeight="1">
      <c r="A170" s="39"/>
      <c r="B170" s="40"/>
      <c r="C170" s="220" t="s">
        <v>405</v>
      </c>
      <c r="D170" s="220" t="s">
        <v>138</v>
      </c>
      <c r="E170" s="221" t="s">
        <v>1979</v>
      </c>
      <c r="F170" s="222" t="s">
        <v>1980</v>
      </c>
      <c r="G170" s="223" t="s">
        <v>256</v>
      </c>
      <c r="H170" s="224">
        <v>186</v>
      </c>
      <c r="I170" s="225"/>
      <c r="J170" s="226">
        <f>ROUND(I170*H170,2)</f>
        <v>0</v>
      </c>
      <c r="K170" s="227"/>
      <c r="L170" s="45"/>
      <c r="M170" s="228" t="s">
        <v>1</v>
      </c>
      <c r="N170" s="229" t="s">
        <v>47</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142</v>
      </c>
      <c r="AT170" s="232" t="s">
        <v>138</v>
      </c>
      <c r="AU170" s="232" t="s">
        <v>92</v>
      </c>
      <c r="AY170" s="17" t="s">
        <v>136</v>
      </c>
      <c r="BE170" s="233">
        <f>IF(N170="základní",J170,0)</f>
        <v>0</v>
      </c>
      <c r="BF170" s="233">
        <f>IF(N170="snížená",J170,0)</f>
        <v>0</v>
      </c>
      <c r="BG170" s="233">
        <f>IF(N170="zákl. přenesená",J170,0)</f>
        <v>0</v>
      </c>
      <c r="BH170" s="233">
        <f>IF(N170="sníž. přenesená",J170,0)</f>
        <v>0</v>
      </c>
      <c r="BI170" s="233">
        <f>IF(N170="nulová",J170,0)</f>
        <v>0</v>
      </c>
      <c r="BJ170" s="17" t="s">
        <v>90</v>
      </c>
      <c r="BK170" s="233">
        <f>ROUND(I170*H170,2)</f>
        <v>0</v>
      </c>
      <c r="BL170" s="17" t="s">
        <v>142</v>
      </c>
      <c r="BM170" s="232" t="s">
        <v>1981</v>
      </c>
    </row>
    <row r="171" s="2" customFormat="1" ht="14.4" customHeight="1">
      <c r="A171" s="39"/>
      <c r="B171" s="40"/>
      <c r="C171" s="220" t="s">
        <v>410</v>
      </c>
      <c r="D171" s="220" t="s">
        <v>138</v>
      </c>
      <c r="E171" s="221" t="s">
        <v>1982</v>
      </c>
      <c r="F171" s="222" t="s">
        <v>1983</v>
      </c>
      <c r="G171" s="223" t="s">
        <v>256</v>
      </c>
      <c r="H171" s="224">
        <v>27</v>
      </c>
      <c r="I171" s="225"/>
      <c r="J171" s="226">
        <f>ROUND(I171*H171,2)</f>
        <v>0</v>
      </c>
      <c r="K171" s="227"/>
      <c r="L171" s="45"/>
      <c r="M171" s="228" t="s">
        <v>1</v>
      </c>
      <c r="N171" s="229" t="s">
        <v>47</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142</v>
      </c>
      <c r="AT171" s="232" t="s">
        <v>138</v>
      </c>
      <c r="AU171" s="232" t="s">
        <v>92</v>
      </c>
      <c r="AY171" s="17" t="s">
        <v>136</v>
      </c>
      <c r="BE171" s="233">
        <f>IF(N171="základní",J171,0)</f>
        <v>0</v>
      </c>
      <c r="BF171" s="233">
        <f>IF(N171="snížená",J171,0)</f>
        <v>0</v>
      </c>
      <c r="BG171" s="233">
        <f>IF(N171="zákl. přenesená",J171,0)</f>
        <v>0</v>
      </c>
      <c r="BH171" s="233">
        <f>IF(N171="sníž. přenesená",J171,0)</f>
        <v>0</v>
      </c>
      <c r="BI171" s="233">
        <f>IF(N171="nulová",J171,0)</f>
        <v>0</v>
      </c>
      <c r="BJ171" s="17" t="s">
        <v>90</v>
      </c>
      <c r="BK171" s="233">
        <f>ROUND(I171*H171,2)</f>
        <v>0</v>
      </c>
      <c r="BL171" s="17" t="s">
        <v>142</v>
      </c>
      <c r="BM171" s="232" t="s">
        <v>1984</v>
      </c>
    </row>
    <row r="172" s="2" customFormat="1" ht="14.4" customHeight="1">
      <c r="A172" s="39"/>
      <c r="B172" s="40"/>
      <c r="C172" s="220" t="s">
        <v>416</v>
      </c>
      <c r="D172" s="220" t="s">
        <v>138</v>
      </c>
      <c r="E172" s="221" t="s">
        <v>1985</v>
      </c>
      <c r="F172" s="222" t="s">
        <v>1986</v>
      </c>
      <c r="G172" s="223" t="s">
        <v>256</v>
      </c>
      <c r="H172" s="224">
        <v>65</v>
      </c>
      <c r="I172" s="225"/>
      <c r="J172" s="226">
        <f>ROUND(I172*H172,2)</f>
        <v>0</v>
      </c>
      <c r="K172" s="227"/>
      <c r="L172" s="45"/>
      <c r="M172" s="228" t="s">
        <v>1</v>
      </c>
      <c r="N172" s="229" t="s">
        <v>47</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142</v>
      </c>
      <c r="AT172" s="232" t="s">
        <v>138</v>
      </c>
      <c r="AU172" s="232" t="s">
        <v>92</v>
      </c>
      <c r="AY172" s="17" t="s">
        <v>136</v>
      </c>
      <c r="BE172" s="233">
        <f>IF(N172="základní",J172,0)</f>
        <v>0</v>
      </c>
      <c r="BF172" s="233">
        <f>IF(N172="snížená",J172,0)</f>
        <v>0</v>
      </c>
      <c r="BG172" s="233">
        <f>IF(N172="zákl. přenesená",J172,0)</f>
        <v>0</v>
      </c>
      <c r="BH172" s="233">
        <f>IF(N172="sníž. přenesená",J172,0)</f>
        <v>0</v>
      </c>
      <c r="BI172" s="233">
        <f>IF(N172="nulová",J172,0)</f>
        <v>0</v>
      </c>
      <c r="BJ172" s="17" t="s">
        <v>90</v>
      </c>
      <c r="BK172" s="233">
        <f>ROUND(I172*H172,2)</f>
        <v>0</v>
      </c>
      <c r="BL172" s="17" t="s">
        <v>142</v>
      </c>
      <c r="BM172" s="232" t="s">
        <v>1987</v>
      </c>
    </row>
    <row r="173" s="2" customFormat="1" ht="14.4" customHeight="1">
      <c r="A173" s="39"/>
      <c r="B173" s="40"/>
      <c r="C173" s="220" t="s">
        <v>420</v>
      </c>
      <c r="D173" s="220" t="s">
        <v>138</v>
      </c>
      <c r="E173" s="221" t="s">
        <v>1988</v>
      </c>
      <c r="F173" s="222" t="s">
        <v>1989</v>
      </c>
      <c r="G173" s="223" t="s">
        <v>256</v>
      </c>
      <c r="H173" s="224">
        <v>94</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1990</v>
      </c>
    </row>
    <row r="174" s="2" customFormat="1" ht="14.4" customHeight="1">
      <c r="A174" s="39"/>
      <c r="B174" s="40"/>
      <c r="C174" s="220" t="s">
        <v>668</v>
      </c>
      <c r="D174" s="220" t="s">
        <v>138</v>
      </c>
      <c r="E174" s="221" t="s">
        <v>1991</v>
      </c>
      <c r="F174" s="222" t="s">
        <v>1992</v>
      </c>
      <c r="G174" s="223" t="s">
        <v>256</v>
      </c>
      <c r="H174" s="224">
        <v>205</v>
      </c>
      <c r="I174" s="225"/>
      <c r="J174" s="226">
        <f>ROUND(I174*H174,2)</f>
        <v>0</v>
      </c>
      <c r="K174" s="227"/>
      <c r="L174" s="45"/>
      <c r="M174" s="228" t="s">
        <v>1</v>
      </c>
      <c r="N174" s="229" t="s">
        <v>47</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142</v>
      </c>
      <c r="AT174" s="232" t="s">
        <v>138</v>
      </c>
      <c r="AU174" s="232" t="s">
        <v>92</v>
      </c>
      <c r="AY174" s="17" t="s">
        <v>136</v>
      </c>
      <c r="BE174" s="233">
        <f>IF(N174="základní",J174,0)</f>
        <v>0</v>
      </c>
      <c r="BF174" s="233">
        <f>IF(N174="snížená",J174,0)</f>
        <v>0</v>
      </c>
      <c r="BG174" s="233">
        <f>IF(N174="zákl. přenesená",J174,0)</f>
        <v>0</v>
      </c>
      <c r="BH174" s="233">
        <f>IF(N174="sníž. přenesená",J174,0)</f>
        <v>0</v>
      </c>
      <c r="BI174" s="233">
        <f>IF(N174="nulová",J174,0)</f>
        <v>0</v>
      </c>
      <c r="BJ174" s="17" t="s">
        <v>90</v>
      </c>
      <c r="BK174" s="233">
        <f>ROUND(I174*H174,2)</f>
        <v>0</v>
      </c>
      <c r="BL174" s="17" t="s">
        <v>142</v>
      </c>
      <c r="BM174" s="232" t="s">
        <v>1993</v>
      </c>
    </row>
    <row r="175" s="2" customFormat="1" ht="14.4" customHeight="1">
      <c r="A175" s="39"/>
      <c r="B175" s="40"/>
      <c r="C175" s="220" t="s">
        <v>671</v>
      </c>
      <c r="D175" s="220" t="s">
        <v>138</v>
      </c>
      <c r="E175" s="221" t="s">
        <v>1994</v>
      </c>
      <c r="F175" s="222" t="s">
        <v>1995</v>
      </c>
      <c r="G175" s="223" t="s">
        <v>256</v>
      </c>
      <c r="H175" s="224">
        <v>229</v>
      </c>
      <c r="I175" s="225"/>
      <c r="J175" s="226">
        <f>ROUND(I175*H175,2)</f>
        <v>0</v>
      </c>
      <c r="K175" s="227"/>
      <c r="L175" s="45"/>
      <c r="M175" s="228" t="s">
        <v>1</v>
      </c>
      <c r="N175" s="229" t="s">
        <v>47</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142</v>
      </c>
      <c r="AT175" s="232" t="s">
        <v>138</v>
      </c>
      <c r="AU175" s="232" t="s">
        <v>92</v>
      </c>
      <c r="AY175" s="17" t="s">
        <v>136</v>
      </c>
      <c r="BE175" s="233">
        <f>IF(N175="základní",J175,0)</f>
        <v>0</v>
      </c>
      <c r="BF175" s="233">
        <f>IF(N175="snížená",J175,0)</f>
        <v>0</v>
      </c>
      <c r="BG175" s="233">
        <f>IF(N175="zákl. přenesená",J175,0)</f>
        <v>0</v>
      </c>
      <c r="BH175" s="233">
        <f>IF(N175="sníž. přenesená",J175,0)</f>
        <v>0</v>
      </c>
      <c r="BI175" s="233">
        <f>IF(N175="nulová",J175,0)</f>
        <v>0</v>
      </c>
      <c r="BJ175" s="17" t="s">
        <v>90</v>
      </c>
      <c r="BK175" s="233">
        <f>ROUND(I175*H175,2)</f>
        <v>0</v>
      </c>
      <c r="BL175" s="17" t="s">
        <v>142</v>
      </c>
      <c r="BM175" s="232" t="s">
        <v>1996</v>
      </c>
    </row>
    <row r="176" s="2" customFormat="1" ht="14.4" customHeight="1">
      <c r="A176" s="39"/>
      <c r="B176" s="40"/>
      <c r="C176" s="220" t="s">
        <v>675</v>
      </c>
      <c r="D176" s="220" t="s">
        <v>138</v>
      </c>
      <c r="E176" s="221" t="s">
        <v>1997</v>
      </c>
      <c r="F176" s="222" t="s">
        <v>1998</v>
      </c>
      <c r="G176" s="223" t="s">
        <v>256</v>
      </c>
      <c r="H176" s="224">
        <v>64</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1999</v>
      </c>
    </row>
    <row r="177" s="2" customFormat="1" ht="14.4" customHeight="1">
      <c r="A177" s="39"/>
      <c r="B177" s="40"/>
      <c r="C177" s="220" t="s">
        <v>678</v>
      </c>
      <c r="D177" s="220" t="s">
        <v>138</v>
      </c>
      <c r="E177" s="221" t="s">
        <v>2000</v>
      </c>
      <c r="F177" s="222" t="s">
        <v>2001</v>
      </c>
      <c r="G177" s="223" t="s">
        <v>256</v>
      </c>
      <c r="H177" s="224">
        <v>107</v>
      </c>
      <c r="I177" s="225"/>
      <c r="J177" s="226">
        <f>ROUND(I177*H177,2)</f>
        <v>0</v>
      </c>
      <c r="K177" s="227"/>
      <c r="L177" s="45"/>
      <c r="M177" s="228" t="s">
        <v>1</v>
      </c>
      <c r="N177" s="229" t="s">
        <v>47</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142</v>
      </c>
      <c r="AT177" s="232" t="s">
        <v>138</v>
      </c>
      <c r="AU177" s="232" t="s">
        <v>92</v>
      </c>
      <c r="AY177" s="17" t="s">
        <v>136</v>
      </c>
      <c r="BE177" s="233">
        <f>IF(N177="základní",J177,0)</f>
        <v>0</v>
      </c>
      <c r="BF177" s="233">
        <f>IF(N177="snížená",J177,0)</f>
        <v>0</v>
      </c>
      <c r="BG177" s="233">
        <f>IF(N177="zákl. přenesená",J177,0)</f>
        <v>0</v>
      </c>
      <c r="BH177" s="233">
        <f>IF(N177="sníž. přenesená",J177,0)</f>
        <v>0</v>
      </c>
      <c r="BI177" s="233">
        <f>IF(N177="nulová",J177,0)</f>
        <v>0</v>
      </c>
      <c r="BJ177" s="17" t="s">
        <v>90</v>
      </c>
      <c r="BK177" s="233">
        <f>ROUND(I177*H177,2)</f>
        <v>0</v>
      </c>
      <c r="BL177" s="17" t="s">
        <v>142</v>
      </c>
      <c r="BM177" s="232" t="s">
        <v>2002</v>
      </c>
    </row>
    <row r="178" s="2" customFormat="1" ht="14.4" customHeight="1">
      <c r="A178" s="39"/>
      <c r="B178" s="40"/>
      <c r="C178" s="220" t="s">
        <v>683</v>
      </c>
      <c r="D178" s="220" t="s">
        <v>138</v>
      </c>
      <c r="E178" s="221" t="s">
        <v>2003</v>
      </c>
      <c r="F178" s="222" t="s">
        <v>2004</v>
      </c>
      <c r="G178" s="223" t="s">
        <v>256</v>
      </c>
      <c r="H178" s="224">
        <v>27</v>
      </c>
      <c r="I178" s="225"/>
      <c r="J178" s="226">
        <f>ROUND(I178*H178,2)</f>
        <v>0</v>
      </c>
      <c r="K178" s="227"/>
      <c r="L178" s="45"/>
      <c r="M178" s="228" t="s">
        <v>1</v>
      </c>
      <c r="N178" s="229" t="s">
        <v>47</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142</v>
      </c>
      <c r="AT178" s="232" t="s">
        <v>138</v>
      </c>
      <c r="AU178" s="232" t="s">
        <v>92</v>
      </c>
      <c r="AY178" s="17" t="s">
        <v>136</v>
      </c>
      <c r="BE178" s="233">
        <f>IF(N178="základní",J178,0)</f>
        <v>0</v>
      </c>
      <c r="BF178" s="233">
        <f>IF(N178="snížená",J178,0)</f>
        <v>0</v>
      </c>
      <c r="BG178" s="233">
        <f>IF(N178="zákl. přenesená",J178,0)</f>
        <v>0</v>
      </c>
      <c r="BH178" s="233">
        <f>IF(N178="sníž. přenesená",J178,0)</f>
        <v>0</v>
      </c>
      <c r="BI178" s="233">
        <f>IF(N178="nulová",J178,0)</f>
        <v>0</v>
      </c>
      <c r="BJ178" s="17" t="s">
        <v>90</v>
      </c>
      <c r="BK178" s="233">
        <f>ROUND(I178*H178,2)</f>
        <v>0</v>
      </c>
      <c r="BL178" s="17" t="s">
        <v>142</v>
      </c>
      <c r="BM178" s="232" t="s">
        <v>2005</v>
      </c>
    </row>
    <row r="179" s="2" customFormat="1" ht="14.4" customHeight="1">
      <c r="A179" s="39"/>
      <c r="B179" s="40"/>
      <c r="C179" s="220" t="s">
        <v>686</v>
      </c>
      <c r="D179" s="220" t="s">
        <v>138</v>
      </c>
      <c r="E179" s="221" t="s">
        <v>2006</v>
      </c>
      <c r="F179" s="222" t="s">
        <v>2007</v>
      </c>
      <c r="G179" s="223" t="s">
        <v>256</v>
      </c>
      <c r="H179" s="224">
        <v>159</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2008</v>
      </c>
    </row>
    <row r="180" s="2" customFormat="1" ht="14.4" customHeight="1">
      <c r="A180" s="39"/>
      <c r="B180" s="40"/>
      <c r="C180" s="220" t="s">
        <v>688</v>
      </c>
      <c r="D180" s="220" t="s">
        <v>138</v>
      </c>
      <c r="E180" s="221" t="s">
        <v>2009</v>
      </c>
      <c r="F180" s="222" t="s">
        <v>2010</v>
      </c>
      <c r="G180" s="223" t="s">
        <v>256</v>
      </c>
      <c r="H180" s="224">
        <v>997</v>
      </c>
      <c r="I180" s="225"/>
      <c r="J180" s="226">
        <f>ROUND(I180*H180,2)</f>
        <v>0</v>
      </c>
      <c r="K180" s="227"/>
      <c r="L180" s="45"/>
      <c r="M180" s="228" t="s">
        <v>1</v>
      </c>
      <c r="N180" s="229" t="s">
        <v>47</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142</v>
      </c>
      <c r="AT180" s="232" t="s">
        <v>138</v>
      </c>
      <c r="AU180" s="232" t="s">
        <v>92</v>
      </c>
      <c r="AY180" s="17" t="s">
        <v>136</v>
      </c>
      <c r="BE180" s="233">
        <f>IF(N180="základní",J180,0)</f>
        <v>0</v>
      </c>
      <c r="BF180" s="233">
        <f>IF(N180="snížená",J180,0)</f>
        <v>0</v>
      </c>
      <c r="BG180" s="233">
        <f>IF(N180="zákl. přenesená",J180,0)</f>
        <v>0</v>
      </c>
      <c r="BH180" s="233">
        <f>IF(N180="sníž. přenesená",J180,0)</f>
        <v>0</v>
      </c>
      <c r="BI180" s="233">
        <f>IF(N180="nulová",J180,0)</f>
        <v>0</v>
      </c>
      <c r="BJ180" s="17" t="s">
        <v>90</v>
      </c>
      <c r="BK180" s="233">
        <f>ROUND(I180*H180,2)</f>
        <v>0</v>
      </c>
      <c r="BL180" s="17" t="s">
        <v>142</v>
      </c>
      <c r="BM180" s="232" t="s">
        <v>2011</v>
      </c>
    </row>
    <row r="181" s="2" customFormat="1" ht="14.4" customHeight="1">
      <c r="A181" s="39"/>
      <c r="B181" s="40"/>
      <c r="C181" s="220" t="s">
        <v>693</v>
      </c>
      <c r="D181" s="220" t="s">
        <v>138</v>
      </c>
      <c r="E181" s="221" t="s">
        <v>2012</v>
      </c>
      <c r="F181" s="222" t="s">
        <v>2013</v>
      </c>
      <c r="G181" s="223" t="s">
        <v>256</v>
      </c>
      <c r="H181" s="224">
        <v>27</v>
      </c>
      <c r="I181" s="225"/>
      <c r="J181" s="226">
        <f>ROUND(I181*H181,2)</f>
        <v>0</v>
      </c>
      <c r="K181" s="227"/>
      <c r="L181" s="45"/>
      <c r="M181" s="228" t="s">
        <v>1</v>
      </c>
      <c r="N181" s="229" t="s">
        <v>47</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142</v>
      </c>
      <c r="AT181" s="232" t="s">
        <v>138</v>
      </c>
      <c r="AU181" s="232" t="s">
        <v>92</v>
      </c>
      <c r="AY181" s="17" t="s">
        <v>136</v>
      </c>
      <c r="BE181" s="233">
        <f>IF(N181="základní",J181,0)</f>
        <v>0</v>
      </c>
      <c r="BF181" s="233">
        <f>IF(N181="snížená",J181,0)</f>
        <v>0</v>
      </c>
      <c r="BG181" s="233">
        <f>IF(N181="zákl. přenesená",J181,0)</f>
        <v>0</v>
      </c>
      <c r="BH181" s="233">
        <f>IF(N181="sníž. přenesená",J181,0)</f>
        <v>0</v>
      </c>
      <c r="BI181" s="233">
        <f>IF(N181="nulová",J181,0)</f>
        <v>0</v>
      </c>
      <c r="BJ181" s="17" t="s">
        <v>90</v>
      </c>
      <c r="BK181" s="233">
        <f>ROUND(I181*H181,2)</f>
        <v>0</v>
      </c>
      <c r="BL181" s="17" t="s">
        <v>142</v>
      </c>
      <c r="BM181" s="232" t="s">
        <v>2014</v>
      </c>
    </row>
    <row r="182" s="2" customFormat="1" ht="14.4" customHeight="1">
      <c r="A182" s="39"/>
      <c r="B182" s="40"/>
      <c r="C182" s="220" t="s">
        <v>696</v>
      </c>
      <c r="D182" s="220" t="s">
        <v>138</v>
      </c>
      <c r="E182" s="221" t="s">
        <v>2015</v>
      </c>
      <c r="F182" s="222" t="s">
        <v>2016</v>
      </c>
      <c r="G182" s="223" t="s">
        <v>256</v>
      </c>
      <c r="H182" s="224">
        <v>65</v>
      </c>
      <c r="I182" s="225"/>
      <c r="J182" s="226">
        <f>ROUND(I182*H182,2)</f>
        <v>0</v>
      </c>
      <c r="K182" s="227"/>
      <c r="L182" s="45"/>
      <c r="M182" s="228" t="s">
        <v>1</v>
      </c>
      <c r="N182" s="229" t="s">
        <v>47</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2017</v>
      </c>
    </row>
    <row r="183" s="2" customFormat="1">
      <c r="A183" s="39"/>
      <c r="B183" s="40"/>
      <c r="C183" s="41"/>
      <c r="D183" s="234" t="s">
        <v>144</v>
      </c>
      <c r="E183" s="41"/>
      <c r="F183" s="235" t="s">
        <v>2018</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2" customFormat="1" ht="14.4" customHeight="1">
      <c r="A184" s="39"/>
      <c r="B184" s="40"/>
      <c r="C184" s="220" t="s">
        <v>700</v>
      </c>
      <c r="D184" s="220" t="s">
        <v>138</v>
      </c>
      <c r="E184" s="221" t="s">
        <v>2019</v>
      </c>
      <c r="F184" s="222" t="s">
        <v>2020</v>
      </c>
      <c r="G184" s="223" t="s">
        <v>256</v>
      </c>
      <c r="H184" s="224">
        <v>94</v>
      </c>
      <c r="I184" s="225"/>
      <c r="J184" s="226">
        <f>ROUND(I184*H184,2)</f>
        <v>0</v>
      </c>
      <c r="K184" s="227"/>
      <c r="L184" s="45"/>
      <c r="M184" s="228" t="s">
        <v>1</v>
      </c>
      <c r="N184" s="229" t="s">
        <v>47</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142</v>
      </c>
      <c r="AT184" s="232" t="s">
        <v>138</v>
      </c>
      <c r="AU184" s="232" t="s">
        <v>92</v>
      </c>
      <c r="AY184" s="17" t="s">
        <v>136</v>
      </c>
      <c r="BE184" s="233">
        <f>IF(N184="základní",J184,0)</f>
        <v>0</v>
      </c>
      <c r="BF184" s="233">
        <f>IF(N184="snížená",J184,0)</f>
        <v>0</v>
      </c>
      <c r="BG184" s="233">
        <f>IF(N184="zákl. přenesená",J184,0)</f>
        <v>0</v>
      </c>
      <c r="BH184" s="233">
        <f>IF(N184="sníž. přenesená",J184,0)</f>
        <v>0</v>
      </c>
      <c r="BI184" s="233">
        <f>IF(N184="nulová",J184,0)</f>
        <v>0</v>
      </c>
      <c r="BJ184" s="17" t="s">
        <v>90</v>
      </c>
      <c r="BK184" s="233">
        <f>ROUND(I184*H184,2)</f>
        <v>0</v>
      </c>
      <c r="BL184" s="17" t="s">
        <v>142</v>
      </c>
      <c r="BM184" s="232" t="s">
        <v>2021</v>
      </c>
    </row>
    <row r="185" s="2" customFormat="1" ht="14.4" customHeight="1">
      <c r="A185" s="39"/>
      <c r="B185" s="40"/>
      <c r="C185" s="220" t="s">
        <v>705</v>
      </c>
      <c r="D185" s="220" t="s">
        <v>138</v>
      </c>
      <c r="E185" s="221" t="s">
        <v>2022</v>
      </c>
      <c r="F185" s="222" t="s">
        <v>2023</v>
      </c>
      <c r="G185" s="223" t="s">
        <v>1115</v>
      </c>
      <c r="H185" s="224">
        <v>1</v>
      </c>
      <c r="I185" s="225"/>
      <c r="J185" s="226">
        <f>ROUND(I185*H185,2)</f>
        <v>0</v>
      </c>
      <c r="K185" s="227"/>
      <c r="L185" s="45"/>
      <c r="M185" s="228" t="s">
        <v>1</v>
      </c>
      <c r="N185" s="229" t="s">
        <v>47</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142</v>
      </c>
      <c r="AT185" s="232" t="s">
        <v>138</v>
      </c>
      <c r="AU185" s="232" t="s">
        <v>92</v>
      </c>
      <c r="AY185" s="17" t="s">
        <v>136</v>
      </c>
      <c r="BE185" s="233">
        <f>IF(N185="základní",J185,0)</f>
        <v>0</v>
      </c>
      <c r="BF185" s="233">
        <f>IF(N185="snížená",J185,0)</f>
        <v>0</v>
      </c>
      <c r="BG185" s="233">
        <f>IF(N185="zákl. přenesená",J185,0)</f>
        <v>0</v>
      </c>
      <c r="BH185" s="233">
        <f>IF(N185="sníž. přenesená",J185,0)</f>
        <v>0</v>
      </c>
      <c r="BI185" s="233">
        <f>IF(N185="nulová",J185,0)</f>
        <v>0</v>
      </c>
      <c r="BJ185" s="17" t="s">
        <v>90</v>
      </c>
      <c r="BK185" s="233">
        <f>ROUND(I185*H185,2)</f>
        <v>0</v>
      </c>
      <c r="BL185" s="17" t="s">
        <v>142</v>
      </c>
      <c r="BM185" s="232" t="s">
        <v>2024</v>
      </c>
    </row>
    <row r="186" s="2" customFormat="1">
      <c r="A186" s="39"/>
      <c r="B186" s="40"/>
      <c r="C186" s="41"/>
      <c r="D186" s="234" t="s">
        <v>144</v>
      </c>
      <c r="E186" s="41"/>
      <c r="F186" s="235" t="s">
        <v>2025</v>
      </c>
      <c r="G186" s="41"/>
      <c r="H186" s="41"/>
      <c r="I186" s="236"/>
      <c r="J186" s="41"/>
      <c r="K186" s="41"/>
      <c r="L186" s="45"/>
      <c r="M186" s="237"/>
      <c r="N186" s="238"/>
      <c r="O186" s="92"/>
      <c r="P186" s="92"/>
      <c r="Q186" s="92"/>
      <c r="R186" s="92"/>
      <c r="S186" s="92"/>
      <c r="T186" s="93"/>
      <c r="U186" s="39"/>
      <c r="V186" s="39"/>
      <c r="W186" s="39"/>
      <c r="X186" s="39"/>
      <c r="Y186" s="39"/>
      <c r="Z186" s="39"/>
      <c r="AA186" s="39"/>
      <c r="AB186" s="39"/>
      <c r="AC186" s="39"/>
      <c r="AD186" s="39"/>
      <c r="AE186" s="39"/>
      <c r="AT186" s="17" t="s">
        <v>144</v>
      </c>
      <c r="AU186" s="17" t="s">
        <v>92</v>
      </c>
    </row>
    <row r="187" s="2" customFormat="1" ht="24.15" customHeight="1">
      <c r="A187" s="39"/>
      <c r="B187" s="40"/>
      <c r="C187" s="220" t="s">
        <v>710</v>
      </c>
      <c r="D187" s="220" t="s">
        <v>138</v>
      </c>
      <c r="E187" s="221" t="s">
        <v>2026</v>
      </c>
      <c r="F187" s="222" t="s">
        <v>2027</v>
      </c>
      <c r="G187" s="223" t="s">
        <v>167</v>
      </c>
      <c r="H187" s="224">
        <v>21.300000000000001</v>
      </c>
      <c r="I187" s="225"/>
      <c r="J187" s="226">
        <f>ROUND(I187*H187,2)</f>
        <v>0</v>
      </c>
      <c r="K187" s="227"/>
      <c r="L187" s="45"/>
      <c r="M187" s="228" t="s">
        <v>1</v>
      </c>
      <c r="N187" s="229" t="s">
        <v>47</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142</v>
      </c>
      <c r="AT187" s="232" t="s">
        <v>138</v>
      </c>
      <c r="AU187" s="232" t="s">
        <v>92</v>
      </c>
      <c r="AY187" s="17" t="s">
        <v>136</v>
      </c>
      <c r="BE187" s="233">
        <f>IF(N187="základní",J187,0)</f>
        <v>0</v>
      </c>
      <c r="BF187" s="233">
        <f>IF(N187="snížená",J187,0)</f>
        <v>0</v>
      </c>
      <c r="BG187" s="233">
        <f>IF(N187="zákl. přenesená",J187,0)</f>
        <v>0</v>
      </c>
      <c r="BH187" s="233">
        <f>IF(N187="sníž. přenesená",J187,0)</f>
        <v>0</v>
      </c>
      <c r="BI187" s="233">
        <f>IF(N187="nulová",J187,0)</f>
        <v>0</v>
      </c>
      <c r="BJ187" s="17" t="s">
        <v>90</v>
      </c>
      <c r="BK187" s="233">
        <f>ROUND(I187*H187,2)</f>
        <v>0</v>
      </c>
      <c r="BL187" s="17" t="s">
        <v>142</v>
      </c>
      <c r="BM187" s="232" t="s">
        <v>2028</v>
      </c>
    </row>
    <row r="188" s="2" customFormat="1">
      <c r="A188" s="39"/>
      <c r="B188" s="40"/>
      <c r="C188" s="41"/>
      <c r="D188" s="234" t="s">
        <v>144</v>
      </c>
      <c r="E188" s="41"/>
      <c r="F188" s="235" t="s">
        <v>2029</v>
      </c>
      <c r="G188" s="41"/>
      <c r="H188" s="41"/>
      <c r="I188" s="236"/>
      <c r="J188" s="41"/>
      <c r="K188" s="41"/>
      <c r="L188" s="45"/>
      <c r="M188" s="237"/>
      <c r="N188" s="238"/>
      <c r="O188" s="92"/>
      <c r="P188" s="92"/>
      <c r="Q188" s="92"/>
      <c r="R188" s="92"/>
      <c r="S188" s="92"/>
      <c r="T188" s="93"/>
      <c r="U188" s="39"/>
      <c r="V188" s="39"/>
      <c r="W188" s="39"/>
      <c r="X188" s="39"/>
      <c r="Y188" s="39"/>
      <c r="Z188" s="39"/>
      <c r="AA188" s="39"/>
      <c r="AB188" s="39"/>
      <c r="AC188" s="39"/>
      <c r="AD188" s="39"/>
      <c r="AE188" s="39"/>
      <c r="AT188" s="17" t="s">
        <v>144</v>
      </c>
      <c r="AU188" s="17" t="s">
        <v>92</v>
      </c>
    </row>
    <row r="189" s="2" customFormat="1" ht="14.4" customHeight="1">
      <c r="A189" s="39"/>
      <c r="B189" s="40"/>
      <c r="C189" s="220" t="s">
        <v>715</v>
      </c>
      <c r="D189" s="220" t="s">
        <v>138</v>
      </c>
      <c r="E189" s="221" t="s">
        <v>2030</v>
      </c>
      <c r="F189" s="222" t="s">
        <v>2031</v>
      </c>
      <c r="G189" s="223" t="s">
        <v>1115</v>
      </c>
      <c r="H189" s="224">
        <v>2</v>
      </c>
      <c r="I189" s="225"/>
      <c r="J189" s="226">
        <f>ROUND(I189*H189,2)</f>
        <v>0</v>
      </c>
      <c r="K189" s="227"/>
      <c r="L189" s="45"/>
      <c r="M189" s="228" t="s">
        <v>1</v>
      </c>
      <c r="N189" s="229" t="s">
        <v>47</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142</v>
      </c>
      <c r="AT189" s="232" t="s">
        <v>138</v>
      </c>
      <c r="AU189" s="232" t="s">
        <v>92</v>
      </c>
      <c r="AY189" s="17" t="s">
        <v>136</v>
      </c>
      <c r="BE189" s="233">
        <f>IF(N189="základní",J189,0)</f>
        <v>0</v>
      </c>
      <c r="BF189" s="233">
        <f>IF(N189="snížená",J189,0)</f>
        <v>0</v>
      </c>
      <c r="BG189" s="233">
        <f>IF(N189="zákl. přenesená",J189,0)</f>
        <v>0</v>
      </c>
      <c r="BH189" s="233">
        <f>IF(N189="sníž. přenesená",J189,0)</f>
        <v>0</v>
      </c>
      <c r="BI189" s="233">
        <f>IF(N189="nulová",J189,0)</f>
        <v>0</v>
      </c>
      <c r="BJ189" s="17" t="s">
        <v>90</v>
      </c>
      <c r="BK189" s="233">
        <f>ROUND(I189*H189,2)</f>
        <v>0</v>
      </c>
      <c r="BL189" s="17" t="s">
        <v>142</v>
      </c>
      <c r="BM189" s="232" t="s">
        <v>2032</v>
      </c>
    </row>
    <row r="190" s="2" customFormat="1" ht="14.4" customHeight="1">
      <c r="A190" s="39"/>
      <c r="B190" s="40"/>
      <c r="C190" s="220" t="s">
        <v>718</v>
      </c>
      <c r="D190" s="220" t="s">
        <v>138</v>
      </c>
      <c r="E190" s="221" t="s">
        <v>2033</v>
      </c>
      <c r="F190" s="222" t="s">
        <v>2034</v>
      </c>
      <c r="G190" s="223" t="s">
        <v>1115</v>
      </c>
      <c r="H190" s="224">
        <v>1</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2035</v>
      </c>
    </row>
    <row r="191" s="2" customFormat="1" ht="14.4" customHeight="1">
      <c r="A191" s="39"/>
      <c r="B191" s="40"/>
      <c r="C191" s="220" t="s">
        <v>722</v>
      </c>
      <c r="D191" s="220" t="s">
        <v>138</v>
      </c>
      <c r="E191" s="221" t="s">
        <v>2036</v>
      </c>
      <c r="F191" s="222" t="s">
        <v>2037</v>
      </c>
      <c r="G191" s="223" t="s">
        <v>1115</v>
      </c>
      <c r="H191" s="224">
        <v>1</v>
      </c>
      <c r="I191" s="225"/>
      <c r="J191" s="226">
        <f>ROUND(I191*H191,2)</f>
        <v>0</v>
      </c>
      <c r="K191" s="227"/>
      <c r="L191" s="45"/>
      <c r="M191" s="228" t="s">
        <v>1</v>
      </c>
      <c r="N191" s="229" t="s">
        <v>47</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142</v>
      </c>
      <c r="AT191" s="232" t="s">
        <v>138</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2038</v>
      </c>
    </row>
    <row r="192" s="2" customFormat="1" ht="14.4" customHeight="1">
      <c r="A192" s="39"/>
      <c r="B192" s="40"/>
      <c r="C192" s="220" t="s">
        <v>726</v>
      </c>
      <c r="D192" s="220" t="s">
        <v>138</v>
      </c>
      <c r="E192" s="221" t="s">
        <v>2039</v>
      </c>
      <c r="F192" s="222" t="s">
        <v>2040</v>
      </c>
      <c r="G192" s="223" t="s">
        <v>1115</v>
      </c>
      <c r="H192" s="224">
        <v>1</v>
      </c>
      <c r="I192" s="225"/>
      <c r="J192" s="226">
        <f>ROUND(I192*H192,2)</f>
        <v>0</v>
      </c>
      <c r="K192" s="227"/>
      <c r="L192" s="45"/>
      <c r="M192" s="228" t="s">
        <v>1</v>
      </c>
      <c r="N192" s="229" t="s">
        <v>47</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142</v>
      </c>
      <c r="AT192" s="232" t="s">
        <v>138</v>
      </c>
      <c r="AU192" s="232" t="s">
        <v>92</v>
      </c>
      <c r="AY192" s="17" t="s">
        <v>136</v>
      </c>
      <c r="BE192" s="233">
        <f>IF(N192="základní",J192,0)</f>
        <v>0</v>
      </c>
      <c r="BF192" s="233">
        <f>IF(N192="snížená",J192,0)</f>
        <v>0</v>
      </c>
      <c r="BG192" s="233">
        <f>IF(N192="zákl. přenesená",J192,0)</f>
        <v>0</v>
      </c>
      <c r="BH192" s="233">
        <f>IF(N192="sníž. přenesená",J192,0)</f>
        <v>0</v>
      </c>
      <c r="BI192" s="233">
        <f>IF(N192="nulová",J192,0)</f>
        <v>0</v>
      </c>
      <c r="BJ192" s="17" t="s">
        <v>90</v>
      </c>
      <c r="BK192" s="233">
        <f>ROUND(I192*H192,2)</f>
        <v>0</v>
      </c>
      <c r="BL192" s="17" t="s">
        <v>142</v>
      </c>
      <c r="BM192" s="232" t="s">
        <v>2041</v>
      </c>
    </row>
    <row r="193" s="2" customFormat="1">
      <c r="A193" s="39"/>
      <c r="B193" s="40"/>
      <c r="C193" s="41"/>
      <c r="D193" s="234" t="s">
        <v>144</v>
      </c>
      <c r="E193" s="41"/>
      <c r="F193" s="235" t="s">
        <v>2042</v>
      </c>
      <c r="G193" s="41"/>
      <c r="H193" s="41"/>
      <c r="I193" s="236"/>
      <c r="J193" s="41"/>
      <c r="K193" s="41"/>
      <c r="L193" s="45"/>
      <c r="M193" s="275"/>
      <c r="N193" s="276"/>
      <c r="O193" s="277"/>
      <c r="P193" s="277"/>
      <c r="Q193" s="277"/>
      <c r="R193" s="277"/>
      <c r="S193" s="277"/>
      <c r="T193" s="278"/>
      <c r="U193" s="39"/>
      <c r="V193" s="39"/>
      <c r="W193" s="39"/>
      <c r="X193" s="39"/>
      <c r="Y193" s="39"/>
      <c r="Z193" s="39"/>
      <c r="AA193" s="39"/>
      <c r="AB193" s="39"/>
      <c r="AC193" s="39"/>
      <c r="AD193" s="39"/>
      <c r="AE193" s="39"/>
      <c r="AT193" s="17" t="s">
        <v>144</v>
      </c>
      <c r="AU193" s="17" t="s">
        <v>92</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Y0Z1d1+SCnDta3oiWjgu0uPo8gaDD/exVtD953djd8flvzfoxknYzWLMF57YZ/HqX9POPIxKPhu/rAkZVo3l/g==" hashValue="C4nqvVdWzqRWeY0YIE/AOjABMUIlqg8Ncwz1PfuejaEpaHU6GGE1ZPVHCHDo0bD/lTXAwkTYbjW7c6NR01E/Yg==" algorithmName="SHA-512" password="CC35"/>
  <autoFilter ref="C117:K19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2043</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ROUND(J124,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ROUND((SUM(BE124:BE447)),  2)</f>
        <v>0</v>
      </c>
      <c r="G33" s="39"/>
      <c r="H33" s="39"/>
      <c r="I33" s="156">
        <v>0.20999999999999999</v>
      </c>
      <c r="J33" s="155">
        <f>ROUND(((SUM(BE124:BE447))*I33),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ROUND((SUM(BF124:BF447)),  2)</f>
        <v>0</v>
      </c>
      <c r="G34" s="39"/>
      <c r="H34" s="39"/>
      <c r="I34" s="156">
        <v>0.14999999999999999</v>
      </c>
      <c r="J34" s="155">
        <f>ROUND(((SUM(BF124:BF447))*I34),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ROUND((SUM(BG124:BG447)),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ROUND((SUM(BH124:BH447)),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ROUND((SUM(BI124:BI447)),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901 - ZOV Zásady organizace výstavby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J124</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2044</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2045</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2046</v>
      </c>
      <c r="E99" s="189"/>
      <c r="F99" s="189"/>
      <c r="G99" s="189"/>
      <c r="H99" s="189"/>
      <c r="I99" s="189"/>
      <c r="J99" s="190">
        <f>J242</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2047</v>
      </c>
      <c r="E100" s="189"/>
      <c r="F100" s="189"/>
      <c r="G100" s="189"/>
      <c r="H100" s="189"/>
      <c r="I100" s="189"/>
      <c r="J100" s="190">
        <f>J320</f>
        <v>0</v>
      </c>
      <c r="K100" s="187"/>
      <c r="L100" s="191"/>
      <c r="S100" s="10"/>
      <c r="T100" s="10"/>
      <c r="U100" s="10"/>
      <c r="V100" s="10"/>
      <c r="W100" s="10"/>
      <c r="X100" s="10"/>
      <c r="Y100" s="10"/>
      <c r="Z100" s="10"/>
      <c r="AA100" s="10"/>
      <c r="AB100" s="10"/>
      <c r="AC100" s="10"/>
      <c r="AD100" s="10"/>
      <c r="AE100" s="10"/>
    </row>
    <row r="101" s="10" customFormat="1" ht="21.84" customHeight="1">
      <c r="A101" s="10"/>
      <c r="B101" s="186"/>
      <c r="C101" s="187"/>
      <c r="D101" s="188" t="s">
        <v>2048</v>
      </c>
      <c r="E101" s="189"/>
      <c r="F101" s="189"/>
      <c r="G101" s="189"/>
      <c r="H101" s="189"/>
      <c r="I101" s="189"/>
      <c r="J101" s="190">
        <f>J414</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2049</v>
      </c>
      <c r="E102" s="183"/>
      <c r="F102" s="183"/>
      <c r="G102" s="183"/>
      <c r="H102" s="183"/>
      <c r="I102" s="183"/>
      <c r="J102" s="184">
        <f>J433</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2050</v>
      </c>
      <c r="E103" s="189"/>
      <c r="F103" s="189"/>
      <c r="G103" s="189"/>
      <c r="H103" s="189"/>
      <c r="I103" s="189"/>
      <c r="J103" s="190">
        <f>J434</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2051</v>
      </c>
      <c r="E104" s="189"/>
      <c r="F104" s="189"/>
      <c r="G104" s="189"/>
      <c r="H104" s="189"/>
      <c r="I104" s="189"/>
      <c r="J104" s="190">
        <f>J445</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3" t="s">
        <v>121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2"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Oprava silnice v ulici Sadová</v>
      </c>
      <c r="F114" s="32"/>
      <c r="G114" s="32"/>
      <c r="H114" s="32"/>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109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SO 901 - ZOV Zásady organizace výstavby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22</v>
      </c>
      <c r="D118" s="41"/>
      <c r="E118" s="41"/>
      <c r="F118" s="27" t="str">
        <f>F12</f>
        <v>Svatava u Sokolova</v>
      </c>
      <c r="G118" s="41"/>
      <c r="H118" s="41"/>
      <c r="I118" s="32" t="s">
        <v>24</v>
      </c>
      <c r="J118" s="80" t="str">
        <f>IF(J12="","",J12)</f>
        <v>2. 8. 2021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2" t="s">
        <v>28</v>
      </c>
      <c r="D120" s="41"/>
      <c r="E120" s="41"/>
      <c r="F120" s="27" t="str">
        <f>E15</f>
        <v>Městys Svatava, Svatava, ČSA 277, 357 03</v>
      </c>
      <c r="G120" s="41"/>
      <c r="H120" s="41"/>
      <c r="I120" s="32" t="s">
        <v>35</v>
      </c>
      <c r="J120" s="37" t="str">
        <f>E21</f>
        <v>DSVA s.r.o.,nám. Krále Jiřího z Poděbrad 6, 350 02</v>
      </c>
      <c r="K120" s="41"/>
      <c r="L120" s="64"/>
      <c r="S120" s="39"/>
      <c r="T120" s="39"/>
      <c r="U120" s="39"/>
      <c r="V120" s="39"/>
      <c r="W120" s="39"/>
      <c r="X120" s="39"/>
      <c r="Y120" s="39"/>
      <c r="Z120" s="39"/>
      <c r="AA120" s="39"/>
      <c r="AB120" s="39"/>
      <c r="AC120" s="39"/>
      <c r="AD120" s="39"/>
      <c r="AE120" s="39"/>
    </row>
    <row r="121" s="2" customFormat="1" ht="25.65" customHeight="1">
      <c r="A121" s="39"/>
      <c r="B121" s="40"/>
      <c r="C121" s="32" t="s">
        <v>33</v>
      </c>
      <c r="D121" s="41"/>
      <c r="E121" s="41"/>
      <c r="F121" s="27" t="str">
        <f>IF(E18="","",E18)</f>
        <v>Vyplň údaj</v>
      </c>
      <c r="G121" s="41"/>
      <c r="H121" s="41"/>
      <c r="I121" s="32" t="s">
        <v>39</v>
      </c>
      <c r="J121" s="37" t="str">
        <f>E24</f>
        <v>DSVA s.r.o. - Jozef Turza</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122</v>
      </c>
      <c r="D123" s="195" t="s">
        <v>67</v>
      </c>
      <c r="E123" s="195" t="s">
        <v>63</v>
      </c>
      <c r="F123" s="195" t="s">
        <v>64</v>
      </c>
      <c r="G123" s="195" t="s">
        <v>123</v>
      </c>
      <c r="H123" s="195" t="s">
        <v>124</v>
      </c>
      <c r="I123" s="195" t="s">
        <v>125</v>
      </c>
      <c r="J123" s="196" t="s">
        <v>113</v>
      </c>
      <c r="K123" s="197" t="s">
        <v>126</v>
      </c>
      <c r="L123" s="198"/>
      <c r="M123" s="101" t="s">
        <v>1</v>
      </c>
      <c r="N123" s="102" t="s">
        <v>46</v>
      </c>
      <c r="O123" s="102" t="s">
        <v>127</v>
      </c>
      <c r="P123" s="102" t="s">
        <v>128</v>
      </c>
      <c r="Q123" s="102" t="s">
        <v>129</v>
      </c>
      <c r="R123" s="102" t="s">
        <v>130</v>
      </c>
      <c r="S123" s="102" t="s">
        <v>131</v>
      </c>
      <c r="T123" s="103" t="s">
        <v>132</v>
      </c>
      <c r="U123" s="192"/>
      <c r="V123" s="192"/>
      <c r="W123" s="192"/>
      <c r="X123" s="192"/>
      <c r="Y123" s="192"/>
      <c r="Z123" s="192"/>
      <c r="AA123" s="192"/>
      <c r="AB123" s="192"/>
      <c r="AC123" s="192"/>
      <c r="AD123" s="192"/>
      <c r="AE123" s="192"/>
    </row>
    <row r="124" s="2" customFormat="1" ht="22.8" customHeight="1">
      <c r="A124" s="39"/>
      <c r="B124" s="40"/>
      <c r="C124" s="108" t="s">
        <v>133</v>
      </c>
      <c r="D124" s="41"/>
      <c r="E124" s="41"/>
      <c r="F124" s="41"/>
      <c r="G124" s="41"/>
      <c r="H124" s="41"/>
      <c r="I124" s="41"/>
      <c r="J124" s="199">
        <f>BK124</f>
        <v>0</v>
      </c>
      <c r="K124" s="41"/>
      <c r="L124" s="45"/>
      <c r="M124" s="104"/>
      <c r="N124" s="200"/>
      <c r="O124" s="105"/>
      <c r="P124" s="201">
        <f>P125+P433</f>
        <v>0</v>
      </c>
      <c r="Q124" s="105"/>
      <c r="R124" s="201">
        <f>R125+R433</f>
        <v>53.581140000000005</v>
      </c>
      <c r="S124" s="105"/>
      <c r="T124" s="202">
        <f>T125+T433</f>
        <v>92.675999999999988</v>
      </c>
      <c r="U124" s="39"/>
      <c r="V124" s="39"/>
      <c r="W124" s="39"/>
      <c r="X124" s="39"/>
      <c r="Y124" s="39"/>
      <c r="Z124" s="39"/>
      <c r="AA124" s="39"/>
      <c r="AB124" s="39"/>
      <c r="AC124" s="39"/>
      <c r="AD124" s="39"/>
      <c r="AE124" s="39"/>
      <c r="AT124" s="17" t="s">
        <v>81</v>
      </c>
      <c r="AU124" s="17" t="s">
        <v>115</v>
      </c>
      <c r="BK124" s="203">
        <f>BK125+BK433</f>
        <v>0</v>
      </c>
    </row>
    <row r="125" s="12" customFormat="1" ht="25.92" customHeight="1">
      <c r="A125" s="12"/>
      <c r="B125" s="204"/>
      <c r="C125" s="205"/>
      <c r="D125" s="206" t="s">
        <v>81</v>
      </c>
      <c r="E125" s="207" t="s">
        <v>134</v>
      </c>
      <c r="F125" s="207" t="s">
        <v>2052</v>
      </c>
      <c r="G125" s="205"/>
      <c r="H125" s="205"/>
      <c r="I125" s="208"/>
      <c r="J125" s="209">
        <f>BK125</f>
        <v>0</v>
      </c>
      <c r="K125" s="205"/>
      <c r="L125" s="210"/>
      <c r="M125" s="211"/>
      <c r="N125" s="212"/>
      <c r="O125" s="212"/>
      <c r="P125" s="213">
        <f>P126+P242</f>
        <v>0</v>
      </c>
      <c r="Q125" s="212"/>
      <c r="R125" s="213">
        <f>R126+R242</f>
        <v>53.581140000000005</v>
      </c>
      <c r="S125" s="212"/>
      <c r="T125" s="214">
        <f>T126+T242</f>
        <v>92.675999999999988</v>
      </c>
      <c r="U125" s="12"/>
      <c r="V125" s="12"/>
      <c r="W125" s="12"/>
      <c r="X125" s="12"/>
      <c r="Y125" s="12"/>
      <c r="Z125" s="12"/>
      <c r="AA125" s="12"/>
      <c r="AB125" s="12"/>
      <c r="AC125" s="12"/>
      <c r="AD125" s="12"/>
      <c r="AE125" s="12"/>
      <c r="AR125" s="215" t="s">
        <v>90</v>
      </c>
      <c r="AT125" s="216" t="s">
        <v>81</v>
      </c>
      <c r="AU125" s="216" t="s">
        <v>82</v>
      </c>
      <c r="AY125" s="215" t="s">
        <v>136</v>
      </c>
      <c r="BK125" s="217">
        <f>BK126+BK242</f>
        <v>0</v>
      </c>
    </row>
    <row r="126" s="12" customFormat="1" ht="22.8" customHeight="1">
      <c r="A126" s="12"/>
      <c r="B126" s="204"/>
      <c r="C126" s="205"/>
      <c r="D126" s="206" t="s">
        <v>81</v>
      </c>
      <c r="E126" s="218" t="s">
        <v>90</v>
      </c>
      <c r="F126" s="218" t="s">
        <v>2053</v>
      </c>
      <c r="G126" s="205"/>
      <c r="H126" s="205"/>
      <c r="I126" s="208"/>
      <c r="J126" s="219">
        <f>BK126</f>
        <v>0</v>
      </c>
      <c r="K126" s="205"/>
      <c r="L126" s="210"/>
      <c r="M126" s="211"/>
      <c r="N126" s="212"/>
      <c r="O126" s="212"/>
      <c r="P126" s="213">
        <f>SUM(P127:P241)</f>
        <v>0</v>
      </c>
      <c r="Q126" s="212"/>
      <c r="R126" s="213">
        <f>SUM(R127:R241)</f>
        <v>5.7997499999999995</v>
      </c>
      <c r="S126" s="212"/>
      <c r="T126" s="214">
        <f>SUM(T127:T241)</f>
        <v>15.802</v>
      </c>
      <c r="U126" s="12"/>
      <c r="V126" s="12"/>
      <c r="W126" s="12"/>
      <c r="X126" s="12"/>
      <c r="Y126" s="12"/>
      <c r="Z126" s="12"/>
      <c r="AA126" s="12"/>
      <c r="AB126" s="12"/>
      <c r="AC126" s="12"/>
      <c r="AD126" s="12"/>
      <c r="AE126" s="12"/>
      <c r="AR126" s="215" t="s">
        <v>90</v>
      </c>
      <c r="AT126" s="216" t="s">
        <v>81</v>
      </c>
      <c r="AU126" s="216" t="s">
        <v>90</v>
      </c>
      <c r="AY126" s="215" t="s">
        <v>136</v>
      </c>
      <c r="BK126" s="217">
        <f>SUM(BK127:BK241)</f>
        <v>0</v>
      </c>
    </row>
    <row r="127" s="2" customFormat="1" ht="24.15" customHeight="1">
      <c r="A127" s="39"/>
      <c r="B127" s="40"/>
      <c r="C127" s="220" t="s">
        <v>90</v>
      </c>
      <c r="D127" s="220" t="s">
        <v>138</v>
      </c>
      <c r="E127" s="221" t="s">
        <v>455</v>
      </c>
      <c r="F127" s="222" t="s">
        <v>456</v>
      </c>
      <c r="G127" s="223" t="s">
        <v>141</v>
      </c>
      <c r="H127" s="224">
        <v>16</v>
      </c>
      <c r="I127" s="225"/>
      <c r="J127" s="226">
        <f>ROUND(I127*H127,2)</f>
        <v>0</v>
      </c>
      <c r="K127" s="227"/>
      <c r="L127" s="45"/>
      <c r="M127" s="228" t="s">
        <v>1</v>
      </c>
      <c r="N127" s="229" t="s">
        <v>47</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142</v>
      </c>
      <c r="AT127" s="232" t="s">
        <v>138</v>
      </c>
      <c r="AU127" s="232" t="s">
        <v>92</v>
      </c>
      <c r="AY127" s="17" t="s">
        <v>136</v>
      </c>
      <c r="BE127" s="233">
        <f>IF(N127="základní",J127,0)</f>
        <v>0</v>
      </c>
      <c r="BF127" s="233">
        <f>IF(N127="snížená",J127,0)</f>
        <v>0</v>
      </c>
      <c r="BG127" s="233">
        <f>IF(N127="zákl. přenesená",J127,0)</f>
        <v>0</v>
      </c>
      <c r="BH127" s="233">
        <f>IF(N127="sníž. přenesená",J127,0)</f>
        <v>0</v>
      </c>
      <c r="BI127" s="233">
        <f>IF(N127="nulová",J127,0)</f>
        <v>0</v>
      </c>
      <c r="BJ127" s="17" t="s">
        <v>90</v>
      </c>
      <c r="BK127" s="233">
        <f>ROUND(I127*H127,2)</f>
        <v>0</v>
      </c>
      <c r="BL127" s="17" t="s">
        <v>142</v>
      </c>
      <c r="BM127" s="232" t="s">
        <v>2054</v>
      </c>
    </row>
    <row r="128" s="2" customFormat="1">
      <c r="A128" s="39"/>
      <c r="B128" s="40"/>
      <c r="C128" s="41"/>
      <c r="D128" s="234" t="s">
        <v>144</v>
      </c>
      <c r="E128" s="41"/>
      <c r="F128" s="235" t="s">
        <v>2055</v>
      </c>
      <c r="G128" s="41"/>
      <c r="H128" s="41"/>
      <c r="I128" s="236"/>
      <c r="J128" s="41"/>
      <c r="K128" s="41"/>
      <c r="L128" s="45"/>
      <c r="M128" s="237"/>
      <c r="N128" s="238"/>
      <c r="O128" s="92"/>
      <c r="P128" s="92"/>
      <c r="Q128" s="92"/>
      <c r="R128" s="92"/>
      <c r="S128" s="92"/>
      <c r="T128" s="93"/>
      <c r="U128" s="39"/>
      <c r="V128" s="39"/>
      <c r="W128" s="39"/>
      <c r="X128" s="39"/>
      <c r="Y128" s="39"/>
      <c r="Z128" s="39"/>
      <c r="AA128" s="39"/>
      <c r="AB128" s="39"/>
      <c r="AC128" s="39"/>
      <c r="AD128" s="39"/>
      <c r="AE128" s="39"/>
      <c r="AT128" s="17" t="s">
        <v>144</v>
      </c>
      <c r="AU128" s="17" t="s">
        <v>92</v>
      </c>
    </row>
    <row r="129" s="2" customFormat="1" ht="14.4" customHeight="1">
      <c r="A129" s="39"/>
      <c r="B129" s="40"/>
      <c r="C129" s="261" t="s">
        <v>92</v>
      </c>
      <c r="D129" s="261" t="s">
        <v>164</v>
      </c>
      <c r="E129" s="262" t="s">
        <v>458</v>
      </c>
      <c r="F129" s="263" t="s">
        <v>459</v>
      </c>
      <c r="G129" s="264" t="s">
        <v>460</v>
      </c>
      <c r="H129" s="265">
        <v>0.32000000000000001</v>
      </c>
      <c r="I129" s="266"/>
      <c r="J129" s="267">
        <f>ROUND(I129*H129,2)</f>
        <v>0</v>
      </c>
      <c r="K129" s="268"/>
      <c r="L129" s="269"/>
      <c r="M129" s="270" t="s">
        <v>1</v>
      </c>
      <c r="N129" s="271" t="s">
        <v>47</v>
      </c>
      <c r="O129" s="92"/>
      <c r="P129" s="230">
        <f>O129*H129</f>
        <v>0</v>
      </c>
      <c r="Q129" s="230">
        <v>0.001</v>
      </c>
      <c r="R129" s="230">
        <f>Q129*H129</f>
        <v>0.00032000000000000003</v>
      </c>
      <c r="S129" s="230">
        <v>0</v>
      </c>
      <c r="T129" s="231">
        <f>S129*H129</f>
        <v>0</v>
      </c>
      <c r="U129" s="39"/>
      <c r="V129" s="39"/>
      <c r="W129" s="39"/>
      <c r="X129" s="39"/>
      <c r="Y129" s="39"/>
      <c r="Z129" s="39"/>
      <c r="AA129" s="39"/>
      <c r="AB129" s="39"/>
      <c r="AC129" s="39"/>
      <c r="AD129" s="39"/>
      <c r="AE129" s="39"/>
      <c r="AR129" s="232" t="s">
        <v>168</v>
      </c>
      <c r="AT129" s="232" t="s">
        <v>164</v>
      </c>
      <c r="AU129" s="232" t="s">
        <v>92</v>
      </c>
      <c r="AY129" s="17" t="s">
        <v>136</v>
      </c>
      <c r="BE129" s="233">
        <f>IF(N129="základní",J129,0)</f>
        <v>0</v>
      </c>
      <c r="BF129" s="233">
        <f>IF(N129="snížená",J129,0)</f>
        <v>0</v>
      </c>
      <c r="BG129" s="233">
        <f>IF(N129="zákl. přenesená",J129,0)</f>
        <v>0</v>
      </c>
      <c r="BH129" s="233">
        <f>IF(N129="sníž. přenesená",J129,0)</f>
        <v>0</v>
      </c>
      <c r="BI129" s="233">
        <f>IF(N129="nulová",J129,0)</f>
        <v>0</v>
      </c>
      <c r="BJ129" s="17" t="s">
        <v>90</v>
      </c>
      <c r="BK129" s="233">
        <f>ROUND(I129*H129,2)</f>
        <v>0</v>
      </c>
      <c r="BL129" s="17" t="s">
        <v>142</v>
      </c>
      <c r="BM129" s="232" t="s">
        <v>2056</v>
      </c>
    </row>
    <row r="130" s="13" customFormat="1">
      <c r="A130" s="13"/>
      <c r="B130" s="239"/>
      <c r="C130" s="240"/>
      <c r="D130" s="234" t="s">
        <v>150</v>
      </c>
      <c r="E130" s="240"/>
      <c r="F130" s="242" t="s">
        <v>2057</v>
      </c>
      <c r="G130" s="240"/>
      <c r="H130" s="243">
        <v>0.32000000000000001</v>
      </c>
      <c r="I130" s="244"/>
      <c r="J130" s="240"/>
      <c r="K130" s="240"/>
      <c r="L130" s="245"/>
      <c r="M130" s="246"/>
      <c r="N130" s="247"/>
      <c r="O130" s="247"/>
      <c r="P130" s="247"/>
      <c r="Q130" s="247"/>
      <c r="R130" s="247"/>
      <c r="S130" s="247"/>
      <c r="T130" s="248"/>
      <c r="U130" s="13"/>
      <c r="V130" s="13"/>
      <c r="W130" s="13"/>
      <c r="X130" s="13"/>
      <c r="Y130" s="13"/>
      <c r="Z130" s="13"/>
      <c r="AA130" s="13"/>
      <c r="AB130" s="13"/>
      <c r="AC130" s="13"/>
      <c r="AD130" s="13"/>
      <c r="AE130" s="13"/>
      <c r="AT130" s="249" t="s">
        <v>150</v>
      </c>
      <c r="AU130" s="249" t="s">
        <v>92</v>
      </c>
      <c r="AV130" s="13" t="s">
        <v>92</v>
      </c>
      <c r="AW130" s="13" t="s">
        <v>4</v>
      </c>
      <c r="AX130" s="13" t="s">
        <v>90</v>
      </c>
      <c r="AY130" s="249" t="s">
        <v>136</v>
      </c>
    </row>
    <row r="131" s="2" customFormat="1" ht="24.15" customHeight="1">
      <c r="A131" s="39"/>
      <c r="B131" s="40"/>
      <c r="C131" s="220" t="s">
        <v>154</v>
      </c>
      <c r="D131" s="220" t="s">
        <v>138</v>
      </c>
      <c r="E131" s="221" t="s">
        <v>350</v>
      </c>
      <c r="F131" s="222" t="s">
        <v>351</v>
      </c>
      <c r="G131" s="223" t="s">
        <v>198</v>
      </c>
      <c r="H131" s="224">
        <v>1</v>
      </c>
      <c r="I131" s="225"/>
      <c r="J131" s="226">
        <f>ROUND(I131*H131,2)</f>
        <v>0</v>
      </c>
      <c r="K131" s="227"/>
      <c r="L131" s="45"/>
      <c r="M131" s="228" t="s">
        <v>1</v>
      </c>
      <c r="N131" s="229" t="s">
        <v>47</v>
      </c>
      <c r="O131" s="92"/>
      <c r="P131" s="230">
        <f>O131*H131</f>
        <v>0</v>
      </c>
      <c r="Q131" s="230">
        <v>0</v>
      </c>
      <c r="R131" s="230">
        <f>Q131*H131</f>
        <v>0</v>
      </c>
      <c r="S131" s="230">
        <v>0.082000000000000003</v>
      </c>
      <c r="T131" s="231">
        <f>S131*H131</f>
        <v>0.082000000000000003</v>
      </c>
      <c r="U131" s="39"/>
      <c r="V131" s="39"/>
      <c r="W131" s="39"/>
      <c r="X131" s="39"/>
      <c r="Y131" s="39"/>
      <c r="Z131" s="39"/>
      <c r="AA131" s="39"/>
      <c r="AB131" s="39"/>
      <c r="AC131" s="39"/>
      <c r="AD131" s="39"/>
      <c r="AE131" s="39"/>
      <c r="AR131" s="232" t="s">
        <v>142</v>
      </c>
      <c r="AT131" s="232" t="s">
        <v>138</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2058</v>
      </c>
    </row>
    <row r="132" s="2" customFormat="1">
      <c r="A132" s="39"/>
      <c r="B132" s="40"/>
      <c r="C132" s="41"/>
      <c r="D132" s="234" t="s">
        <v>144</v>
      </c>
      <c r="E132" s="41"/>
      <c r="F132" s="235" t="s">
        <v>2059</v>
      </c>
      <c r="G132" s="41"/>
      <c r="H132" s="41"/>
      <c r="I132" s="236"/>
      <c r="J132" s="41"/>
      <c r="K132" s="41"/>
      <c r="L132" s="45"/>
      <c r="M132" s="237"/>
      <c r="N132" s="238"/>
      <c r="O132" s="92"/>
      <c r="P132" s="92"/>
      <c r="Q132" s="92"/>
      <c r="R132" s="92"/>
      <c r="S132" s="92"/>
      <c r="T132" s="93"/>
      <c r="U132" s="39"/>
      <c r="V132" s="39"/>
      <c r="W132" s="39"/>
      <c r="X132" s="39"/>
      <c r="Y132" s="39"/>
      <c r="Z132" s="39"/>
      <c r="AA132" s="39"/>
      <c r="AB132" s="39"/>
      <c r="AC132" s="39"/>
      <c r="AD132" s="39"/>
      <c r="AE132" s="39"/>
      <c r="AT132" s="17" t="s">
        <v>144</v>
      </c>
      <c r="AU132" s="17" t="s">
        <v>92</v>
      </c>
    </row>
    <row r="133" s="13" customFormat="1">
      <c r="A133" s="13"/>
      <c r="B133" s="239"/>
      <c r="C133" s="240"/>
      <c r="D133" s="234" t="s">
        <v>150</v>
      </c>
      <c r="E133" s="241" t="s">
        <v>1</v>
      </c>
      <c r="F133" s="242" t="s">
        <v>2060</v>
      </c>
      <c r="G133" s="240"/>
      <c r="H133" s="243">
        <v>1</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150</v>
      </c>
      <c r="AU133" s="249" t="s">
        <v>92</v>
      </c>
      <c r="AV133" s="13" t="s">
        <v>92</v>
      </c>
      <c r="AW133" s="13" t="s">
        <v>38</v>
      </c>
      <c r="AX133" s="13" t="s">
        <v>90</v>
      </c>
      <c r="AY133" s="249" t="s">
        <v>136</v>
      </c>
    </row>
    <row r="134" s="2" customFormat="1" ht="24.15" customHeight="1">
      <c r="A134" s="39"/>
      <c r="B134" s="40"/>
      <c r="C134" s="220" t="s">
        <v>142</v>
      </c>
      <c r="D134" s="220" t="s">
        <v>138</v>
      </c>
      <c r="E134" s="221" t="s">
        <v>216</v>
      </c>
      <c r="F134" s="222" t="s">
        <v>217</v>
      </c>
      <c r="G134" s="223" t="s">
        <v>141</v>
      </c>
      <c r="H134" s="224">
        <v>10</v>
      </c>
      <c r="I134" s="225"/>
      <c r="J134" s="226">
        <f>ROUND(I134*H134,2)</f>
        <v>0</v>
      </c>
      <c r="K134" s="227"/>
      <c r="L134" s="45"/>
      <c r="M134" s="228" t="s">
        <v>1</v>
      </c>
      <c r="N134" s="229" t="s">
        <v>47</v>
      </c>
      <c r="O134" s="92"/>
      <c r="P134" s="230">
        <f>O134*H134</f>
        <v>0</v>
      </c>
      <c r="Q134" s="230">
        <v>0</v>
      </c>
      <c r="R134" s="230">
        <f>Q134*H134</f>
        <v>0</v>
      </c>
      <c r="S134" s="230">
        <v>0.29499999999999998</v>
      </c>
      <c r="T134" s="231">
        <f>S134*H134</f>
        <v>2.9499999999999997</v>
      </c>
      <c r="U134" s="39"/>
      <c r="V134" s="39"/>
      <c r="W134" s="39"/>
      <c r="X134" s="39"/>
      <c r="Y134" s="39"/>
      <c r="Z134" s="39"/>
      <c r="AA134" s="39"/>
      <c r="AB134" s="39"/>
      <c r="AC134" s="39"/>
      <c r="AD134" s="39"/>
      <c r="AE134" s="39"/>
      <c r="AR134" s="232" t="s">
        <v>142</v>
      </c>
      <c r="AT134" s="232" t="s">
        <v>138</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2061</v>
      </c>
    </row>
    <row r="135" s="2" customFormat="1">
      <c r="A135" s="39"/>
      <c r="B135" s="40"/>
      <c r="C135" s="41"/>
      <c r="D135" s="234" t="s">
        <v>144</v>
      </c>
      <c r="E135" s="41"/>
      <c r="F135" s="235" t="s">
        <v>2062</v>
      </c>
      <c r="G135" s="41"/>
      <c r="H135" s="41"/>
      <c r="I135" s="236"/>
      <c r="J135" s="41"/>
      <c r="K135" s="41"/>
      <c r="L135" s="45"/>
      <c r="M135" s="237"/>
      <c r="N135" s="238"/>
      <c r="O135" s="92"/>
      <c r="P135" s="92"/>
      <c r="Q135" s="92"/>
      <c r="R135" s="92"/>
      <c r="S135" s="92"/>
      <c r="T135" s="93"/>
      <c r="U135" s="39"/>
      <c r="V135" s="39"/>
      <c r="W135" s="39"/>
      <c r="X135" s="39"/>
      <c r="Y135" s="39"/>
      <c r="Z135" s="39"/>
      <c r="AA135" s="39"/>
      <c r="AB135" s="39"/>
      <c r="AC135" s="39"/>
      <c r="AD135" s="39"/>
      <c r="AE135" s="39"/>
      <c r="AT135" s="17" t="s">
        <v>144</v>
      </c>
      <c r="AU135" s="17" t="s">
        <v>92</v>
      </c>
    </row>
    <row r="136" s="2" customFormat="1" ht="24.15" customHeight="1">
      <c r="A136" s="39"/>
      <c r="B136" s="40"/>
      <c r="C136" s="220" t="s">
        <v>163</v>
      </c>
      <c r="D136" s="220" t="s">
        <v>138</v>
      </c>
      <c r="E136" s="221" t="s">
        <v>2063</v>
      </c>
      <c r="F136" s="222" t="s">
        <v>2064</v>
      </c>
      <c r="G136" s="223" t="s">
        <v>141</v>
      </c>
      <c r="H136" s="224">
        <v>10</v>
      </c>
      <c r="I136" s="225"/>
      <c r="J136" s="226">
        <f>ROUND(I136*H136,2)</f>
        <v>0</v>
      </c>
      <c r="K136" s="227"/>
      <c r="L136" s="45"/>
      <c r="M136" s="228" t="s">
        <v>1</v>
      </c>
      <c r="N136" s="229" t="s">
        <v>47</v>
      </c>
      <c r="O136" s="92"/>
      <c r="P136" s="230">
        <f>O136*H136</f>
        <v>0</v>
      </c>
      <c r="Q136" s="230">
        <v>0.085650000000000004</v>
      </c>
      <c r="R136" s="230">
        <f>Q136*H136</f>
        <v>0.85650000000000004</v>
      </c>
      <c r="S136" s="230">
        <v>0</v>
      </c>
      <c r="T136" s="231">
        <f>S136*H136</f>
        <v>0</v>
      </c>
      <c r="U136" s="39"/>
      <c r="V136" s="39"/>
      <c r="W136" s="39"/>
      <c r="X136" s="39"/>
      <c r="Y136" s="39"/>
      <c r="Z136" s="39"/>
      <c r="AA136" s="39"/>
      <c r="AB136" s="39"/>
      <c r="AC136" s="39"/>
      <c r="AD136" s="39"/>
      <c r="AE136" s="39"/>
      <c r="AR136" s="232" t="s">
        <v>142</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2065</v>
      </c>
    </row>
    <row r="137" s="2" customFormat="1" ht="14.4" customHeight="1">
      <c r="A137" s="39"/>
      <c r="B137" s="40"/>
      <c r="C137" s="220" t="s">
        <v>171</v>
      </c>
      <c r="D137" s="220" t="s">
        <v>138</v>
      </c>
      <c r="E137" s="221" t="s">
        <v>2066</v>
      </c>
      <c r="F137" s="222" t="s">
        <v>2067</v>
      </c>
      <c r="G137" s="223" t="s">
        <v>256</v>
      </c>
      <c r="H137" s="224">
        <v>12</v>
      </c>
      <c r="I137" s="225"/>
      <c r="J137" s="226">
        <f>ROUND(I137*H137,2)</f>
        <v>0</v>
      </c>
      <c r="K137" s="227"/>
      <c r="L137" s="45"/>
      <c r="M137" s="228" t="s">
        <v>1</v>
      </c>
      <c r="N137" s="229"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2068</v>
      </c>
    </row>
    <row r="138" s="13" customFormat="1">
      <c r="A138" s="13"/>
      <c r="B138" s="239"/>
      <c r="C138" s="240"/>
      <c r="D138" s="234" t="s">
        <v>150</v>
      </c>
      <c r="E138" s="241" t="s">
        <v>1</v>
      </c>
      <c r="F138" s="242" t="s">
        <v>201</v>
      </c>
      <c r="G138" s="240"/>
      <c r="H138" s="243">
        <v>12</v>
      </c>
      <c r="I138" s="244"/>
      <c r="J138" s="240"/>
      <c r="K138" s="240"/>
      <c r="L138" s="245"/>
      <c r="M138" s="246"/>
      <c r="N138" s="247"/>
      <c r="O138" s="247"/>
      <c r="P138" s="247"/>
      <c r="Q138" s="247"/>
      <c r="R138" s="247"/>
      <c r="S138" s="247"/>
      <c r="T138" s="248"/>
      <c r="U138" s="13"/>
      <c r="V138" s="13"/>
      <c r="W138" s="13"/>
      <c r="X138" s="13"/>
      <c r="Y138" s="13"/>
      <c r="Z138" s="13"/>
      <c r="AA138" s="13"/>
      <c r="AB138" s="13"/>
      <c r="AC138" s="13"/>
      <c r="AD138" s="13"/>
      <c r="AE138" s="13"/>
      <c r="AT138" s="249" t="s">
        <v>150</v>
      </c>
      <c r="AU138" s="249" t="s">
        <v>92</v>
      </c>
      <c r="AV138" s="13" t="s">
        <v>92</v>
      </c>
      <c r="AW138" s="13" t="s">
        <v>38</v>
      </c>
      <c r="AX138" s="13" t="s">
        <v>90</v>
      </c>
      <c r="AY138" s="249" t="s">
        <v>136</v>
      </c>
    </row>
    <row r="139" s="2" customFormat="1" ht="14.4" customHeight="1">
      <c r="A139" s="39"/>
      <c r="B139" s="40"/>
      <c r="C139" s="220" t="s">
        <v>177</v>
      </c>
      <c r="D139" s="220" t="s">
        <v>138</v>
      </c>
      <c r="E139" s="221" t="s">
        <v>2069</v>
      </c>
      <c r="F139" s="222" t="s">
        <v>2070</v>
      </c>
      <c r="G139" s="223" t="s">
        <v>141</v>
      </c>
      <c r="H139" s="224">
        <v>6</v>
      </c>
      <c r="I139" s="225"/>
      <c r="J139" s="226">
        <f>ROUND(I139*H139,2)</f>
        <v>0</v>
      </c>
      <c r="K139" s="227"/>
      <c r="L139" s="45"/>
      <c r="M139" s="228" t="s">
        <v>1</v>
      </c>
      <c r="N139" s="229" t="s">
        <v>47</v>
      </c>
      <c r="O139" s="92"/>
      <c r="P139" s="230">
        <f>O139*H139</f>
        <v>0</v>
      </c>
      <c r="Q139" s="230">
        <v>0</v>
      </c>
      <c r="R139" s="230">
        <f>Q139*H139</f>
        <v>0</v>
      </c>
      <c r="S139" s="230">
        <v>0.22</v>
      </c>
      <c r="T139" s="231">
        <f>S139*H139</f>
        <v>1.3200000000000001</v>
      </c>
      <c r="U139" s="39"/>
      <c r="V139" s="39"/>
      <c r="W139" s="39"/>
      <c r="X139" s="39"/>
      <c r="Y139" s="39"/>
      <c r="Z139" s="39"/>
      <c r="AA139" s="39"/>
      <c r="AB139" s="39"/>
      <c r="AC139" s="39"/>
      <c r="AD139" s="39"/>
      <c r="AE139" s="39"/>
      <c r="AR139" s="232" t="s">
        <v>142</v>
      </c>
      <c r="AT139" s="232" t="s">
        <v>138</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2071</v>
      </c>
    </row>
    <row r="140" s="2" customFormat="1">
      <c r="A140" s="39"/>
      <c r="B140" s="40"/>
      <c r="C140" s="41"/>
      <c r="D140" s="234" t="s">
        <v>144</v>
      </c>
      <c r="E140" s="41"/>
      <c r="F140" s="235" t="s">
        <v>2072</v>
      </c>
      <c r="G140" s="41"/>
      <c r="H140" s="41"/>
      <c r="I140" s="236"/>
      <c r="J140" s="41"/>
      <c r="K140" s="41"/>
      <c r="L140" s="45"/>
      <c r="M140" s="237"/>
      <c r="N140" s="238"/>
      <c r="O140" s="92"/>
      <c r="P140" s="92"/>
      <c r="Q140" s="92"/>
      <c r="R140" s="92"/>
      <c r="S140" s="92"/>
      <c r="T140" s="93"/>
      <c r="U140" s="39"/>
      <c r="V140" s="39"/>
      <c r="W140" s="39"/>
      <c r="X140" s="39"/>
      <c r="Y140" s="39"/>
      <c r="Z140" s="39"/>
      <c r="AA140" s="39"/>
      <c r="AB140" s="39"/>
      <c r="AC140" s="39"/>
      <c r="AD140" s="39"/>
      <c r="AE140" s="39"/>
      <c r="AT140" s="17" t="s">
        <v>144</v>
      </c>
      <c r="AU140" s="17" t="s">
        <v>92</v>
      </c>
    </row>
    <row r="141" s="13" customFormat="1">
      <c r="A141" s="13"/>
      <c r="B141" s="239"/>
      <c r="C141" s="240"/>
      <c r="D141" s="234" t="s">
        <v>150</v>
      </c>
      <c r="E141" s="241" t="s">
        <v>1</v>
      </c>
      <c r="F141" s="242" t="s">
        <v>2073</v>
      </c>
      <c r="G141" s="240"/>
      <c r="H141" s="243">
        <v>6</v>
      </c>
      <c r="I141" s="244"/>
      <c r="J141" s="240"/>
      <c r="K141" s="240"/>
      <c r="L141" s="245"/>
      <c r="M141" s="246"/>
      <c r="N141" s="247"/>
      <c r="O141" s="247"/>
      <c r="P141" s="247"/>
      <c r="Q141" s="247"/>
      <c r="R141" s="247"/>
      <c r="S141" s="247"/>
      <c r="T141" s="248"/>
      <c r="U141" s="13"/>
      <c r="V141" s="13"/>
      <c r="W141" s="13"/>
      <c r="X141" s="13"/>
      <c r="Y141" s="13"/>
      <c r="Z141" s="13"/>
      <c r="AA141" s="13"/>
      <c r="AB141" s="13"/>
      <c r="AC141" s="13"/>
      <c r="AD141" s="13"/>
      <c r="AE141" s="13"/>
      <c r="AT141" s="249" t="s">
        <v>150</v>
      </c>
      <c r="AU141" s="249" t="s">
        <v>92</v>
      </c>
      <c r="AV141" s="13" t="s">
        <v>92</v>
      </c>
      <c r="AW141" s="13" t="s">
        <v>38</v>
      </c>
      <c r="AX141" s="13" t="s">
        <v>90</v>
      </c>
      <c r="AY141" s="249" t="s">
        <v>136</v>
      </c>
    </row>
    <row r="142" s="2" customFormat="1" ht="24.15" customHeight="1">
      <c r="A142" s="39"/>
      <c r="B142" s="40"/>
      <c r="C142" s="220" t="s">
        <v>168</v>
      </c>
      <c r="D142" s="220" t="s">
        <v>138</v>
      </c>
      <c r="E142" s="221" t="s">
        <v>228</v>
      </c>
      <c r="F142" s="222" t="s">
        <v>229</v>
      </c>
      <c r="G142" s="223" t="s">
        <v>148</v>
      </c>
      <c r="H142" s="224">
        <v>0.90000000000000002</v>
      </c>
      <c r="I142" s="225"/>
      <c r="J142" s="226">
        <f>ROUND(I142*H142,2)</f>
        <v>0</v>
      </c>
      <c r="K142" s="227"/>
      <c r="L142" s="45"/>
      <c r="M142" s="228" t="s">
        <v>1</v>
      </c>
      <c r="N142" s="229" t="s">
        <v>47</v>
      </c>
      <c r="O142" s="92"/>
      <c r="P142" s="230">
        <f>O142*H142</f>
        <v>0</v>
      </c>
      <c r="Q142" s="230">
        <v>0</v>
      </c>
      <c r="R142" s="230">
        <f>Q142*H142</f>
        <v>0</v>
      </c>
      <c r="S142" s="230">
        <v>1.6000000000000001</v>
      </c>
      <c r="T142" s="231">
        <f>S142*H142</f>
        <v>1.4400000000000002</v>
      </c>
      <c r="U142" s="39"/>
      <c r="V142" s="39"/>
      <c r="W142" s="39"/>
      <c r="X142" s="39"/>
      <c r="Y142" s="39"/>
      <c r="Z142" s="39"/>
      <c r="AA142" s="39"/>
      <c r="AB142" s="39"/>
      <c r="AC142" s="39"/>
      <c r="AD142" s="39"/>
      <c r="AE142" s="39"/>
      <c r="AR142" s="232" t="s">
        <v>142</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2074</v>
      </c>
    </row>
    <row r="143" s="2" customFormat="1">
      <c r="A143" s="39"/>
      <c r="B143" s="40"/>
      <c r="C143" s="41"/>
      <c r="D143" s="234" t="s">
        <v>144</v>
      </c>
      <c r="E143" s="41"/>
      <c r="F143" s="235" t="s">
        <v>2072</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3" customFormat="1">
      <c r="A144" s="13"/>
      <c r="B144" s="239"/>
      <c r="C144" s="240"/>
      <c r="D144" s="234" t="s">
        <v>150</v>
      </c>
      <c r="E144" s="241" t="s">
        <v>1</v>
      </c>
      <c r="F144" s="242" t="s">
        <v>2075</v>
      </c>
      <c r="G144" s="240"/>
      <c r="H144" s="243">
        <v>0.90000000000000002</v>
      </c>
      <c r="I144" s="244"/>
      <c r="J144" s="240"/>
      <c r="K144" s="240"/>
      <c r="L144" s="245"/>
      <c r="M144" s="246"/>
      <c r="N144" s="247"/>
      <c r="O144" s="247"/>
      <c r="P144" s="247"/>
      <c r="Q144" s="247"/>
      <c r="R144" s="247"/>
      <c r="S144" s="247"/>
      <c r="T144" s="248"/>
      <c r="U144" s="13"/>
      <c r="V144" s="13"/>
      <c r="W144" s="13"/>
      <c r="X144" s="13"/>
      <c r="Y144" s="13"/>
      <c r="Z144" s="13"/>
      <c r="AA144" s="13"/>
      <c r="AB144" s="13"/>
      <c r="AC144" s="13"/>
      <c r="AD144" s="13"/>
      <c r="AE144" s="13"/>
      <c r="AT144" s="249" t="s">
        <v>150</v>
      </c>
      <c r="AU144" s="249" t="s">
        <v>92</v>
      </c>
      <c r="AV144" s="13" t="s">
        <v>92</v>
      </c>
      <c r="AW144" s="13" t="s">
        <v>38</v>
      </c>
      <c r="AX144" s="13" t="s">
        <v>82</v>
      </c>
      <c r="AY144" s="249" t="s">
        <v>136</v>
      </c>
    </row>
    <row r="145" s="14" customFormat="1">
      <c r="A145" s="14"/>
      <c r="B145" s="250"/>
      <c r="C145" s="251"/>
      <c r="D145" s="234" t="s">
        <v>150</v>
      </c>
      <c r="E145" s="252" t="s">
        <v>1</v>
      </c>
      <c r="F145" s="253" t="s">
        <v>153</v>
      </c>
      <c r="G145" s="251"/>
      <c r="H145" s="254">
        <v>0.90000000000000002</v>
      </c>
      <c r="I145" s="255"/>
      <c r="J145" s="251"/>
      <c r="K145" s="251"/>
      <c r="L145" s="256"/>
      <c r="M145" s="257"/>
      <c r="N145" s="258"/>
      <c r="O145" s="258"/>
      <c r="P145" s="258"/>
      <c r="Q145" s="258"/>
      <c r="R145" s="258"/>
      <c r="S145" s="258"/>
      <c r="T145" s="259"/>
      <c r="U145" s="14"/>
      <c r="V145" s="14"/>
      <c r="W145" s="14"/>
      <c r="X145" s="14"/>
      <c r="Y145" s="14"/>
      <c r="Z145" s="14"/>
      <c r="AA145" s="14"/>
      <c r="AB145" s="14"/>
      <c r="AC145" s="14"/>
      <c r="AD145" s="14"/>
      <c r="AE145" s="14"/>
      <c r="AT145" s="260" t="s">
        <v>150</v>
      </c>
      <c r="AU145" s="260" t="s">
        <v>92</v>
      </c>
      <c r="AV145" s="14" t="s">
        <v>142</v>
      </c>
      <c r="AW145" s="14" t="s">
        <v>38</v>
      </c>
      <c r="AX145" s="14" t="s">
        <v>90</v>
      </c>
      <c r="AY145" s="260" t="s">
        <v>136</v>
      </c>
    </row>
    <row r="146" s="2" customFormat="1" ht="14.4" customHeight="1">
      <c r="A146" s="39"/>
      <c r="B146" s="40"/>
      <c r="C146" s="220" t="s">
        <v>186</v>
      </c>
      <c r="D146" s="220" t="s">
        <v>138</v>
      </c>
      <c r="E146" s="221" t="s">
        <v>254</v>
      </c>
      <c r="F146" s="222" t="s">
        <v>255</v>
      </c>
      <c r="G146" s="223" t="s">
        <v>256</v>
      </c>
      <c r="H146" s="224">
        <v>15</v>
      </c>
      <c r="I146" s="225"/>
      <c r="J146" s="226">
        <f>ROUND(I146*H146,2)</f>
        <v>0</v>
      </c>
      <c r="K146" s="227"/>
      <c r="L146" s="45"/>
      <c r="M146" s="228" t="s">
        <v>1</v>
      </c>
      <c r="N146" s="229" t="s">
        <v>47</v>
      </c>
      <c r="O146" s="92"/>
      <c r="P146" s="230">
        <f>O146*H146</f>
        <v>0</v>
      </c>
      <c r="Q146" s="230">
        <v>0</v>
      </c>
      <c r="R146" s="230">
        <f>Q146*H146</f>
        <v>0</v>
      </c>
      <c r="S146" s="230">
        <v>0.28999999999999998</v>
      </c>
      <c r="T146" s="231">
        <f>S146*H146</f>
        <v>4.3499999999999996</v>
      </c>
      <c r="U146" s="39"/>
      <c r="V146" s="39"/>
      <c r="W146" s="39"/>
      <c r="X146" s="39"/>
      <c r="Y146" s="39"/>
      <c r="Z146" s="39"/>
      <c r="AA146" s="39"/>
      <c r="AB146" s="39"/>
      <c r="AC146" s="39"/>
      <c r="AD146" s="39"/>
      <c r="AE146" s="39"/>
      <c r="AR146" s="232" t="s">
        <v>142</v>
      </c>
      <c r="AT146" s="232" t="s">
        <v>138</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2076</v>
      </c>
    </row>
    <row r="147" s="13" customFormat="1">
      <c r="A147" s="13"/>
      <c r="B147" s="239"/>
      <c r="C147" s="240"/>
      <c r="D147" s="234" t="s">
        <v>150</v>
      </c>
      <c r="E147" s="241" t="s">
        <v>1</v>
      </c>
      <c r="F147" s="242" t="s">
        <v>8</v>
      </c>
      <c r="G147" s="240"/>
      <c r="H147" s="243">
        <v>15</v>
      </c>
      <c r="I147" s="244"/>
      <c r="J147" s="240"/>
      <c r="K147" s="240"/>
      <c r="L147" s="245"/>
      <c r="M147" s="246"/>
      <c r="N147" s="247"/>
      <c r="O147" s="247"/>
      <c r="P147" s="247"/>
      <c r="Q147" s="247"/>
      <c r="R147" s="247"/>
      <c r="S147" s="247"/>
      <c r="T147" s="248"/>
      <c r="U147" s="13"/>
      <c r="V147" s="13"/>
      <c r="W147" s="13"/>
      <c r="X147" s="13"/>
      <c r="Y147" s="13"/>
      <c r="Z147" s="13"/>
      <c r="AA147" s="13"/>
      <c r="AB147" s="13"/>
      <c r="AC147" s="13"/>
      <c r="AD147" s="13"/>
      <c r="AE147" s="13"/>
      <c r="AT147" s="249" t="s">
        <v>150</v>
      </c>
      <c r="AU147" s="249" t="s">
        <v>92</v>
      </c>
      <c r="AV147" s="13" t="s">
        <v>92</v>
      </c>
      <c r="AW147" s="13" t="s">
        <v>38</v>
      </c>
      <c r="AX147" s="13" t="s">
        <v>90</v>
      </c>
      <c r="AY147" s="249" t="s">
        <v>136</v>
      </c>
    </row>
    <row r="148" s="2" customFormat="1" ht="14.4" customHeight="1">
      <c r="A148" s="39"/>
      <c r="B148" s="40"/>
      <c r="C148" s="220" t="s">
        <v>190</v>
      </c>
      <c r="D148" s="220" t="s">
        <v>138</v>
      </c>
      <c r="E148" s="221" t="s">
        <v>2077</v>
      </c>
      <c r="F148" s="222" t="s">
        <v>2078</v>
      </c>
      <c r="G148" s="223" t="s">
        <v>256</v>
      </c>
      <c r="H148" s="224">
        <v>11</v>
      </c>
      <c r="I148" s="225"/>
      <c r="J148" s="226">
        <f>ROUND(I148*H148,2)</f>
        <v>0</v>
      </c>
      <c r="K148" s="227"/>
      <c r="L148" s="45"/>
      <c r="M148" s="228" t="s">
        <v>1</v>
      </c>
      <c r="N148" s="229" t="s">
        <v>47</v>
      </c>
      <c r="O148" s="92"/>
      <c r="P148" s="230">
        <f>O148*H148</f>
        <v>0</v>
      </c>
      <c r="Q148" s="230">
        <v>0</v>
      </c>
      <c r="R148" s="230">
        <f>Q148*H148</f>
        <v>0</v>
      </c>
      <c r="S148" s="230">
        <v>0.040000000000000001</v>
      </c>
      <c r="T148" s="231">
        <f>S148*H148</f>
        <v>0.44</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2079</v>
      </c>
    </row>
    <row r="149" s="13" customFormat="1">
      <c r="A149" s="13"/>
      <c r="B149" s="239"/>
      <c r="C149" s="240"/>
      <c r="D149" s="234" t="s">
        <v>150</v>
      </c>
      <c r="E149" s="241" t="s">
        <v>1</v>
      </c>
      <c r="F149" s="242" t="s">
        <v>195</v>
      </c>
      <c r="G149" s="240"/>
      <c r="H149" s="243">
        <v>11</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90</v>
      </c>
      <c r="AY149" s="249" t="s">
        <v>136</v>
      </c>
    </row>
    <row r="150" s="2" customFormat="1" ht="14.4" customHeight="1">
      <c r="A150" s="39"/>
      <c r="B150" s="40"/>
      <c r="C150" s="220" t="s">
        <v>195</v>
      </c>
      <c r="D150" s="220" t="s">
        <v>138</v>
      </c>
      <c r="E150" s="221" t="s">
        <v>259</v>
      </c>
      <c r="F150" s="222" t="s">
        <v>2080</v>
      </c>
      <c r="G150" s="223" t="s">
        <v>148</v>
      </c>
      <c r="H150" s="224">
        <v>2.3999999999999999</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142</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142</v>
      </c>
      <c r="BM150" s="232" t="s">
        <v>2081</v>
      </c>
    </row>
    <row r="151" s="2" customFormat="1">
      <c r="A151" s="39"/>
      <c r="B151" s="40"/>
      <c r="C151" s="41"/>
      <c r="D151" s="234" t="s">
        <v>144</v>
      </c>
      <c r="E151" s="41"/>
      <c r="F151" s="235" t="s">
        <v>2082</v>
      </c>
      <c r="G151" s="41"/>
      <c r="H151" s="41"/>
      <c r="I151" s="236"/>
      <c r="J151" s="41"/>
      <c r="K151" s="41"/>
      <c r="L151" s="45"/>
      <c r="M151" s="237"/>
      <c r="N151" s="238"/>
      <c r="O151" s="92"/>
      <c r="P151" s="92"/>
      <c r="Q151" s="92"/>
      <c r="R151" s="92"/>
      <c r="S151" s="92"/>
      <c r="T151" s="93"/>
      <c r="U151" s="39"/>
      <c r="V151" s="39"/>
      <c r="W151" s="39"/>
      <c r="X151" s="39"/>
      <c r="Y151" s="39"/>
      <c r="Z151" s="39"/>
      <c r="AA151" s="39"/>
      <c r="AB151" s="39"/>
      <c r="AC151" s="39"/>
      <c r="AD151" s="39"/>
      <c r="AE151" s="39"/>
      <c r="AT151" s="17" t="s">
        <v>144</v>
      </c>
      <c r="AU151" s="17" t="s">
        <v>92</v>
      </c>
    </row>
    <row r="152" s="13" customFormat="1">
      <c r="A152" s="13"/>
      <c r="B152" s="239"/>
      <c r="C152" s="240"/>
      <c r="D152" s="234" t="s">
        <v>150</v>
      </c>
      <c r="E152" s="241" t="s">
        <v>1</v>
      </c>
      <c r="F152" s="242" t="s">
        <v>2083</v>
      </c>
      <c r="G152" s="240"/>
      <c r="H152" s="243">
        <v>2.3999999999999999</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82</v>
      </c>
      <c r="AY152" s="249" t="s">
        <v>136</v>
      </c>
    </row>
    <row r="153" s="14" customFormat="1">
      <c r="A153" s="14"/>
      <c r="B153" s="250"/>
      <c r="C153" s="251"/>
      <c r="D153" s="234" t="s">
        <v>150</v>
      </c>
      <c r="E153" s="252" t="s">
        <v>1</v>
      </c>
      <c r="F153" s="253" t="s">
        <v>153</v>
      </c>
      <c r="G153" s="251"/>
      <c r="H153" s="254">
        <v>2.3999999999999999</v>
      </c>
      <c r="I153" s="255"/>
      <c r="J153" s="251"/>
      <c r="K153" s="251"/>
      <c r="L153" s="256"/>
      <c r="M153" s="257"/>
      <c r="N153" s="258"/>
      <c r="O153" s="258"/>
      <c r="P153" s="258"/>
      <c r="Q153" s="258"/>
      <c r="R153" s="258"/>
      <c r="S153" s="258"/>
      <c r="T153" s="259"/>
      <c r="U153" s="14"/>
      <c r="V153" s="14"/>
      <c r="W153" s="14"/>
      <c r="X153" s="14"/>
      <c r="Y153" s="14"/>
      <c r="Z153" s="14"/>
      <c r="AA153" s="14"/>
      <c r="AB153" s="14"/>
      <c r="AC153" s="14"/>
      <c r="AD153" s="14"/>
      <c r="AE153" s="14"/>
      <c r="AT153" s="260" t="s">
        <v>150</v>
      </c>
      <c r="AU153" s="260" t="s">
        <v>92</v>
      </c>
      <c r="AV153" s="14" t="s">
        <v>142</v>
      </c>
      <c r="AW153" s="14" t="s">
        <v>38</v>
      </c>
      <c r="AX153" s="14" t="s">
        <v>90</v>
      </c>
      <c r="AY153" s="260" t="s">
        <v>136</v>
      </c>
    </row>
    <row r="154" s="2" customFormat="1" ht="14.4" customHeight="1">
      <c r="A154" s="39"/>
      <c r="B154" s="40"/>
      <c r="C154" s="220" t="s">
        <v>201</v>
      </c>
      <c r="D154" s="220" t="s">
        <v>138</v>
      </c>
      <c r="E154" s="221" t="s">
        <v>269</v>
      </c>
      <c r="F154" s="222" t="s">
        <v>270</v>
      </c>
      <c r="G154" s="223" t="s">
        <v>148</v>
      </c>
      <c r="H154" s="224">
        <v>2.3999999999999999</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2084</v>
      </c>
    </row>
    <row r="155" s="13" customFormat="1">
      <c r="A155" s="13"/>
      <c r="B155" s="239"/>
      <c r="C155" s="240"/>
      <c r="D155" s="234" t="s">
        <v>150</v>
      </c>
      <c r="E155" s="241" t="s">
        <v>1</v>
      </c>
      <c r="F155" s="242" t="s">
        <v>2085</v>
      </c>
      <c r="G155" s="240"/>
      <c r="H155" s="243">
        <v>2.3999999999999999</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150</v>
      </c>
      <c r="AU155" s="249" t="s">
        <v>92</v>
      </c>
      <c r="AV155" s="13" t="s">
        <v>92</v>
      </c>
      <c r="AW155" s="13" t="s">
        <v>38</v>
      </c>
      <c r="AX155" s="13" t="s">
        <v>90</v>
      </c>
      <c r="AY155" s="249" t="s">
        <v>136</v>
      </c>
    </row>
    <row r="156" s="2" customFormat="1" ht="24.15" customHeight="1">
      <c r="A156" s="39"/>
      <c r="B156" s="40"/>
      <c r="C156" s="220" t="s">
        <v>206</v>
      </c>
      <c r="D156" s="220" t="s">
        <v>138</v>
      </c>
      <c r="E156" s="221" t="s">
        <v>234</v>
      </c>
      <c r="F156" s="222" t="s">
        <v>235</v>
      </c>
      <c r="G156" s="223" t="s">
        <v>148</v>
      </c>
      <c r="H156" s="224">
        <v>12.5</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142</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2086</v>
      </c>
    </row>
    <row r="157" s="13" customFormat="1">
      <c r="A157" s="13"/>
      <c r="B157" s="239"/>
      <c r="C157" s="240"/>
      <c r="D157" s="234" t="s">
        <v>150</v>
      </c>
      <c r="E157" s="241" t="s">
        <v>1</v>
      </c>
      <c r="F157" s="242" t="s">
        <v>2087</v>
      </c>
      <c r="G157" s="240"/>
      <c r="H157" s="243">
        <v>12.5</v>
      </c>
      <c r="I157" s="244"/>
      <c r="J157" s="240"/>
      <c r="K157" s="240"/>
      <c r="L157" s="245"/>
      <c r="M157" s="246"/>
      <c r="N157" s="247"/>
      <c r="O157" s="247"/>
      <c r="P157" s="247"/>
      <c r="Q157" s="247"/>
      <c r="R157" s="247"/>
      <c r="S157" s="247"/>
      <c r="T157" s="248"/>
      <c r="U157" s="13"/>
      <c r="V157" s="13"/>
      <c r="W157" s="13"/>
      <c r="X157" s="13"/>
      <c r="Y157" s="13"/>
      <c r="Z157" s="13"/>
      <c r="AA157" s="13"/>
      <c r="AB157" s="13"/>
      <c r="AC157" s="13"/>
      <c r="AD157" s="13"/>
      <c r="AE157" s="13"/>
      <c r="AT157" s="249" t="s">
        <v>150</v>
      </c>
      <c r="AU157" s="249" t="s">
        <v>92</v>
      </c>
      <c r="AV157" s="13" t="s">
        <v>92</v>
      </c>
      <c r="AW157" s="13" t="s">
        <v>38</v>
      </c>
      <c r="AX157" s="13" t="s">
        <v>82</v>
      </c>
      <c r="AY157" s="249" t="s">
        <v>136</v>
      </c>
    </row>
    <row r="158" s="14" customFormat="1">
      <c r="A158" s="14"/>
      <c r="B158" s="250"/>
      <c r="C158" s="251"/>
      <c r="D158" s="234" t="s">
        <v>150</v>
      </c>
      <c r="E158" s="252" t="s">
        <v>1</v>
      </c>
      <c r="F158" s="253" t="s">
        <v>153</v>
      </c>
      <c r="G158" s="251"/>
      <c r="H158" s="254">
        <v>12.5</v>
      </c>
      <c r="I158" s="255"/>
      <c r="J158" s="251"/>
      <c r="K158" s="251"/>
      <c r="L158" s="256"/>
      <c r="M158" s="257"/>
      <c r="N158" s="258"/>
      <c r="O158" s="258"/>
      <c r="P158" s="258"/>
      <c r="Q158" s="258"/>
      <c r="R158" s="258"/>
      <c r="S158" s="258"/>
      <c r="T158" s="259"/>
      <c r="U158" s="14"/>
      <c r="V158" s="14"/>
      <c r="W158" s="14"/>
      <c r="X158" s="14"/>
      <c r="Y158" s="14"/>
      <c r="Z158" s="14"/>
      <c r="AA158" s="14"/>
      <c r="AB158" s="14"/>
      <c r="AC158" s="14"/>
      <c r="AD158" s="14"/>
      <c r="AE158" s="14"/>
      <c r="AT158" s="260" t="s">
        <v>150</v>
      </c>
      <c r="AU158" s="260" t="s">
        <v>92</v>
      </c>
      <c r="AV158" s="14" t="s">
        <v>142</v>
      </c>
      <c r="AW158" s="14" t="s">
        <v>38</v>
      </c>
      <c r="AX158" s="14" t="s">
        <v>90</v>
      </c>
      <c r="AY158" s="260" t="s">
        <v>136</v>
      </c>
    </row>
    <row r="159" s="2" customFormat="1" ht="24.15" customHeight="1">
      <c r="A159" s="39"/>
      <c r="B159" s="40"/>
      <c r="C159" s="220" t="s">
        <v>211</v>
      </c>
      <c r="D159" s="220" t="s">
        <v>138</v>
      </c>
      <c r="E159" s="221" t="s">
        <v>2088</v>
      </c>
      <c r="F159" s="222" t="s">
        <v>2089</v>
      </c>
      <c r="G159" s="223" t="s">
        <v>148</v>
      </c>
      <c r="H159" s="224">
        <v>12.5</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2090</v>
      </c>
    </row>
    <row r="160" s="13" customFormat="1">
      <c r="A160" s="13"/>
      <c r="B160" s="239"/>
      <c r="C160" s="240"/>
      <c r="D160" s="234" t="s">
        <v>150</v>
      </c>
      <c r="E160" s="241" t="s">
        <v>1</v>
      </c>
      <c r="F160" s="242" t="s">
        <v>2091</v>
      </c>
      <c r="G160" s="240"/>
      <c r="H160" s="243">
        <v>12.5</v>
      </c>
      <c r="I160" s="244"/>
      <c r="J160" s="240"/>
      <c r="K160" s="240"/>
      <c r="L160" s="245"/>
      <c r="M160" s="246"/>
      <c r="N160" s="247"/>
      <c r="O160" s="247"/>
      <c r="P160" s="247"/>
      <c r="Q160" s="247"/>
      <c r="R160" s="247"/>
      <c r="S160" s="247"/>
      <c r="T160" s="248"/>
      <c r="U160" s="13"/>
      <c r="V160" s="13"/>
      <c r="W160" s="13"/>
      <c r="X160" s="13"/>
      <c r="Y160" s="13"/>
      <c r="Z160" s="13"/>
      <c r="AA160" s="13"/>
      <c r="AB160" s="13"/>
      <c r="AC160" s="13"/>
      <c r="AD160" s="13"/>
      <c r="AE160" s="13"/>
      <c r="AT160" s="249" t="s">
        <v>150</v>
      </c>
      <c r="AU160" s="249" t="s">
        <v>92</v>
      </c>
      <c r="AV160" s="13" t="s">
        <v>92</v>
      </c>
      <c r="AW160" s="13" t="s">
        <v>38</v>
      </c>
      <c r="AX160" s="13" t="s">
        <v>90</v>
      </c>
      <c r="AY160" s="249" t="s">
        <v>136</v>
      </c>
    </row>
    <row r="161" s="2" customFormat="1" ht="24.15" customHeight="1">
      <c r="A161" s="39"/>
      <c r="B161" s="40"/>
      <c r="C161" s="220" t="s">
        <v>8</v>
      </c>
      <c r="D161" s="220" t="s">
        <v>138</v>
      </c>
      <c r="E161" s="221" t="s">
        <v>2092</v>
      </c>
      <c r="F161" s="222" t="s">
        <v>2093</v>
      </c>
      <c r="G161" s="223" t="s">
        <v>148</v>
      </c>
      <c r="H161" s="224">
        <v>2.3999999999999999</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2094</v>
      </c>
    </row>
    <row r="162" s="2" customFormat="1">
      <c r="A162" s="39"/>
      <c r="B162" s="40"/>
      <c r="C162" s="41"/>
      <c r="D162" s="234" t="s">
        <v>144</v>
      </c>
      <c r="E162" s="41"/>
      <c r="F162" s="235" t="s">
        <v>2095</v>
      </c>
      <c r="G162" s="41"/>
      <c r="H162" s="41"/>
      <c r="I162" s="236"/>
      <c r="J162" s="41"/>
      <c r="K162" s="41"/>
      <c r="L162" s="45"/>
      <c r="M162" s="237"/>
      <c r="N162" s="238"/>
      <c r="O162" s="92"/>
      <c r="P162" s="92"/>
      <c r="Q162" s="92"/>
      <c r="R162" s="92"/>
      <c r="S162" s="92"/>
      <c r="T162" s="93"/>
      <c r="U162" s="39"/>
      <c r="V162" s="39"/>
      <c r="W162" s="39"/>
      <c r="X162" s="39"/>
      <c r="Y162" s="39"/>
      <c r="Z162" s="39"/>
      <c r="AA162" s="39"/>
      <c r="AB162" s="39"/>
      <c r="AC162" s="39"/>
      <c r="AD162" s="39"/>
      <c r="AE162" s="39"/>
      <c r="AT162" s="17" t="s">
        <v>144</v>
      </c>
      <c r="AU162" s="17" t="s">
        <v>92</v>
      </c>
    </row>
    <row r="163" s="13" customFormat="1">
      <c r="A163" s="13"/>
      <c r="B163" s="239"/>
      <c r="C163" s="240"/>
      <c r="D163" s="234" t="s">
        <v>150</v>
      </c>
      <c r="E163" s="241" t="s">
        <v>1</v>
      </c>
      <c r="F163" s="242" t="s">
        <v>2085</v>
      </c>
      <c r="G163" s="240"/>
      <c r="H163" s="243">
        <v>2.3999999999999999</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150</v>
      </c>
      <c r="AU163" s="249" t="s">
        <v>92</v>
      </c>
      <c r="AV163" s="13" t="s">
        <v>92</v>
      </c>
      <c r="AW163" s="13" t="s">
        <v>38</v>
      </c>
      <c r="AX163" s="13" t="s">
        <v>90</v>
      </c>
      <c r="AY163" s="249" t="s">
        <v>136</v>
      </c>
    </row>
    <row r="164" s="2" customFormat="1" ht="24.15" customHeight="1">
      <c r="A164" s="39"/>
      <c r="B164" s="40"/>
      <c r="C164" s="220" t="s">
        <v>162</v>
      </c>
      <c r="D164" s="220" t="s">
        <v>138</v>
      </c>
      <c r="E164" s="221" t="s">
        <v>243</v>
      </c>
      <c r="F164" s="222" t="s">
        <v>244</v>
      </c>
      <c r="G164" s="223" t="s">
        <v>148</v>
      </c>
      <c r="H164" s="224">
        <v>12.5</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142</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2096</v>
      </c>
    </row>
    <row r="165" s="13" customFormat="1">
      <c r="A165" s="13"/>
      <c r="B165" s="239"/>
      <c r="C165" s="240"/>
      <c r="D165" s="234" t="s">
        <v>150</v>
      </c>
      <c r="E165" s="241" t="s">
        <v>1</v>
      </c>
      <c r="F165" s="242" t="s">
        <v>2091</v>
      </c>
      <c r="G165" s="240"/>
      <c r="H165" s="243">
        <v>12.5</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90</v>
      </c>
      <c r="AY165" s="249" t="s">
        <v>136</v>
      </c>
    </row>
    <row r="166" s="2" customFormat="1" ht="37.8" customHeight="1">
      <c r="A166" s="39"/>
      <c r="B166" s="40"/>
      <c r="C166" s="220" t="s">
        <v>223</v>
      </c>
      <c r="D166" s="220" t="s">
        <v>138</v>
      </c>
      <c r="E166" s="221" t="s">
        <v>249</v>
      </c>
      <c r="F166" s="222" t="s">
        <v>250</v>
      </c>
      <c r="G166" s="223" t="s">
        <v>148</v>
      </c>
      <c r="H166" s="224">
        <v>287.5</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2097</v>
      </c>
    </row>
    <row r="167" s="13" customFormat="1">
      <c r="A167" s="13"/>
      <c r="B167" s="239"/>
      <c r="C167" s="240"/>
      <c r="D167" s="234" t="s">
        <v>150</v>
      </c>
      <c r="E167" s="241" t="s">
        <v>1</v>
      </c>
      <c r="F167" s="242" t="s">
        <v>2098</v>
      </c>
      <c r="G167" s="240"/>
      <c r="H167" s="243">
        <v>287.5</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150</v>
      </c>
      <c r="AU167" s="249" t="s">
        <v>92</v>
      </c>
      <c r="AV167" s="13" t="s">
        <v>92</v>
      </c>
      <c r="AW167" s="13" t="s">
        <v>38</v>
      </c>
      <c r="AX167" s="13" t="s">
        <v>82</v>
      </c>
      <c r="AY167" s="249" t="s">
        <v>136</v>
      </c>
    </row>
    <row r="168" s="14" customFormat="1">
      <c r="A168" s="14"/>
      <c r="B168" s="250"/>
      <c r="C168" s="251"/>
      <c r="D168" s="234" t="s">
        <v>150</v>
      </c>
      <c r="E168" s="252" t="s">
        <v>1</v>
      </c>
      <c r="F168" s="253" t="s">
        <v>153</v>
      </c>
      <c r="G168" s="251"/>
      <c r="H168" s="254">
        <v>287.5</v>
      </c>
      <c r="I168" s="255"/>
      <c r="J168" s="251"/>
      <c r="K168" s="251"/>
      <c r="L168" s="256"/>
      <c r="M168" s="257"/>
      <c r="N168" s="258"/>
      <c r="O168" s="258"/>
      <c r="P168" s="258"/>
      <c r="Q168" s="258"/>
      <c r="R168" s="258"/>
      <c r="S168" s="258"/>
      <c r="T168" s="259"/>
      <c r="U168" s="14"/>
      <c r="V168" s="14"/>
      <c r="W168" s="14"/>
      <c r="X168" s="14"/>
      <c r="Y168" s="14"/>
      <c r="Z168" s="14"/>
      <c r="AA168" s="14"/>
      <c r="AB168" s="14"/>
      <c r="AC168" s="14"/>
      <c r="AD168" s="14"/>
      <c r="AE168" s="14"/>
      <c r="AT168" s="260" t="s">
        <v>150</v>
      </c>
      <c r="AU168" s="260" t="s">
        <v>92</v>
      </c>
      <c r="AV168" s="14" t="s">
        <v>142</v>
      </c>
      <c r="AW168" s="14" t="s">
        <v>38</v>
      </c>
      <c r="AX168" s="14" t="s">
        <v>90</v>
      </c>
      <c r="AY168" s="260" t="s">
        <v>136</v>
      </c>
    </row>
    <row r="169" s="2" customFormat="1" ht="24.15" customHeight="1">
      <c r="A169" s="39"/>
      <c r="B169" s="40"/>
      <c r="C169" s="220" t="s">
        <v>227</v>
      </c>
      <c r="D169" s="220" t="s">
        <v>138</v>
      </c>
      <c r="E169" s="221" t="s">
        <v>279</v>
      </c>
      <c r="F169" s="222" t="s">
        <v>280</v>
      </c>
      <c r="G169" s="223" t="s">
        <v>141</v>
      </c>
      <c r="H169" s="224">
        <v>16</v>
      </c>
      <c r="I169" s="225"/>
      <c r="J169" s="226">
        <f>ROUND(I169*H169,2)</f>
        <v>0</v>
      </c>
      <c r="K169" s="227"/>
      <c r="L169" s="45"/>
      <c r="M169" s="228" t="s">
        <v>1</v>
      </c>
      <c r="N169" s="229" t="s">
        <v>47</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142</v>
      </c>
      <c r="AT169" s="232" t="s">
        <v>138</v>
      </c>
      <c r="AU169" s="232" t="s">
        <v>92</v>
      </c>
      <c r="AY169" s="17" t="s">
        <v>136</v>
      </c>
      <c r="BE169" s="233">
        <f>IF(N169="základní",J169,0)</f>
        <v>0</v>
      </c>
      <c r="BF169" s="233">
        <f>IF(N169="snížená",J169,0)</f>
        <v>0</v>
      </c>
      <c r="BG169" s="233">
        <f>IF(N169="zákl. přenesená",J169,0)</f>
        <v>0</v>
      </c>
      <c r="BH169" s="233">
        <f>IF(N169="sníž. přenesená",J169,0)</f>
        <v>0</v>
      </c>
      <c r="BI169" s="233">
        <f>IF(N169="nulová",J169,0)</f>
        <v>0</v>
      </c>
      <c r="BJ169" s="17" t="s">
        <v>90</v>
      </c>
      <c r="BK169" s="233">
        <f>ROUND(I169*H169,2)</f>
        <v>0</v>
      </c>
      <c r="BL169" s="17" t="s">
        <v>142</v>
      </c>
      <c r="BM169" s="232" t="s">
        <v>2099</v>
      </c>
    </row>
    <row r="170" s="2" customFormat="1">
      <c r="A170" s="39"/>
      <c r="B170" s="40"/>
      <c r="C170" s="41"/>
      <c r="D170" s="234" t="s">
        <v>144</v>
      </c>
      <c r="E170" s="41"/>
      <c r="F170" s="235" t="s">
        <v>282</v>
      </c>
      <c r="G170" s="41"/>
      <c r="H170" s="41"/>
      <c r="I170" s="236"/>
      <c r="J170" s="41"/>
      <c r="K170" s="41"/>
      <c r="L170" s="45"/>
      <c r="M170" s="237"/>
      <c r="N170" s="238"/>
      <c r="O170" s="92"/>
      <c r="P170" s="92"/>
      <c r="Q170" s="92"/>
      <c r="R170" s="92"/>
      <c r="S170" s="92"/>
      <c r="T170" s="93"/>
      <c r="U170" s="39"/>
      <c r="V170" s="39"/>
      <c r="W170" s="39"/>
      <c r="X170" s="39"/>
      <c r="Y170" s="39"/>
      <c r="Z170" s="39"/>
      <c r="AA170" s="39"/>
      <c r="AB170" s="39"/>
      <c r="AC170" s="39"/>
      <c r="AD170" s="39"/>
      <c r="AE170" s="39"/>
      <c r="AT170" s="17" t="s">
        <v>144</v>
      </c>
      <c r="AU170" s="17" t="s">
        <v>92</v>
      </c>
    </row>
    <row r="171" s="13" customFormat="1">
      <c r="A171" s="13"/>
      <c r="B171" s="239"/>
      <c r="C171" s="240"/>
      <c r="D171" s="234" t="s">
        <v>150</v>
      </c>
      <c r="E171" s="241" t="s">
        <v>1</v>
      </c>
      <c r="F171" s="242" t="s">
        <v>162</v>
      </c>
      <c r="G171" s="240"/>
      <c r="H171" s="243">
        <v>16</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4" customFormat="1">
      <c r="A172" s="14"/>
      <c r="B172" s="250"/>
      <c r="C172" s="251"/>
      <c r="D172" s="234" t="s">
        <v>150</v>
      </c>
      <c r="E172" s="252" t="s">
        <v>1</v>
      </c>
      <c r="F172" s="253" t="s">
        <v>153</v>
      </c>
      <c r="G172" s="251"/>
      <c r="H172" s="254">
        <v>16</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150</v>
      </c>
      <c r="AU172" s="260" t="s">
        <v>92</v>
      </c>
      <c r="AV172" s="14" t="s">
        <v>142</v>
      </c>
      <c r="AW172" s="14" t="s">
        <v>38</v>
      </c>
      <c r="AX172" s="14" t="s">
        <v>90</v>
      </c>
      <c r="AY172" s="260" t="s">
        <v>136</v>
      </c>
    </row>
    <row r="173" s="2" customFormat="1" ht="14.4" customHeight="1">
      <c r="A173" s="39"/>
      <c r="B173" s="40"/>
      <c r="C173" s="220" t="s">
        <v>233</v>
      </c>
      <c r="D173" s="220" t="s">
        <v>138</v>
      </c>
      <c r="E173" s="221" t="s">
        <v>2100</v>
      </c>
      <c r="F173" s="222" t="s">
        <v>2101</v>
      </c>
      <c r="G173" s="223" t="s">
        <v>141</v>
      </c>
      <c r="H173" s="224">
        <v>18</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2102</v>
      </c>
    </row>
    <row r="174" s="2" customFormat="1">
      <c r="A174" s="39"/>
      <c r="B174" s="40"/>
      <c r="C174" s="41"/>
      <c r="D174" s="234" t="s">
        <v>144</v>
      </c>
      <c r="E174" s="41"/>
      <c r="F174" s="235" t="s">
        <v>2103</v>
      </c>
      <c r="G174" s="41"/>
      <c r="H174" s="41"/>
      <c r="I174" s="236"/>
      <c r="J174" s="41"/>
      <c r="K174" s="41"/>
      <c r="L174" s="45"/>
      <c r="M174" s="237"/>
      <c r="N174" s="238"/>
      <c r="O174" s="92"/>
      <c r="P174" s="92"/>
      <c r="Q174" s="92"/>
      <c r="R174" s="92"/>
      <c r="S174" s="92"/>
      <c r="T174" s="93"/>
      <c r="U174" s="39"/>
      <c r="V174" s="39"/>
      <c r="W174" s="39"/>
      <c r="X174" s="39"/>
      <c r="Y174" s="39"/>
      <c r="Z174" s="39"/>
      <c r="AA174" s="39"/>
      <c r="AB174" s="39"/>
      <c r="AC174" s="39"/>
      <c r="AD174" s="39"/>
      <c r="AE174" s="39"/>
      <c r="AT174" s="17" t="s">
        <v>144</v>
      </c>
      <c r="AU174" s="17" t="s">
        <v>92</v>
      </c>
    </row>
    <row r="175" s="13" customFormat="1">
      <c r="A175" s="13"/>
      <c r="B175" s="239"/>
      <c r="C175" s="240"/>
      <c r="D175" s="234" t="s">
        <v>150</v>
      </c>
      <c r="E175" s="241" t="s">
        <v>1</v>
      </c>
      <c r="F175" s="242" t="s">
        <v>227</v>
      </c>
      <c r="G175" s="240"/>
      <c r="H175" s="243">
        <v>18</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90</v>
      </c>
      <c r="AY175" s="249" t="s">
        <v>136</v>
      </c>
    </row>
    <row r="176" s="2" customFormat="1" ht="14.4" customHeight="1">
      <c r="A176" s="39"/>
      <c r="B176" s="40"/>
      <c r="C176" s="220" t="s">
        <v>242</v>
      </c>
      <c r="D176" s="220" t="s">
        <v>138</v>
      </c>
      <c r="E176" s="221" t="s">
        <v>2104</v>
      </c>
      <c r="F176" s="222" t="s">
        <v>2101</v>
      </c>
      <c r="G176" s="223" t="s">
        <v>141</v>
      </c>
      <c r="H176" s="224">
        <v>18</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2105</v>
      </c>
    </row>
    <row r="177" s="2" customFormat="1">
      <c r="A177" s="39"/>
      <c r="B177" s="40"/>
      <c r="C177" s="41"/>
      <c r="D177" s="234" t="s">
        <v>144</v>
      </c>
      <c r="E177" s="41"/>
      <c r="F177" s="235" t="s">
        <v>2106</v>
      </c>
      <c r="G177" s="41"/>
      <c r="H177" s="41"/>
      <c r="I177" s="236"/>
      <c r="J177" s="41"/>
      <c r="K177" s="41"/>
      <c r="L177" s="45"/>
      <c r="M177" s="237"/>
      <c r="N177" s="238"/>
      <c r="O177" s="92"/>
      <c r="P177" s="92"/>
      <c r="Q177" s="92"/>
      <c r="R177" s="92"/>
      <c r="S177" s="92"/>
      <c r="T177" s="93"/>
      <c r="U177" s="39"/>
      <c r="V177" s="39"/>
      <c r="W177" s="39"/>
      <c r="X177" s="39"/>
      <c r="Y177" s="39"/>
      <c r="Z177" s="39"/>
      <c r="AA177" s="39"/>
      <c r="AB177" s="39"/>
      <c r="AC177" s="39"/>
      <c r="AD177" s="39"/>
      <c r="AE177" s="39"/>
      <c r="AT177" s="17" t="s">
        <v>144</v>
      </c>
      <c r="AU177" s="17" t="s">
        <v>92</v>
      </c>
    </row>
    <row r="178" s="13" customFormat="1">
      <c r="A178" s="13"/>
      <c r="B178" s="239"/>
      <c r="C178" s="240"/>
      <c r="D178" s="234" t="s">
        <v>150</v>
      </c>
      <c r="E178" s="241" t="s">
        <v>1</v>
      </c>
      <c r="F178" s="242" t="s">
        <v>227</v>
      </c>
      <c r="G178" s="240"/>
      <c r="H178" s="243">
        <v>18</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150</v>
      </c>
      <c r="AU178" s="249" t="s">
        <v>92</v>
      </c>
      <c r="AV178" s="13" t="s">
        <v>92</v>
      </c>
      <c r="AW178" s="13" t="s">
        <v>38</v>
      </c>
      <c r="AX178" s="13" t="s">
        <v>90</v>
      </c>
      <c r="AY178" s="249" t="s">
        <v>136</v>
      </c>
    </row>
    <row r="179" s="2" customFormat="1" ht="14.4" customHeight="1">
      <c r="A179" s="39"/>
      <c r="B179" s="40"/>
      <c r="C179" s="220" t="s">
        <v>7</v>
      </c>
      <c r="D179" s="220" t="s">
        <v>138</v>
      </c>
      <c r="E179" s="221" t="s">
        <v>2100</v>
      </c>
      <c r="F179" s="222" t="s">
        <v>2101</v>
      </c>
      <c r="G179" s="223" t="s">
        <v>141</v>
      </c>
      <c r="H179" s="224">
        <v>18</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2107</v>
      </c>
    </row>
    <row r="180" s="2" customFormat="1">
      <c r="A180" s="39"/>
      <c r="B180" s="40"/>
      <c r="C180" s="41"/>
      <c r="D180" s="234" t="s">
        <v>144</v>
      </c>
      <c r="E180" s="41"/>
      <c r="F180" s="235" t="s">
        <v>2106</v>
      </c>
      <c r="G180" s="41"/>
      <c r="H180" s="41"/>
      <c r="I180" s="236"/>
      <c r="J180" s="41"/>
      <c r="K180" s="41"/>
      <c r="L180" s="45"/>
      <c r="M180" s="237"/>
      <c r="N180" s="238"/>
      <c r="O180" s="92"/>
      <c r="P180" s="92"/>
      <c r="Q180" s="92"/>
      <c r="R180" s="92"/>
      <c r="S180" s="92"/>
      <c r="T180" s="93"/>
      <c r="U180" s="39"/>
      <c r="V180" s="39"/>
      <c r="W180" s="39"/>
      <c r="X180" s="39"/>
      <c r="Y180" s="39"/>
      <c r="Z180" s="39"/>
      <c r="AA180" s="39"/>
      <c r="AB180" s="39"/>
      <c r="AC180" s="39"/>
      <c r="AD180" s="39"/>
      <c r="AE180" s="39"/>
      <c r="AT180" s="17" t="s">
        <v>144</v>
      </c>
      <c r="AU180" s="17" t="s">
        <v>92</v>
      </c>
    </row>
    <row r="181" s="13" customFormat="1">
      <c r="A181" s="13"/>
      <c r="B181" s="239"/>
      <c r="C181" s="240"/>
      <c r="D181" s="234" t="s">
        <v>150</v>
      </c>
      <c r="E181" s="241" t="s">
        <v>1</v>
      </c>
      <c r="F181" s="242" t="s">
        <v>227</v>
      </c>
      <c r="G181" s="240"/>
      <c r="H181" s="243">
        <v>18</v>
      </c>
      <c r="I181" s="244"/>
      <c r="J181" s="240"/>
      <c r="K181" s="240"/>
      <c r="L181" s="245"/>
      <c r="M181" s="246"/>
      <c r="N181" s="247"/>
      <c r="O181" s="247"/>
      <c r="P181" s="247"/>
      <c r="Q181" s="247"/>
      <c r="R181" s="247"/>
      <c r="S181" s="247"/>
      <c r="T181" s="248"/>
      <c r="U181" s="13"/>
      <c r="V181" s="13"/>
      <c r="W181" s="13"/>
      <c r="X181" s="13"/>
      <c r="Y181" s="13"/>
      <c r="Z181" s="13"/>
      <c r="AA181" s="13"/>
      <c r="AB181" s="13"/>
      <c r="AC181" s="13"/>
      <c r="AD181" s="13"/>
      <c r="AE181" s="13"/>
      <c r="AT181" s="249" t="s">
        <v>150</v>
      </c>
      <c r="AU181" s="249" t="s">
        <v>92</v>
      </c>
      <c r="AV181" s="13" t="s">
        <v>92</v>
      </c>
      <c r="AW181" s="13" t="s">
        <v>38</v>
      </c>
      <c r="AX181" s="13" t="s">
        <v>90</v>
      </c>
      <c r="AY181" s="249" t="s">
        <v>136</v>
      </c>
    </row>
    <row r="182" s="2" customFormat="1" ht="24.15" customHeight="1">
      <c r="A182" s="39"/>
      <c r="B182" s="40"/>
      <c r="C182" s="220" t="s">
        <v>253</v>
      </c>
      <c r="D182" s="220" t="s">
        <v>138</v>
      </c>
      <c r="E182" s="221" t="s">
        <v>922</v>
      </c>
      <c r="F182" s="222" t="s">
        <v>923</v>
      </c>
      <c r="G182" s="223" t="s">
        <v>198</v>
      </c>
      <c r="H182" s="224">
        <v>1</v>
      </c>
      <c r="I182" s="225"/>
      <c r="J182" s="226">
        <f>ROUND(I182*H182,2)</f>
        <v>0</v>
      </c>
      <c r="K182" s="227"/>
      <c r="L182" s="45"/>
      <c r="M182" s="228" t="s">
        <v>1</v>
      </c>
      <c r="N182" s="229" t="s">
        <v>47</v>
      </c>
      <c r="O182" s="92"/>
      <c r="P182" s="230">
        <f>O182*H182</f>
        <v>0</v>
      </c>
      <c r="Q182" s="230">
        <v>0.00069999999999999999</v>
      </c>
      <c r="R182" s="230">
        <f>Q182*H182</f>
        <v>0.00069999999999999999</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2108</v>
      </c>
    </row>
    <row r="183" s="2" customFormat="1">
      <c r="A183" s="39"/>
      <c r="B183" s="40"/>
      <c r="C183" s="41"/>
      <c r="D183" s="234" t="s">
        <v>144</v>
      </c>
      <c r="E183" s="41"/>
      <c r="F183" s="235" t="s">
        <v>2109</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13" customFormat="1">
      <c r="A184" s="13"/>
      <c r="B184" s="239"/>
      <c r="C184" s="240"/>
      <c r="D184" s="234" t="s">
        <v>150</v>
      </c>
      <c r="E184" s="241" t="s">
        <v>1</v>
      </c>
      <c r="F184" s="242" t="s">
        <v>90</v>
      </c>
      <c r="G184" s="240"/>
      <c r="H184" s="243">
        <v>1</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90</v>
      </c>
      <c r="AY184" s="249" t="s">
        <v>136</v>
      </c>
    </row>
    <row r="185" s="2" customFormat="1" ht="14.4" customHeight="1">
      <c r="A185" s="39"/>
      <c r="B185" s="40"/>
      <c r="C185" s="261" t="s">
        <v>258</v>
      </c>
      <c r="D185" s="261" t="s">
        <v>164</v>
      </c>
      <c r="E185" s="262" t="s">
        <v>927</v>
      </c>
      <c r="F185" s="263" t="s">
        <v>2110</v>
      </c>
      <c r="G185" s="264" t="s">
        <v>198</v>
      </c>
      <c r="H185" s="265">
        <v>1</v>
      </c>
      <c r="I185" s="266"/>
      <c r="J185" s="267">
        <f>ROUND(I185*H185,2)</f>
        <v>0</v>
      </c>
      <c r="K185" s="268"/>
      <c r="L185" s="269"/>
      <c r="M185" s="270" t="s">
        <v>1</v>
      </c>
      <c r="N185" s="271" t="s">
        <v>47</v>
      </c>
      <c r="O185" s="92"/>
      <c r="P185" s="230">
        <f>O185*H185</f>
        <v>0</v>
      </c>
      <c r="Q185" s="230">
        <v>0.0035000000000000001</v>
      </c>
      <c r="R185" s="230">
        <f>Q185*H185</f>
        <v>0.0035000000000000001</v>
      </c>
      <c r="S185" s="230">
        <v>0</v>
      </c>
      <c r="T185" s="231">
        <f>S185*H185</f>
        <v>0</v>
      </c>
      <c r="U185" s="39"/>
      <c r="V185" s="39"/>
      <c r="W185" s="39"/>
      <c r="X185" s="39"/>
      <c r="Y185" s="39"/>
      <c r="Z185" s="39"/>
      <c r="AA185" s="39"/>
      <c r="AB185" s="39"/>
      <c r="AC185" s="39"/>
      <c r="AD185" s="39"/>
      <c r="AE185" s="39"/>
      <c r="AR185" s="232" t="s">
        <v>168</v>
      </c>
      <c r="AT185" s="232" t="s">
        <v>164</v>
      </c>
      <c r="AU185" s="232" t="s">
        <v>92</v>
      </c>
      <c r="AY185" s="17" t="s">
        <v>136</v>
      </c>
      <c r="BE185" s="233">
        <f>IF(N185="základní",J185,0)</f>
        <v>0</v>
      </c>
      <c r="BF185" s="233">
        <f>IF(N185="snížená",J185,0)</f>
        <v>0</v>
      </c>
      <c r="BG185" s="233">
        <f>IF(N185="zákl. přenesená",J185,0)</f>
        <v>0</v>
      </c>
      <c r="BH185" s="233">
        <f>IF(N185="sníž. přenesená",J185,0)</f>
        <v>0</v>
      </c>
      <c r="BI185" s="233">
        <f>IF(N185="nulová",J185,0)</f>
        <v>0</v>
      </c>
      <c r="BJ185" s="17" t="s">
        <v>90</v>
      </c>
      <c r="BK185" s="233">
        <f>ROUND(I185*H185,2)</f>
        <v>0</v>
      </c>
      <c r="BL185" s="17" t="s">
        <v>142</v>
      </c>
      <c r="BM185" s="232" t="s">
        <v>2111</v>
      </c>
    </row>
    <row r="186" s="2" customFormat="1">
      <c r="A186" s="39"/>
      <c r="B186" s="40"/>
      <c r="C186" s="41"/>
      <c r="D186" s="234" t="s">
        <v>144</v>
      </c>
      <c r="E186" s="41"/>
      <c r="F186" s="235" t="s">
        <v>2112</v>
      </c>
      <c r="G186" s="41"/>
      <c r="H186" s="41"/>
      <c r="I186" s="236"/>
      <c r="J186" s="41"/>
      <c r="K186" s="41"/>
      <c r="L186" s="45"/>
      <c r="M186" s="237"/>
      <c r="N186" s="238"/>
      <c r="O186" s="92"/>
      <c r="P186" s="92"/>
      <c r="Q186" s="92"/>
      <c r="R186" s="92"/>
      <c r="S186" s="92"/>
      <c r="T186" s="93"/>
      <c r="U186" s="39"/>
      <c r="V186" s="39"/>
      <c r="W186" s="39"/>
      <c r="X186" s="39"/>
      <c r="Y186" s="39"/>
      <c r="Z186" s="39"/>
      <c r="AA186" s="39"/>
      <c r="AB186" s="39"/>
      <c r="AC186" s="39"/>
      <c r="AD186" s="39"/>
      <c r="AE186" s="39"/>
      <c r="AT186" s="17" t="s">
        <v>144</v>
      </c>
      <c r="AU186" s="17" t="s">
        <v>92</v>
      </c>
    </row>
    <row r="187" s="13" customFormat="1">
      <c r="A187" s="13"/>
      <c r="B187" s="239"/>
      <c r="C187" s="240"/>
      <c r="D187" s="234" t="s">
        <v>150</v>
      </c>
      <c r="E187" s="241" t="s">
        <v>1</v>
      </c>
      <c r="F187" s="242" t="s">
        <v>90</v>
      </c>
      <c r="G187" s="240"/>
      <c r="H187" s="243">
        <v>1</v>
      </c>
      <c r="I187" s="244"/>
      <c r="J187" s="240"/>
      <c r="K187" s="240"/>
      <c r="L187" s="245"/>
      <c r="M187" s="246"/>
      <c r="N187" s="247"/>
      <c r="O187" s="247"/>
      <c r="P187" s="247"/>
      <c r="Q187" s="247"/>
      <c r="R187" s="247"/>
      <c r="S187" s="247"/>
      <c r="T187" s="248"/>
      <c r="U187" s="13"/>
      <c r="V187" s="13"/>
      <c r="W187" s="13"/>
      <c r="X187" s="13"/>
      <c r="Y187" s="13"/>
      <c r="Z187" s="13"/>
      <c r="AA187" s="13"/>
      <c r="AB187" s="13"/>
      <c r="AC187" s="13"/>
      <c r="AD187" s="13"/>
      <c r="AE187" s="13"/>
      <c r="AT187" s="249" t="s">
        <v>150</v>
      </c>
      <c r="AU187" s="249" t="s">
        <v>92</v>
      </c>
      <c r="AV187" s="13" t="s">
        <v>92</v>
      </c>
      <c r="AW187" s="13" t="s">
        <v>38</v>
      </c>
      <c r="AX187" s="13" t="s">
        <v>90</v>
      </c>
      <c r="AY187" s="249" t="s">
        <v>136</v>
      </c>
    </row>
    <row r="188" s="2" customFormat="1" ht="24.15" customHeight="1">
      <c r="A188" s="39"/>
      <c r="B188" s="40"/>
      <c r="C188" s="220" t="s">
        <v>263</v>
      </c>
      <c r="D188" s="220" t="s">
        <v>138</v>
      </c>
      <c r="E188" s="221" t="s">
        <v>935</v>
      </c>
      <c r="F188" s="222" t="s">
        <v>936</v>
      </c>
      <c r="G188" s="223" t="s">
        <v>198</v>
      </c>
      <c r="H188" s="224">
        <v>1</v>
      </c>
      <c r="I188" s="225"/>
      <c r="J188" s="226">
        <f>ROUND(I188*H188,2)</f>
        <v>0</v>
      </c>
      <c r="K188" s="227"/>
      <c r="L188" s="45"/>
      <c r="M188" s="228" t="s">
        <v>1</v>
      </c>
      <c r="N188" s="229" t="s">
        <v>47</v>
      </c>
      <c r="O188" s="92"/>
      <c r="P188" s="230">
        <f>O188*H188</f>
        <v>0</v>
      </c>
      <c r="Q188" s="230">
        <v>0.10940999999999999</v>
      </c>
      <c r="R188" s="230">
        <f>Q188*H188</f>
        <v>0.10940999999999999</v>
      </c>
      <c r="S188" s="230">
        <v>0</v>
      </c>
      <c r="T188" s="231">
        <f>S188*H188</f>
        <v>0</v>
      </c>
      <c r="U188" s="39"/>
      <c r="V188" s="39"/>
      <c r="W188" s="39"/>
      <c r="X188" s="39"/>
      <c r="Y188" s="39"/>
      <c r="Z188" s="39"/>
      <c r="AA188" s="39"/>
      <c r="AB188" s="39"/>
      <c r="AC188" s="39"/>
      <c r="AD188" s="39"/>
      <c r="AE188" s="39"/>
      <c r="AR188" s="232" t="s">
        <v>142</v>
      </c>
      <c r="AT188" s="232" t="s">
        <v>138</v>
      </c>
      <c r="AU188" s="232" t="s">
        <v>92</v>
      </c>
      <c r="AY188" s="17" t="s">
        <v>136</v>
      </c>
      <c r="BE188" s="233">
        <f>IF(N188="základní",J188,0)</f>
        <v>0</v>
      </c>
      <c r="BF188" s="233">
        <f>IF(N188="snížená",J188,0)</f>
        <v>0</v>
      </c>
      <c r="BG188" s="233">
        <f>IF(N188="zákl. přenesená",J188,0)</f>
        <v>0</v>
      </c>
      <c r="BH188" s="233">
        <f>IF(N188="sníž. přenesená",J188,0)</f>
        <v>0</v>
      </c>
      <c r="BI188" s="233">
        <f>IF(N188="nulová",J188,0)</f>
        <v>0</v>
      </c>
      <c r="BJ188" s="17" t="s">
        <v>90</v>
      </c>
      <c r="BK188" s="233">
        <f>ROUND(I188*H188,2)</f>
        <v>0</v>
      </c>
      <c r="BL188" s="17" t="s">
        <v>142</v>
      </c>
      <c r="BM188" s="232" t="s">
        <v>2113</v>
      </c>
    </row>
    <row r="189" s="2" customFormat="1">
      <c r="A189" s="39"/>
      <c r="B189" s="40"/>
      <c r="C189" s="41"/>
      <c r="D189" s="234" t="s">
        <v>144</v>
      </c>
      <c r="E189" s="41"/>
      <c r="F189" s="235" t="s">
        <v>2114</v>
      </c>
      <c r="G189" s="41"/>
      <c r="H189" s="41"/>
      <c r="I189" s="236"/>
      <c r="J189" s="41"/>
      <c r="K189" s="41"/>
      <c r="L189" s="45"/>
      <c r="M189" s="237"/>
      <c r="N189" s="238"/>
      <c r="O189" s="92"/>
      <c r="P189" s="92"/>
      <c r="Q189" s="92"/>
      <c r="R189" s="92"/>
      <c r="S189" s="92"/>
      <c r="T189" s="93"/>
      <c r="U189" s="39"/>
      <c r="V189" s="39"/>
      <c r="W189" s="39"/>
      <c r="X189" s="39"/>
      <c r="Y189" s="39"/>
      <c r="Z189" s="39"/>
      <c r="AA189" s="39"/>
      <c r="AB189" s="39"/>
      <c r="AC189" s="39"/>
      <c r="AD189" s="39"/>
      <c r="AE189" s="39"/>
      <c r="AT189" s="17" t="s">
        <v>144</v>
      </c>
      <c r="AU189" s="17" t="s">
        <v>92</v>
      </c>
    </row>
    <row r="190" s="13" customFormat="1">
      <c r="A190" s="13"/>
      <c r="B190" s="239"/>
      <c r="C190" s="240"/>
      <c r="D190" s="234" t="s">
        <v>150</v>
      </c>
      <c r="E190" s="241" t="s">
        <v>1</v>
      </c>
      <c r="F190" s="242" t="s">
        <v>90</v>
      </c>
      <c r="G190" s="240"/>
      <c r="H190" s="243">
        <v>1</v>
      </c>
      <c r="I190" s="244"/>
      <c r="J190" s="240"/>
      <c r="K190" s="240"/>
      <c r="L190" s="245"/>
      <c r="M190" s="246"/>
      <c r="N190" s="247"/>
      <c r="O190" s="247"/>
      <c r="P190" s="247"/>
      <c r="Q190" s="247"/>
      <c r="R190" s="247"/>
      <c r="S190" s="247"/>
      <c r="T190" s="248"/>
      <c r="U190" s="13"/>
      <c r="V190" s="13"/>
      <c r="W190" s="13"/>
      <c r="X190" s="13"/>
      <c r="Y190" s="13"/>
      <c r="Z190" s="13"/>
      <c r="AA190" s="13"/>
      <c r="AB190" s="13"/>
      <c r="AC190" s="13"/>
      <c r="AD190" s="13"/>
      <c r="AE190" s="13"/>
      <c r="AT190" s="249" t="s">
        <v>150</v>
      </c>
      <c r="AU190" s="249" t="s">
        <v>92</v>
      </c>
      <c r="AV190" s="13" t="s">
        <v>92</v>
      </c>
      <c r="AW190" s="13" t="s">
        <v>38</v>
      </c>
      <c r="AX190" s="13" t="s">
        <v>90</v>
      </c>
      <c r="AY190" s="249" t="s">
        <v>136</v>
      </c>
    </row>
    <row r="191" s="2" customFormat="1" ht="14.4" customHeight="1">
      <c r="A191" s="39"/>
      <c r="B191" s="40"/>
      <c r="C191" s="261" t="s">
        <v>185</v>
      </c>
      <c r="D191" s="261" t="s">
        <v>164</v>
      </c>
      <c r="E191" s="262" t="s">
        <v>942</v>
      </c>
      <c r="F191" s="263" t="s">
        <v>943</v>
      </c>
      <c r="G191" s="264" t="s">
        <v>198</v>
      </c>
      <c r="H191" s="265">
        <v>1</v>
      </c>
      <c r="I191" s="266"/>
      <c r="J191" s="267">
        <f>ROUND(I191*H191,2)</f>
        <v>0</v>
      </c>
      <c r="K191" s="268"/>
      <c r="L191" s="269"/>
      <c r="M191" s="270" t="s">
        <v>1</v>
      </c>
      <c r="N191" s="271" t="s">
        <v>47</v>
      </c>
      <c r="O191" s="92"/>
      <c r="P191" s="230">
        <f>O191*H191</f>
        <v>0</v>
      </c>
      <c r="Q191" s="230">
        <v>0.0061000000000000004</v>
      </c>
      <c r="R191" s="230">
        <f>Q191*H191</f>
        <v>0.0061000000000000004</v>
      </c>
      <c r="S191" s="230">
        <v>0</v>
      </c>
      <c r="T191" s="231">
        <f>S191*H191</f>
        <v>0</v>
      </c>
      <c r="U191" s="39"/>
      <c r="V191" s="39"/>
      <c r="W191" s="39"/>
      <c r="X191" s="39"/>
      <c r="Y191" s="39"/>
      <c r="Z191" s="39"/>
      <c r="AA191" s="39"/>
      <c r="AB191" s="39"/>
      <c r="AC191" s="39"/>
      <c r="AD191" s="39"/>
      <c r="AE191" s="39"/>
      <c r="AR191" s="232" t="s">
        <v>168</v>
      </c>
      <c r="AT191" s="232" t="s">
        <v>164</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2115</v>
      </c>
    </row>
    <row r="192" s="2" customFormat="1">
      <c r="A192" s="39"/>
      <c r="B192" s="40"/>
      <c r="C192" s="41"/>
      <c r="D192" s="234" t="s">
        <v>144</v>
      </c>
      <c r="E192" s="41"/>
      <c r="F192" s="235" t="s">
        <v>2116</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2" customFormat="1" ht="14.4" customHeight="1">
      <c r="A193" s="39"/>
      <c r="B193" s="40"/>
      <c r="C193" s="261" t="s">
        <v>273</v>
      </c>
      <c r="D193" s="261" t="s">
        <v>164</v>
      </c>
      <c r="E193" s="262" t="s">
        <v>947</v>
      </c>
      <c r="F193" s="263" t="s">
        <v>948</v>
      </c>
      <c r="G193" s="264" t="s">
        <v>198</v>
      </c>
      <c r="H193" s="265">
        <v>1</v>
      </c>
      <c r="I193" s="266"/>
      <c r="J193" s="267">
        <f>ROUND(I193*H193,2)</f>
        <v>0</v>
      </c>
      <c r="K193" s="268"/>
      <c r="L193" s="269"/>
      <c r="M193" s="270" t="s">
        <v>1</v>
      </c>
      <c r="N193" s="271" t="s">
        <v>47</v>
      </c>
      <c r="O193" s="92"/>
      <c r="P193" s="230">
        <f>O193*H193</f>
        <v>0</v>
      </c>
      <c r="Q193" s="230">
        <v>0.0030000000000000001</v>
      </c>
      <c r="R193" s="230">
        <f>Q193*H193</f>
        <v>0.0030000000000000001</v>
      </c>
      <c r="S193" s="230">
        <v>0</v>
      </c>
      <c r="T193" s="231">
        <f>S193*H193</f>
        <v>0</v>
      </c>
      <c r="U193" s="39"/>
      <c r="V193" s="39"/>
      <c r="W193" s="39"/>
      <c r="X193" s="39"/>
      <c r="Y193" s="39"/>
      <c r="Z193" s="39"/>
      <c r="AA193" s="39"/>
      <c r="AB193" s="39"/>
      <c r="AC193" s="39"/>
      <c r="AD193" s="39"/>
      <c r="AE193" s="39"/>
      <c r="AR193" s="232" t="s">
        <v>168</v>
      </c>
      <c r="AT193" s="232" t="s">
        <v>164</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2117</v>
      </c>
    </row>
    <row r="194" s="2" customFormat="1">
      <c r="A194" s="39"/>
      <c r="B194" s="40"/>
      <c r="C194" s="41"/>
      <c r="D194" s="234" t="s">
        <v>144</v>
      </c>
      <c r="E194" s="41"/>
      <c r="F194" s="235" t="s">
        <v>950</v>
      </c>
      <c r="G194" s="41"/>
      <c r="H194" s="41"/>
      <c r="I194" s="236"/>
      <c r="J194" s="41"/>
      <c r="K194" s="41"/>
      <c r="L194" s="45"/>
      <c r="M194" s="237"/>
      <c r="N194" s="238"/>
      <c r="O194" s="92"/>
      <c r="P194" s="92"/>
      <c r="Q194" s="92"/>
      <c r="R194" s="92"/>
      <c r="S194" s="92"/>
      <c r="T194" s="93"/>
      <c r="U194" s="39"/>
      <c r="V194" s="39"/>
      <c r="W194" s="39"/>
      <c r="X194" s="39"/>
      <c r="Y194" s="39"/>
      <c r="Z194" s="39"/>
      <c r="AA194" s="39"/>
      <c r="AB194" s="39"/>
      <c r="AC194" s="39"/>
      <c r="AD194" s="39"/>
      <c r="AE194" s="39"/>
      <c r="AT194" s="17" t="s">
        <v>144</v>
      </c>
      <c r="AU194" s="17" t="s">
        <v>92</v>
      </c>
    </row>
    <row r="195" s="2" customFormat="1" ht="14.4" customHeight="1">
      <c r="A195" s="39"/>
      <c r="B195" s="40"/>
      <c r="C195" s="261" t="s">
        <v>278</v>
      </c>
      <c r="D195" s="261" t="s">
        <v>164</v>
      </c>
      <c r="E195" s="262" t="s">
        <v>952</v>
      </c>
      <c r="F195" s="263" t="s">
        <v>953</v>
      </c>
      <c r="G195" s="264" t="s">
        <v>198</v>
      </c>
      <c r="H195" s="265">
        <v>8</v>
      </c>
      <c r="I195" s="266"/>
      <c r="J195" s="267">
        <f>ROUND(I195*H195,2)</f>
        <v>0</v>
      </c>
      <c r="K195" s="268"/>
      <c r="L195" s="269"/>
      <c r="M195" s="270" t="s">
        <v>1</v>
      </c>
      <c r="N195" s="271" t="s">
        <v>47</v>
      </c>
      <c r="O195" s="92"/>
      <c r="P195" s="230">
        <f>O195*H195</f>
        <v>0</v>
      </c>
      <c r="Q195" s="230">
        <v>0.00035</v>
      </c>
      <c r="R195" s="230">
        <f>Q195*H195</f>
        <v>0.0028</v>
      </c>
      <c r="S195" s="230">
        <v>0</v>
      </c>
      <c r="T195" s="231">
        <f>S195*H195</f>
        <v>0</v>
      </c>
      <c r="U195" s="39"/>
      <c r="V195" s="39"/>
      <c r="W195" s="39"/>
      <c r="X195" s="39"/>
      <c r="Y195" s="39"/>
      <c r="Z195" s="39"/>
      <c r="AA195" s="39"/>
      <c r="AB195" s="39"/>
      <c r="AC195" s="39"/>
      <c r="AD195" s="39"/>
      <c r="AE195" s="39"/>
      <c r="AR195" s="232" t="s">
        <v>168</v>
      </c>
      <c r="AT195" s="232" t="s">
        <v>164</v>
      </c>
      <c r="AU195" s="232" t="s">
        <v>92</v>
      </c>
      <c r="AY195" s="17" t="s">
        <v>136</v>
      </c>
      <c r="BE195" s="233">
        <f>IF(N195="základní",J195,0)</f>
        <v>0</v>
      </c>
      <c r="BF195" s="233">
        <f>IF(N195="snížená",J195,0)</f>
        <v>0</v>
      </c>
      <c r="BG195" s="233">
        <f>IF(N195="zákl. přenesená",J195,0)</f>
        <v>0</v>
      </c>
      <c r="BH195" s="233">
        <f>IF(N195="sníž. přenesená",J195,0)</f>
        <v>0</v>
      </c>
      <c r="BI195" s="233">
        <f>IF(N195="nulová",J195,0)</f>
        <v>0</v>
      </c>
      <c r="BJ195" s="17" t="s">
        <v>90</v>
      </c>
      <c r="BK195" s="233">
        <f>ROUND(I195*H195,2)</f>
        <v>0</v>
      </c>
      <c r="BL195" s="17" t="s">
        <v>142</v>
      </c>
      <c r="BM195" s="232" t="s">
        <v>2118</v>
      </c>
    </row>
    <row r="196" s="2" customFormat="1">
      <c r="A196" s="39"/>
      <c r="B196" s="40"/>
      <c r="C196" s="41"/>
      <c r="D196" s="234" t="s">
        <v>144</v>
      </c>
      <c r="E196" s="41"/>
      <c r="F196" s="235" t="s">
        <v>955</v>
      </c>
      <c r="G196" s="41"/>
      <c r="H196" s="41"/>
      <c r="I196" s="236"/>
      <c r="J196" s="41"/>
      <c r="K196" s="41"/>
      <c r="L196" s="45"/>
      <c r="M196" s="237"/>
      <c r="N196" s="238"/>
      <c r="O196" s="92"/>
      <c r="P196" s="92"/>
      <c r="Q196" s="92"/>
      <c r="R196" s="92"/>
      <c r="S196" s="92"/>
      <c r="T196" s="93"/>
      <c r="U196" s="39"/>
      <c r="V196" s="39"/>
      <c r="W196" s="39"/>
      <c r="X196" s="39"/>
      <c r="Y196" s="39"/>
      <c r="Z196" s="39"/>
      <c r="AA196" s="39"/>
      <c r="AB196" s="39"/>
      <c r="AC196" s="39"/>
      <c r="AD196" s="39"/>
      <c r="AE196" s="39"/>
      <c r="AT196" s="17" t="s">
        <v>144</v>
      </c>
      <c r="AU196" s="17" t="s">
        <v>92</v>
      </c>
    </row>
    <row r="197" s="2" customFormat="1" ht="14.4" customHeight="1">
      <c r="A197" s="39"/>
      <c r="B197" s="40"/>
      <c r="C197" s="261" t="s">
        <v>285</v>
      </c>
      <c r="D197" s="261" t="s">
        <v>164</v>
      </c>
      <c r="E197" s="262" t="s">
        <v>957</v>
      </c>
      <c r="F197" s="263" t="s">
        <v>958</v>
      </c>
      <c r="G197" s="264" t="s">
        <v>198</v>
      </c>
      <c r="H197" s="265">
        <v>1</v>
      </c>
      <c r="I197" s="266"/>
      <c r="J197" s="267">
        <f>ROUND(I197*H197,2)</f>
        <v>0</v>
      </c>
      <c r="K197" s="268"/>
      <c r="L197" s="269"/>
      <c r="M197" s="270" t="s">
        <v>1</v>
      </c>
      <c r="N197" s="271" t="s">
        <v>47</v>
      </c>
      <c r="O197" s="92"/>
      <c r="P197" s="230">
        <f>O197*H197</f>
        <v>0</v>
      </c>
      <c r="Q197" s="230">
        <v>0.00010000000000000001</v>
      </c>
      <c r="R197" s="230">
        <f>Q197*H197</f>
        <v>0.00010000000000000001</v>
      </c>
      <c r="S197" s="230">
        <v>0</v>
      </c>
      <c r="T197" s="231">
        <f>S197*H197</f>
        <v>0</v>
      </c>
      <c r="U197" s="39"/>
      <c r="V197" s="39"/>
      <c r="W197" s="39"/>
      <c r="X197" s="39"/>
      <c r="Y197" s="39"/>
      <c r="Z197" s="39"/>
      <c r="AA197" s="39"/>
      <c r="AB197" s="39"/>
      <c r="AC197" s="39"/>
      <c r="AD197" s="39"/>
      <c r="AE197" s="39"/>
      <c r="AR197" s="232" t="s">
        <v>168</v>
      </c>
      <c r="AT197" s="232" t="s">
        <v>164</v>
      </c>
      <c r="AU197" s="232" t="s">
        <v>92</v>
      </c>
      <c r="AY197" s="17" t="s">
        <v>136</v>
      </c>
      <c r="BE197" s="233">
        <f>IF(N197="základní",J197,0)</f>
        <v>0</v>
      </c>
      <c r="BF197" s="233">
        <f>IF(N197="snížená",J197,0)</f>
        <v>0</v>
      </c>
      <c r="BG197" s="233">
        <f>IF(N197="zákl. přenesená",J197,0)</f>
        <v>0</v>
      </c>
      <c r="BH197" s="233">
        <f>IF(N197="sníž. přenesená",J197,0)</f>
        <v>0</v>
      </c>
      <c r="BI197" s="233">
        <f>IF(N197="nulová",J197,0)</f>
        <v>0</v>
      </c>
      <c r="BJ197" s="17" t="s">
        <v>90</v>
      </c>
      <c r="BK197" s="233">
        <f>ROUND(I197*H197,2)</f>
        <v>0</v>
      </c>
      <c r="BL197" s="17" t="s">
        <v>142</v>
      </c>
      <c r="BM197" s="232" t="s">
        <v>2119</v>
      </c>
    </row>
    <row r="198" s="2" customFormat="1">
      <c r="A198" s="39"/>
      <c r="B198" s="40"/>
      <c r="C198" s="41"/>
      <c r="D198" s="234" t="s">
        <v>144</v>
      </c>
      <c r="E198" s="41"/>
      <c r="F198" s="235" t="s">
        <v>960</v>
      </c>
      <c r="G198" s="41"/>
      <c r="H198" s="41"/>
      <c r="I198" s="236"/>
      <c r="J198" s="41"/>
      <c r="K198" s="41"/>
      <c r="L198" s="45"/>
      <c r="M198" s="237"/>
      <c r="N198" s="238"/>
      <c r="O198" s="92"/>
      <c r="P198" s="92"/>
      <c r="Q198" s="92"/>
      <c r="R198" s="92"/>
      <c r="S198" s="92"/>
      <c r="T198" s="93"/>
      <c r="U198" s="39"/>
      <c r="V198" s="39"/>
      <c r="W198" s="39"/>
      <c r="X198" s="39"/>
      <c r="Y198" s="39"/>
      <c r="Z198" s="39"/>
      <c r="AA198" s="39"/>
      <c r="AB198" s="39"/>
      <c r="AC198" s="39"/>
      <c r="AD198" s="39"/>
      <c r="AE198" s="39"/>
      <c r="AT198" s="17" t="s">
        <v>144</v>
      </c>
      <c r="AU198" s="17" t="s">
        <v>92</v>
      </c>
    </row>
    <row r="199" s="2" customFormat="1" ht="24.15" customHeight="1">
      <c r="A199" s="39"/>
      <c r="B199" s="40"/>
      <c r="C199" s="220" t="s">
        <v>291</v>
      </c>
      <c r="D199" s="220" t="s">
        <v>138</v>
      </c>
      <c r="E199" s="221" t="s">
        <v>984</v>
      </c>
      <c r="F199" s="222" t="s">
        <v>985</v>
      </c>
      <c r="G199" s="223" t="s">
        <v>256</v>
      </c>
      <c r="H199" s="224">
        <v>12</v>
      </c>
      <c r="I199" s="225"/>
      <c r="J199" s="226">
        <f>ROUND(I199*H199,2)</f>
        <v>0</v>
      </c>
      <c r="K199" s="227"/>
      <c r="L199" s="45"/>
      <c r="M199" s="228" t="s">
        <v>1</v>
      </c>
      <c r="N199" s="229" t="s">
        <v>47</v>
      </c>
      <c r="O199" s="92"/>
      <c r="P199" s="230">
        <f>O199*H199</f>
        <v>0</v>
      </c>
      <c r="Q199" s="230">
        <v>0.15540000000000001</v>
      </c>
      <c r="R199" s="230">
        <f>Q199*H199</f>
        <v>1.8648000000000002</v>
      </c>
      <c r="S199" s="230">
        <v>0</v>
      </c>
      <c r="T199" s="231">
        <f>S199*H199</f>
        <v>0</v>
      </c>
      <c r="U199" s="39"/>
      <c r="V199" s="39"/>
      <c r="W199" s="39"/>
      <c r="X199" s="39"/>
      <c r="Y199" s="39"/>
      <c r="Z199" s="39"/>
      <c r="AA199" s="39"/>
      <c r="AB199" s="39"/>
      <c r="AC199" s="39"/>
      <c r="AD199" s="39"/>
      <c r="AE199" s="39"/>
      <c r="AR199" s="232" t="s">
        <v>142</v>
      </c>
      <c r="AT199" s="232" t="s">
        <v>138</v>
      </c>
      <c r="AU199" s="232" t="s">
        <v>92</v>
      </c>
      <c r="AY199" s="17" t="s">
        <v>136</v>
      </c>
      <c r="BE199" s="233">
        <f>IF(N199="základní",J199,0)</f>
        <v>0</v>
      </c>
      <c r="BF199" s="233">
        <f>IF(N199="snížená",J199,0)</f>
        <v>0</v>
      </c>
      <c r="BG199" s="233">
        <f>IF(N199="zákl. přenesená",J199,0)</f>
        <v>0</v>
      </c>
      <c r="BH199" s="233">
        <f>IF(N199="sníž. přenesená",J199,0)</f>
        <v>0</v>
      </c>
      <c r="BI199" s="233">
        <f>IF(N199="nulová",J199,0)</f>
        <v>0</v>
      </c>
      <c r="BJ199" s="17" t="s">
        <v>90</v>
      </c>
      <c r="BK199" s="233">
        <f>ROUND(I199*H199,2)</f>
        <v>0</v>
      </c>
      <c r="BL199" s="17" t="s">
        <v>142</v>
      </c>
      <c r="BM199" s="232" t="s">
        <v>2120</v>
      </c>
    </row>
    <row r="200" s="13" customFormat="1">
      <c r="A200" s="13"/>
      <c r="B200" s="239"/>
      <c r="C200" s="240"/>
      <c r="D200" s="234" t="s">
        <v>150</v>
      </c>
      <c r="E200" s="241" t="s">
        <v>1</v>
      </c>
      <c r="F200" s="242" t="s">
        <v>201</v>
      </c>
      <c r="G200" s="240"/>
      <c r="H200" s="243">
        <v>12</v>
      </c>
      <c r="I200" s="244"/>
      <c r="J200" s="240"/>
      <c r="K200" s="240"/>
      <c r="L200" s="245"/>
      <c r="M200" s="246"/>
      <c r="N200" s="247"/>
      <c r="O200" s="247"/>
      <c r="P200" s="247"/>
      <c r="Q200" s="247"/>
      <c r="R200" s="247"/>
      <c r="S200" s="247"/>
      <c r="T200" s="248"/>
      <c r="U200" s="13"/>
      <c r="V200" s="13"/>
      <c r="W200" s="13"/>
      <c r="X200" s="13"/>
      <c r="Y200" s="13"/>
      <c r="Z200" s="13"/>
      <c r="AA200" s="13"/>
      <c r="AB200" s="13"/>
      <c r="AC200" s="13"/>
      <c r="AD200" s="13"/>
      <c r="AE200" s="13"/>
      <c r="AT200" s="249" t="s">
        <v>150</v>
      </c>
      <c r="AU200" s="249" t="s">
        <v>92</v>
      </c>
      <c r="AV200" s="13" t="s">
        <v>92</v>
      </c>
      <c r="AW200" s="13" t="s">
        <v>38</v>
      </c>
      <c r="AX200" s="13" t="s">
        <v>90</v>
      </c>
      <c r="AY200" s="249" t="s">
        <v>136</v>
      </c>
    </row>
    <row r="201" s="2" customFormat="1" ht="14.4" customHeight="1">
      <c r="A201" s="39"/>
      <c r="B201" s="40"/>
      <c r="C201" s="261" t="s">
        <v>296</v>
      </c>
      <c r="D201" s="261" t="s">
        <v>164</v>
      </c>
      <c r="E201" s="262" t="s">
        <v>2121</v>
      </c>
      <c r="F201" s="263" t="s">
        <v>2122</v>
      </c>
      <c r="G201" s="264" t="s">
        <v>256</v>
      </c>
      <c r="H201" s="265">
        <v>12.24</v>
      </c>
      <c r="I201" s="266"/>
      <c r="J201" s="267">
        <f>ROUND(I201*H201,2)</f>
        <v>0</v>
      </c>
      <c r="K201" s="268"/>
      <c r="L201" s="269"/>
      <c r="M201" s="270" t="s">
        <v>1</v>
      </c>
      <c r="N201" s="271" t="s">
        <v>47</v>
      </c>
      <c r="O201" s="92"/>
      <c r="P201" s="230">
        <f>O201*H201</f>
        <v>0</v>
      </c>
      <c r="Q201" s="230">
        <v>0.040000000000000001</v>
      </c>
      <c r="R201" s="230">
        <f>Q201*H201</f>
        <v>0.48960000000000004</v>
      </c>
      <c r="S201" s="230">
        <v>0</v>
      </c>
      <c r="T201" s="231">
        <f>S201*H201</f>
        <v>0</v>
      </c>
      <c r="U201" s="39"/>
      <c r="V201" s="39"/>
      <c r="W201" s="39"/>
      <c r="X201" s="39"/>
      <c r="Y201" s="39"/>
      <c r="Z201" s="39"/>
      <c r="AA201" s="39"/>
      <c r="AB201" s="39"/>
      <c r="AC201" s="39"/>
      <c r="AD201" s="39"/>
      <c r="AE201" s="39"/>
      <c r="AR201" s="232" t="s">
        <v>168</v>
      </c>
      <c r="AT201" s="232" t="s">
        <v>164</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2123</v>
      </c>
    </row>
    <row r="202" s="2" customFormat="1">
      <c r="A202" s="39"/>
      <c r="B202" s="40"/>
      <c r="C202" s="41"/>
      <c r="D202" s="234" t="s">
        <v>144</v>
      </c>
      <c r="E202" s="41"/>
      <c r="F202" s="235" t="s">
        <v>2124</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0"/>
      <c r="F203" s="242" t="s">
        <v>2125</v>
      </c>
      <c r="G203" s="240"/>
      <c r="H203" s="243">
        <v>12.24</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4</v>
      </c>
      <c r="AX203" s="13" t="s">
        <v>90</v>
      </c>
      <c r="AY203" s="249" t="s">
        <v>136</v>
      </c>
    </row>
    <row r="204" s="2" customFormat="1" ht="24.15" customHeight="1">
      <c r="A204" s="39"/>
      <c r="B204" s="40"/>
      <c r="C204" s="220" t="s">
        <v>303</v>
      </c>
      <c r="D204" s="220" t="s">
        <v>138</v>
      </c>
      <c r="E204" s="221" t="s">
        <v>1014</v>
      </c>
      <c r="F204" s="222" t="s">
        <v>1015</v>
      </c>
      <c r="G204" s="223" t="s">
        <v>256</v>
      </c>
      <c r="H204" s="224">
        <v>14</v>
      </c>
      <c r="I204" s="225"/>
      <c r="J204" s="226">
        <f>ROUND(I204*H204,2)</f>
        <v>0</v>
      </c>
      <c r="K204" s="227"/>
      <c r="L204" s="45"/>
      <c r="M204" s="228" t="s">
        <v>1</v>
      </c>
      <c r="N204" s="229" t="s">
        <v>47</v>
      </c>
      <c r="O204" s="92"/>
      <c r="P204" s="230">
        <f>O204*H204</f>
        <v>0</v>
      </c>
      <c r="Q204" s="230">
        <v>0.1295</v>
      </c>
      <c r="R204" s="230">
        <f>Q204*H204</f>
        <v>1.8130000000000002</v>
      </c>
      <c r="S204" s="230">
        <v>0</v>
      </c>
      <c r="T204" s="231">
        <f>S204*H204</f>
        <v>0</v>
      </c>
      <c r="U204" s="39"/>
      <c r="V204" s="39"/>
      <c r="W204" s="39"/>
      <c r="X204" s="39"/>
      <c r="Y204" s="39"/>
      <c r="Z204" s="39"/>
      <c r="AA204" s="39"/>
      <c r="AB204" s="39"/>
      <c r="AC204" s="39"/>
      <c r="AD204" s="39"/>
      <c r="AE204" s="39"/>
      <c r="AR204" s="232" t="s">
        <v>142</v>
      </c>
      <c r="AT204" s="232" t="s">
        <v>138</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2126</v>
      </c>
    </row>
    <row r="205" s="2" customFormat="1">
      <c r="A205" s="39"/>
      <c r="B205" s="40"/>
      <c r="C205" s="41"/>
      <c r="D205" s="234" t="s">
        <v>144</v>
      </c>
      <c r="E205" s="41"/>
      <c r="F205" s="235" t="s">
        <v>2127</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13" customFormat="1">
      <c r="A206" s="13"/>
      <c r="B206" s="239"/>
      <c r="C206" s="240"/>
      <c r="D206" s="234" t="s">
        <v>150</v>
      </c>
      <c r="E206" s="241" t="s">
        <v>1</v>
      </c>
      <c r="F206" s="242" t="s">
        <v>211</v>
      </c>
      <c r="G206" s="240"/>
      <c r="H206" s="243">
        <v>14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90</v>
      </c>
      <c r="AY206" s="249" t="s">
        <v>136</v>
      </c>
    </row>
    <row r="207" s="2" customFormat="1" ht="14.4" customHeight="1">
      <c r="A207" s="39"/>
      <c r="B207" s="40"/>
      <c r="C207" s="261" t="s">
        <v>308</v>
      </c>
      <c r="D207" s="261" t="s">
        <v>164</v>
      </c>
      <c r="E207" s="262" t="s">
        <v>1018</v>
      </c>
      <c r="F207" s="263" t="s">
        <v>1019</v>
      </c>
      <c r="G207" s="264" t="s">
        <v>256</v>
      </c>
      <c r="H207" s="265">
        <v>14.279999999999999</v>
      </c>
      <c r="I207" s="266"/>
      <c r="J207" s="267">
        <f>ROUND(I207*H207,2)</f>
        <v>0</v>
      </c>
      <c r="K207" s="268"/>
      <c r="L207" s="269"/>
      <c r="M207" s="270" t="s">
        <v>1</v>
      </c>
      <c r="N207" s="271" t="s">
        <v>47</v>
      </c>
      <c r="O207" s="92"/>
      <c r="P207" s="230">
        <f>O207*H207</f>
        <v>0</v>
      </c>
      <c r="Q207" s="230">
        <v>0.044999999999999998</v>
      </c>
      <c r="R207" s="230">
        <f>Q207*H207</f>
        <v>0.64259999999999995</v>
      </c>
      <c r="S207" s="230">
        <v>0</v>
      </c>
      <c r="T207" s="231">
        <f>S207*H207</f>
        <v>0</v>
      </c>
      <c r="U207" s="39"/>
      <c r="V207" s="39"/>
      <c r="W207" s="39"/>
      <c r="X207" s="39"/>
      <c r="Y207" s="39"/>
      <c r="Z207" s="39"/>
      <c r="AA207" s="39"/>
      <c r="AB207" s="39"/>
      <c r="AC207" s="39"/>
      <c r="AD207" s="39"/>
      <c r="AE207" s="39"/>
      <c r="AR207" s="232" t="s">
        <v>168</v>
      </c>
      <c r="AT207" s="232" t="s">
        <v>164</v>
      </c>
      <c r="AU207" s="232" t="s">
        <v>92</v>
      </c>
      <c r="AY207" s="17" t="s">
        <v>136</v>
      </c>
      <c r="BE207" s="233">
        <f>IF(N207="základní",J207,0)</f>
        <v>0</v>
      </c>
      <c r="BF207" s="233">
        <f>IF(N207="snížená",J207,0)</f>
        <v>0</v>
      </c>
      <c r="BG207" s="233">
        <f>IF(N207="zákl. přenesená",J207,0)</f>
        <v>0</v>
      </c>
      <c r="BH207" s="233">
        <f>IF(N207="sníž. přenesená",J207,0)</f>
        <v>0</v>
      </c>
      <c r="BI207" s="233">
        <f>IF(N207="nulová",J207,0)</f>
        <v>0</v>
      </c>
      <c r="BJ207" s="17" t="s">
        <v>90</v>
      </c>
      <c r="BK207" s="233">
        <f>ROUND(I207*H207,2)</f>
        <v>0</v>
      </c>
      <c r="BL207" s="17" t="s">
        <v>142</v>
      </c>
      <c r="BM207" s="232" t="s">
        <v>2128</v>
      </c>
    </row>
    <row r="208" s="2" customFormat="1">
      <c r="A208" s="39"/>
      <c r="B208" s="40"/>
      <c r="C208" s="41"/>
      <c r="D208" s="234" t="s">
        <v>144</v>
      </c>
      <c r="E208" s="41"/>
      <c r="F208" s="235" t="s">
        <v>2129</v>
      </c>
      <c r="G208" s="41"/>
      <c r="H208" s="41"/>
      <c r="I208" s="236"/>
      <c r="J208" s="41"/>
      <c r="K208" s="41"/>
      <c r="L208" s="45"/>
      <c r="M208" s="237"/>
      <c r="N208" s="238"/>
      <c r="O208" s="92"/>
      <c r="P208" s="92"/>
      <c r="Q208" s="92"/>
      <c r="R208" s="92"/>
      <c r="S208" s="92"/>
      <c r="T208" s="93"/>
      <c r="U208" s="39"/>
      <c r="V208" s="39"/>
      <c r="W208" s="39"/>
      <c r="X208" s="39"/>
      <c r="Y208" s="39"/>
      <c r="Z208" s="39"/>
      <c r="AA208" s="39"/>
      <c r="AB208" s="39"/>
      <c r="AC208" s="39"/>
      <c r="AD208" s="39"/>
      <c r="AE208" s="39"/>
      <c r="AT208" s="17" t="s">
        <v>144</v>
      </c>
      <c r="AU208" s="17" t="s">
        <v>92</v>
      </c>
    </row>
    <row r="209" s="13" customFormat="1">
      <c r="A209" s="13"/>
      <c r="B209" s="239"/>
      <c r="C209" s="240"/>
      <c r="D209" s="234" t="s">
        <v>150</v>
      </c>
      <c r="E209" s="240"/>
      <c r="F209" s="242" t="s">
        <v>2130</v>
      </c>
      <c r="G209" s="240"/>
      <c r="H209" s="243">
        <v>14.279999999999999</v>
      </c>
      <c r="I209" s="244"/>
      <c r="J209" s="240"/>
      <c r="K209" s="240"/>
      <c r="L209" s="245"/>
      <c r="M209" s="246"/>
      <c r="N209" s="247"/>
      <c r="O209" s="247"/>
      <c r="P209" s="247"/>
      <c r="Q209" s="247"/>
      <c r="R209" s="247"/>
      <c r="S209" s="247"/>
      <c r="T209" s="248"/>
      <c r="U209" s="13"/>
      <c r="V209" s="13"/>
      <c r="W209" s="13"/>
      <c r="X209" s="13"/>
      <c r="Y209" s="13"/>
      <c r="Z209" s="13"/>
      <c r="AA209" s="13"/>
      <c r="AB209" s="13"/>
      <c r="AC209" s="13"/>
      <c r="AD209" s="13"/>
      <c r="AE209" s="13"/>
      <c r="AT209" s="249" t="s">
        <v>150</v>
      </c>
      <c r="AU209" s="249" t="s">
        <v>92</v>
      </c>
      <c r="AV209" s="13" t="s">
        <v>92</v>
      </c>
      <c r="AW209" s="13" t="s">
        <v>4</v>
      </c>
      <c r="AX209" s="13" t="s">
        <v>90</v>
      </c>
      <c r="AY209" s="249" t="s">
        <v>136</v>
      </c>
    </row>
    <row r="210" s="2" customFormat="1" ht="24.15" customHeight="1">
      <c r="A210" s="39"/>
      <c r="B210" s="40"/>
      <c r="C210" s="220" t="s">
        <v>314</v>
      </c>
      <c r="D210" s="220" t="s">
        <v>138</v>
      </c>
      <c r="E210" s="221" t="s">
        <v>464</v>
      </c>
      <c r="F210" s="222" t="s">
        <v>465</v>
      </c>
      <c r="G210" s="223" t="s">
        <v>141</v>
      </c>
      <c r="H210" s="224">
        <v>25</v>
      </c>
      <c r="I210" s="225"/>
      <c r="J210" s="226">
        <f>ROUND(I210*H210,2)</f>
        <v>0</v>
      </c>
      <c r="K210" s="227"/>
      <c r="L210" s="45"/>
      <c r="M210" s="228" t="s">
        <v>1</v>
      </c>
      <c r="N210" s="229" t="s">
        <v>47</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142</v>
      </c>
      <c r="AT210" s="232" t="s">
        <v>138</v>
      </c>
      <c r="AU210" s="232" t="s">
        <v>92</v>
      </c>
      <c r="AY210" s="17" t="s">
        <v>136</v>
      </c>
      <c r="BE210" s="233">
        <f>IF(N210="základní",J210,0)</f>
        <v>0</v>
      </c>
      <c r="BF210" s="233">
        <f>IF(N210="snížená",J210,0)</f>
        <v>0</v>
      </c>
      <c r="BG210" s="233">
        <f>IF(N210="zákl. přenesená",J210,0)</f>
        <v>0</v>
      </c>
      <c r="BH210" s="233">
        <f>IF(N210="sníž. přenesená",J210,0)</f>
        <v>0</v>
      </c>
      <c r="BI210" s="233">
        <f>IF(N210="nulová",J210,0)</f>
        <v>0</v>
      </c>
      <c r="BJ210" s="17" t="s">
        <v>90</v>
      </c>
      <c r="BK210" s="233">
        <f>ROUND(I210*H210,2)</f>
        <v>0</v>
      </c>
      <c r="BL210" s="17" t="s">
        <v>142</v>
      </c>
      <c r="BM210" s="232" t="s">
        <v>2131</v>
      </c>
    </row>
    <row r="211" s="13" customFormat="1">
      <c r="A211" s="13"/>
      <c r="B211" s="239"/>
      <c r="C211" s="240"/>
      <c r="D211" s="234" t="s">
        <v>150</v>
      </c>
      <c r="E211" s="241" t="s">
        <v>1</v>
      </c>
      <c r="F211" s="242" t="s">
        <v>185</v>
      </c>
      <c r="G211" s="240"/>
      <c r="H211" s="243">
        <v>25</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38</v>
      </c>
      <c r="AX211" s="13" t="s">
        <v>90</v>
      </c>
      <c r="AY211" s="249" t="s">
        <v>136</v>
      </c>
    </row>
    <row r="212" s="2" customFormat="1" ht="24.15" customHeight="1">
      <c r="A212" s="39"/>
      <c r="B212" s="40"/>
      <c r="C212" s="220" t="s">
        <v>318</v>
      </c>
      <c r="D212" s="220" t="s">
        <v>138</v>
      </c>
      <c r="E212" s="221" t="s">
        <v>1053</v>
      </c>
      <c r="F212" s="222" t="s">
        <v>2132</v>
      </c>
      <c r="G212" s="223" t="s">
        <v>256</v>
      </c>
      <c r="H212" s="224">
        <v>12</v>
      </c>
      <c r="I212" s="225"/>
      <c r="J212" s="226">
        <f>ROUND(I212*H212,2)</f>
        <v>0</v>
      </c>
      <c r="K212" s="227"/>
      <c r="L212" s="45"/>
      <c r="M212" s="228" t="s">
        <v>1</v>
      </c>
      <c r="N212" s="229" t="s">
        <v>47</v>
      </c>
      <c r="O212" s="92"/>
      <c r="P212" s="230">
        <f>O212*H212</f>
        <v>0</v>
      </c>
      <c r="Q212" s="230">
        <v>0.00060999999999999997</v>
      </c>
      <c r="R212" s="230">
        <f>Q212*H212</f>
        <v>0.0073200000000000001</v>
      </c>
      <c r="S212" s="230">
        <v>0</v>
      </c>
      <c r="T212" s="231">
        <f>S212*H212</f>
        <v>0</v>
      </c>
      <c r="U212" s="39"/>
      <c r="V212" s="39"/>
      <c r="W212" s="39"/>
      <c r="X212" s="39"/>
      <c r="Y212" s="39"/>
      <c r="Z212" s="39"/>
      <c r="AA212" s="39"/>
      <c r="AB212" s="39"/>
      <c r="AC212" s="39"/>
      <c r="AD212" s="39"/>
      <c r="AE212" s="39"/>
      <c r="AR212" s="232" t="s">
        <v>142</v>
      </c>
      <c r="AT212" s="232" t="s">
        <v>138</v>
      </c>
      <c r="AU212" s="232" t="s">
        <v>92</v>
      </c>
      <c r="AY212" s="17" t="s">
        <v>136</v>
      </c>
      <c r="BE212" s="233">
        <f>IF(N212="základní",J212,0)</f>
        <v>0</v>
      </c>
      <c r="BF212" s="233">
        <f>IF(N212="snížená",J212,0)</f>
        <v>0</v>
      </c>
      <c r="BG212" s="233">
        <f>IF(N212="zákl. přenesená",J212,0)</f>
        <v>0</v>
      </c>
      <c r="BH212" s="233">
        <f>IF(N212="sníž. přenesená",J212,0)</f>
        <v>0</v>
      </c>
      <c r="BI212" s="233">
        <f>IF(N212="nulová",J212,0)</f>
        <v>0</v>
      </c>
      <c r="BJ212" s="17" t="s">
        <v>90</v>
      </c>
      <c r="BK212" s="233">
        <f>ROUND(I212*H212,2)</f>
        <v>0</v>
      </c>
      <c r="BL212" s="17" t="s">
        <v>142</v>
      </c>
      <c r="BM212" s="232" t="s">
        <v>2133</v>
      </c>
    </row>
    <row r="213" s="13" customFormat="1">
      <c r="A213" s="13"/>
      <c r="B213" s="239"/>
      <c r="C213" s="240"/>
      <c r="D213" s="234" t="s">
        <v>150</v>
      </c>
      <c r="E213" s="241" t="s">
        <v>1</v>
      </c>
      <c r="F213" s="242" t="s">
        <v>201</v>
      </c>
      <c r="G213" s="240"/>
      <c r="H213" s="243">
        <v>12</v>
      </c>
      <c r="I213" s="244"/>
      <c r="J213" s="240"/>
      <c r="K213" s="240"/>
      <c r="L213" s="245"/>
      <c r="M213" s="246"/>
      <c r="N213" s="247"/>
      <c r="O213" s="247"/>
      <c r="P213" s="247"/>
      <c r="Q213" s="247"/>
      <c r="R213" s="247"/>
      <c r="S213" s="247"/>
      <c r="T213" s="248"/>
      <c r="U213" s="13"/>
      <c r="V213" s="13"/>
      <c r="W213" s="13"/>
      <c r="X213" s="13"/>
      <c r="Y213" s="13"/>
      <c r="Z213" s="13"/>
      <c r="AA213" s="13"/>
      <c r="AB213" s="13"/>
      <c r="AC213" s="13"/>
      <c r="AD213" s="13"/>
      <c r="AE213" s="13"/>
      <c r="AT213" s="249" t="s">
        <v>150</v>
      </c>
      <c r="AU213" s="249" t="s">
        <v>92</v>
      </c>
      <c r="AV213" s="13" t="s">
        <v>92</v>
      </c>
      <c r="AW213" s="13" t="s">
        <v>38</v>
      </c>
      <c r="AX213" s="13" t="s">
        <v>90</v>
      </c>
      <c r="AY213" s="249" t="s">
        <v>136</v>
      </c>
    </row>
    <row r="214" s="2" customFormat="1" ht="14.4" customHeight="1">
      <c r="A214" s="39"/>
      <c r="B214" s="40"/>
      <c r="C214" s="220" t="s">
        <v>322</v>
      </c>
      <c r="D214" s="220" t="s">
        <v>138</v>
      </c>
      <c r="E214" s="221" t="s">
        <v>2066</v>
      </c>
      <c r="F214" s="222" t="s">
        <v>2067</v>
      </c>
      <c r="G214" s="223" t="s">
        <v>256</v>
      </c>
      <c r="H214" s="224">
        <v>12</v>
      </c>
      <c r="I214" s="225"/>
      <c r="J214" s="226">
        <f>ROUND(I214*H214,2)</f>
        <v>0</v>
      </c>
      <c r="K214" s="227"/>
      <c r="L214" s="45"/>
      <c r="M214" s="228" t="s">
        <v>1</v>
      </c>
      <c r="N214" s="229" t="s">
        <v>47</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142</v>
      </c>
      <c r="AT214" s="232" t="s">
        <v>138</v>
      </c>
      <c r="AU214" s="232" t="s">
        <v>92</v>
      </c>
      <c r="AY214" s="17" t="s">
        <v>136</v>
      </c>
      <c r="BE214" s="233">
        <f>IF(N214="základní",J214,0)</f>
        <v>0</v>
      </c>
      <c r="BF214" s="233">
        <f>IF(N214="snížená",J214,0)</f>
        <v>0</v>
      </c>
      <c r="BG214" s="233">
        <f>IF(N214="zákl. přenesená",J214,0)</f>
        <v>0</v>
      </c>
      <c r="BH214" s="233">
        <f>IF(N214="sníž. přenesená",J214,0)</f>
        <v>0</v>
      </c>
      <c r="BI214" s="233">
        <f>IF(N214="nulová",J214,0)</f>
        <v>0</v>
      </c>
      <c r="BJ214" s="17" t="s">
        <v>90</v>
      </c>
      <c r="BK214" s="233">
        <f>ROUND(I214*H214,2)</f>
        <v>0</v>
      </c>
      <c r="BL214" s="17" t="s">
        <v>142</v>
      </c>
      <c r="BM214" s="232" t="s">
        <v>2134</v>
      </c>
    </row>
    <row r="215" s="13" customFormat="1">
      <c r="A215" s="13"/>
      <c r="B215" s="239"/>
      <c r="C215" s="240"/>
      <c r="D215" s="234" t="s">
        <v>150</v>
      </c>
      <c r="E215" s="241" t="s">
        <v>1</v>
      </c>
      <c r="F215" s="242" t="s">
        <v>201</v>
      </c>
      <c r="G215" s="240"/>
      <c r="H215" s="243">
        <v>12</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150</v>
      </c>
      <c r="AU215" s="249" t="s">
        <v>92</v>
      </c>
      <c r="AV215" s="13" t="s">
        <v>92</v>
      </c>
      <c r="AW215" s="13" t="s">
        <v>38</v>
      </c>
      <c r="AX215" s="13" t="s">
        <v>90</v>
      </c>
      <c r="AY215" s="249" t="s">
        <v>136</v>
      </c>
    </row>
    <row r="216" s="2" customFormat="1" ht="24.15" customHeight="1">
      <c r="A216" s="39"/>
      <c r="B216" s="40"/>
      <c r="C216" s="220" t="s">
        <v>327</v>
      </c>
      <c r="D216" s="220" t="s">
        <v>138</v>
      </c>
      <c r="E216" s="221" t="s">
        <v>616</v>
      </c>
      <c r="F216" s="222" t="s">
        <v>617</v>
      </c>
      <c r="G216" s="223" t="s">
        <v>141</v>
      </c>
      <c r="H216" s="224">
        <v>6</v>
      </c>
      <c r="I216" s="225"/>
      <c r="J216" s="226">
        <f>ROUND(I216*H216,2)</f>
        <v>0</v>
      </c>
      <c r="K216" s="227"/>
      <c r="L216" s="45"/>
      <c r="M216" s="228" t="s">
        <v>1</v>
      </c>
      <c r="N216" s="229" t="s">
        <v>47</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142</v>
      </c>
      <c r="AT216" s="232" t="s">
        <v>138</v>
      </c>
      <c r="AU216" s="232" t="s">
        <v>92</v>
      </c>
      <c r="AY216" s="17" t="s">
        <v>136</v>
      </c>
      <c r="BE216" s="233">
        <f>IF(N216="základní",J216,0)</f>
        <v>0</v>
      </c>
      <c r="BF216" s="233">
        <f>IF(N216="snížená",J216,0)</f>
        <v>0</v>
      </c>
      <c r="BG216" s="233">
        <f>IF(N216="zákl. přenesená",J216,0)</f>
        <v>0</v>
      </c>
      <c r="BH216" s="233">
        <f>IF(N216="sníž. přenesená",J216,0)</f>
        <v>0</v>
      </c>
      <c r="BI216" s="233">
        <f>IF(N216="nulová",J216,0)</f>
        <v>0</v>
      </c>
      <c r="BJ216" s="17" t="s">
        <v>90</v>
      </c>
      <c r="BK216" s="233">
        <f>ROUND(I216*H216,2)</f>
        <v>0</v>
      </c>
      <c r="BL216" s="17" t="s">
        <v>142</v>
      </c>
      <c r="BM216" s="232" t="s">
        <v>2135</v>
      </c>
    </row>
    <row r="217" s="13" customFormat="1">
      <c r="A217" s="13"/>
      <c r="B217" s="239"/>
      <c r="C217" s="240"/>
      <c r="D217" s="234" t="s">
        <v>150</v>
      </c>
      <c r="E217" s="241" t="s">
        <v>1</v>
      </c>
      <c r="F217" s="242" t="s">
        <v>171</v>
      </c>
      <c r="G217" s="240"/>
      <c r="H217" s="243">
        <v>6</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150</v>
      </c>
      <c r="AU217" s="249" t="s">
        <v>92</v>
      </c>
      <c r="AV217" s="13" t="s">
        <v>92</v>
      </c>
      <c r="AW217" s="13" t="s">
        <v>38</v>
      </c>
      <c r="AX217" s="13" t="s">
        <v>90</v>
      </c>
      <c r="AY217" s="249" t="s">
        <v>136</v>
      </c>
    </row>
    <row r="218" s="2" customFormat="1" ht="24.15" customHeight="1">
      <c r="A218" s="39"/>
      <c r="B218" s="40"/>
      <c r="C218" s="220" t="s">
        <v>333</v>
      </c>
      <c r="D218" s="220" t="s">
        <v>138</v>
      </c>
      <c r="E218" s="221" t="s">
        <v>626</v>
      </c>
      <c r="F218" s="222" t="s">
        <v>627</v>
      </c>
      <c r="G218" s="223" t="s">
        <v>141</v>
      </c>
      <c r="H218" s="224">
        <v>6</v>
      </c>
      <c r="I218" s="225"/>
      <c r="J218" s="226">
        <f>ROUND(I218*H218,2)</f>
        <v>0</v>
      </c>
      <c r="K218" s="227"/>
      <c r="L218" s="45"/>
      <c r="M218" s="228" t="s">
        <v>1</v>
      </c>
      <c r="N218" s="229" t="s">
        <v>47</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142</v>
      </c>
      <c r="AT218" s="232" t="s">
        <v>138</v>
      </c>
      <c r="AU218" s="232" t="s">
        <v>92</v>
      </c>
      <c r="AY218" s="17" t="s">
        <v>136</v>
      </c>
      <c r="BE218" s="233">
        <f>IF(N218="základní",J218,0)</f>
        <v>0</v>
      </c>
      <c r="BF218" s="233">
        <f>IF(N218="snížená",J218,0)</f>
        <v>0</v>
      </c>
      <c r="BG218" s="233">
        <f>IF(N218="zákl. přenesená",J218,0)</f>
        <v>0</v>
      </c>
      <c r="BH218" s="233">
        <f>IF(N218="sníž. přenesená",J218,0)</f>
        <v>0</v>
      </c>
      <c r="BI218" s="233">
        <f>IF(N218="nulová",J218,0)</f>
        <v>0</v>
      </c>
      <c r="BJ218" s="17" t="s">
        <v>90</v>
      </c>
      <c r="BK218" s="233">
        <f>ROUND(I218*H218,2)</f>
        <v>0</v>
      </c>
      <c r="BL218" s="17" t="s">
        <v>142</v>
      </c>
      <c r="BM218" s="232" t="s">
        <v>2136</v>
      </c>
    </row>
    <row r="219" s="13" customFormat="1">
      <c r="A219" s="13"/>
      <c r="B219" s="239"/>
      <c r="C219" s="240"/>
      <c r="D219" s="234" t="s">
        <v>150</v>
      </c>
      <c r="E219" s="241" t="s">
        <v>1</v>
      </c>
      <c r="F219" s="242" t="s">
        <v>171</v>
      </c>
      <c r="G219" s="240"/>
      <c r="H219" s="243">
        <v>6</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90</v>
      </c>
      <c r="AY219" s="249" t="s">
        <v>136</v>
      </c>
    </row>
    <row r="220" s="2" customFormat="1" ht="24.15" customHeight="1">
      <c r="A220" s="39"/>
      <c r="B220" s="40"/>
      <c r="C220" s="220" t="s">
        <v>339</v>
      </c>
      <c r="D220" s="220" t="s">
        <v>138</v>
      </c>
      <c r="E220" s="221" t="s">
        <v>630</v>
      </c>
      <c r="F220" s="222" t="s">
        <v>631</v>
      </c>
      <c r="G220" s="223" t="s">
        <v>141</v>
      </c>
      <c r="H220" s="224">
        <v>6</v>
      </c>
      <c r="I220" s="225"/>
      <c r="J220" s="226">
        <f>ROUND(I220*H220,2)</f>
        <v>0</v>
      </c>
      <c r="K220" s="227"/>
      <c r="L220" s="45"/>
      <c r="M220" s="228" t="s">
        <v>1</v>
      </c>
      <c r="N220" s="229" t="s">
        <v>47</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142</v>
      </c>
      <c r="AT220" s="232" t="s">
        <v>138</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2137</v>
      </c>
    </row>
    <row r="221" s="13" customFormat="1">
      <c r="A221" s="13"/>
      <c r="B221" s="239"/>
      <c r="C221" s="240"/>
      <c r="D221" s="234" t="s">
        <v>150</v>
      </c>
      <c r="E221" s="241" t="s">
        <v>1</v>
      </c>
      <c r="F221" s="242" t="s">
        <v>171</v>
      </c>
      <c r="G221" s="240"/>
      <c r="H221" s="243">
        <v>6</v>
      </c>
      <c r="I221" s="244"/>
      <c r="J221" s="240"/>
      <c r="K221" s="240"/>
      <c r="L221" s="245"/>
      <c r="M221" s="246"/>
      <c r="N221" s="247"/>
      <c r="O221" s="247"/>
      <c r="P221" s="247"/>
      <c r="Q221" s="247"/>
      <c r="R221" s="247"/>
      <c r="S221" s="247"/>
      <c r="T221" s="248"/>
      <c r="U221" s="13"/>
      <c r="V221" s="13"/>
      <c r="W221" s="13"/>
      <c r="X221" s="13"/>
      <c r="Y221" s="13"/>
      <c r="Z221" s="13"/>
      <c r="AA221" s="13"/>
      <c r="AB221" s="13"/>
      <c r="AC221" s="13"/>
      <c r="AD221" s="13"/>
      <c r="AE221" s="13"/>
      <c r="AT221" s="249" t="s">
        <v>150</v>
      </c>
      <c r="AU221" s="249" t="s">
        <v>92</v>
      </c>
      <c r="AV221" s="13" t="s">
        <v>92</v>
      </c>
      <c r="AW221" s="13" t="s">
        <v>38</v>
      </c>
      <c r="AX221" s="13" t="s">
        <v>90</v>
      </c>
      <c r="AY221" s="249" t="s">
        <v>136</v>
      </c>
    </row>
    <row r="222" s="2" customFormat="1" ht="14.4" customHeight="1">
      <c r="A222" s="39"/>
      <c r="B222" s="40"/>
      <c r="C222" s="220" t="s">
        <v>344</v>
      </c>
      <c r="D222" s="220" t="s">
        <v>138</v>
      </c>
      <c r="E222" s="221" t="s">
        <v>2138</v>
      </c>
      <c r="F222" s="222" t="s">
        <v>2139</v>
      </c>
      <c r="G222" s="223" t="s">
        <v>141</v>
      </c>
      <c r="H222" s="224">
        <v>18</v>
      </c>
      <c r="I222" s="225"/>
      <c r="J222" s="226">
        <f>ROUND(I222*H222,2)</f>
        <v>0</v>
      </c>
      <c r="K222" s="227"/>
      <c r="L222" s="45"/>
      <c r="M222" s="228" t="s">
        <v>1</v>
      </c>
      <c r="N222" s="229" t="s">
        <v>47</v>
      </c>
      <c r="O222" s="92"/>
      <c r="P222" s="230">
        <f>O222*H222</f>
        <v>0</v>
      </c>
      <c r="Q222" s="230">
        <v>0</v>
      </c>
      <c r="R222" s="230">
        <f>Q222*H222</f>
        <v>0</v>
      </c>
      <c r="S222" s="230">
        <v>0.28999999999999998</v>
      </c>
      <c r="T222" s="231">
        <f>S222*H222</f>
        <v>5.2199999999999998</v>
      </c>
      <c r="U222" s="39"/>
      <c r="V222" s="39"/>
      <c r="W222" s="39"/>
      <c r="X222" s="39"/>
      <c r="Y222" s="39"/>
      <c r="Z222" s="39"/>
      <c r="AA222" s="39"/>
      <c r="AB222" s="39"/>
      <c r="AC222" s="39"/>
      <c r="AD222" s="39"/>
      <c r="AE222" s="39"/>
      <c r="AR222" s="232" t="s">
        <v>142</v>
      </c>
      <c r="AT222" s="232" t="s">
        <v>138</v>
      </c>
      <c r="AU222" s="232" t="s">
        <v>92</v>
      </c>
      <c r="AY222" s="17" t="s">
        <v>136</v>
      </c>
      <c r="BE222" s="233">
        <f>IF(N222="základní",J222,0)</f>
        <v>0</v>
      </c>
      <c r="BF222" s="233">
        <f>IF(N222="snížená",J222,0)</f>
        <v>0</v>
      </c>
      <c r="BG222" s="233">
        <f>IF(N222="zákl. přenesená",J222,0)</f>
        <v>0</v>
      </c>
      <c r="BH222" s="233">
        <f>IF(N222="sníž. přenesená",J222,0)</f>
        <v>0</v>
      </c>
      <c r="BI222" s="233">
        <f>IF(N222="nulová",J222,0)</f>
        <v>0</v>
      </c>
      <c r="BJ222" s="17" t="s">
        <v>90</v>
      </c>
      <c r="BK222" s="233">
        <f>ROUND(I222*H222,2)</f>
        <v>0</v>
      </c>
      <c r="BL222" s="17" t="s">
        <v>142</v>
      </c>
      <c r="BM222" s="232" t="s">
        <v>2140</v>
      </c>
    </row>
    <row r="223" s="2" customFormat="1">
      <c r="A223" s="39"/>
      <c r="B223" s="40"/>
      <c r="C223" s="41"/>
      <c r="D223" s="234" t="s">
        <v>144</v>
      </c>
      <c r="E223" s="41"/>
      <c r="F223" s="235" t="s">
        <v>2141</v>
      </c>
      <c r="G223" s="41"/>
      <c r="H223" s="41"/>
      <c r="I223" s="236"/>
      <c r="J223" s="41"/>
      <c r="K223" s="41"/>
      <c r="L223" s="45"/>
      <c r="M223" s="237"/>
      <c r="N223" s="238"/>
      <c r="O223" s="92"/>
      <c r="P223" s="92"/>
      <c r="Q223" s="92"/>
      <c r="R223" s="92"/>
      <c r="S223" s="92"/>
      <c r="T223" s="93"/>
      <c r="U223" s="39"/>
      <c r="V223" s="39"/>
      <c r="W223" s="39"/>
      <c r="X223" s="39"/>
      <c r="Y223" s="39"/>
      <c r="Z223" s="39"/>
      <c r="AA223" s="39"/>
      <c r="AB223" s="39"/>
      <c r="AC223" s="39"/>
      <c r="AD223" s="39"/>
      <c r="AE223" s="39"/>
      <c r="AT223" s="17" t="s">
        <v>144</v>
      </c>
      <c r="AU223" s="17" t="s">
        <v>92</v>
      </c>
    </row>
    <row r="224" s="2" customFormat="1" ht="14.4" customHeight="1">
      <c r="A224" s="39"/>
      <c r="B224" s="40"/>
      <c r="C224" s="220" t="s">
        <v>349</v>
      </c>
      <c r="D224" s="220" t="s">
        <v>138</v>
      </c>
      <c r="E224" s="221" t="s">
        <v>1704</v>
      </c>
      <c r="F224" s="222" t="s">
        <v>2142</v>
      </c>
      <c r="G224" s="223" t="s">
        <v>1115</v>
      </c>
      <c r="H224" s="224">
        <v>4</v>
      </c>
      <c r="I224" s="225"/>
      <c r="J224" s="226">
        <f>ROUND(I224*H224,2)</f>
        <v>0</v>
      </c>
      <c r="K224" s="227"/>
      <c r="L224" s="45"/>
      <c r="M224" s="228" t="s">
        <v>1</v>
      </c>
      <c r="N224" s="229" t="s">
        <v>47</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142</v>
      </c>
      <c r="AT224" s="232" t="s">
        <v>138</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2143</v>
      </c>
    </row>
    <row r="225" s="2" customFormat="1">
      <c r="A225" s="39"/>
      <c r="B225" s="40"/>
      <c r="C225" s="41"/>
      <c r="D225" s="234" t="s">
        <v>144</v>
      </c>
      <c r="E225" s="41"/>
      <c r="F225" s="235" t="s">
        <v>2144</v>
      </c>
      <c r="G225" s="41"/>
      <c r="H225" s="41"/>
      <c r="I225" s="236"/>
      <c r="J225" s="41"/>
      <c r="K225" s="41"/>
      <c r="L225" s="45"/>
      <c r="M225" s="237"/>
      <c r="N225" s="238"/>
      <c r="O225" s="92"/>
      <c r="P225" s="92"/>
      <c r="Q225" s="92"/>
      <c r="R225" s="92"/>
      <c r="S225" s="92"/>
      <c r="T225" s="93"/>
      <c r="U225" s="39"/>
      <c r="V225" s="39"/>
      <c r="W225" s="39"/>
      <c r="X225" s="39"/>
      <c r="Y225" s="39"/>
      <c r="Z225" s="39"/>
      <c r="AA225" s="39"/>
      <c r="AB225" s="39"/>
      <c r="AC225" s="39"/>
      <c r="AD225" s="39"/>
      <c r="AE225" s="39"/>
      <c r="AT225" s="17" t="s">
        <v>144</v>
      </c>
      <c r="AU225" s="17" t="s">
        <v>92</v>
      </c>
    </row>
    <row r="226" s="2" customFormat="1" ht="14.4" customHeight="1">
      <c r="A226" s="39"/>
      <c r="B226" s="40"/>
      <c r="C226" s="220" t="s">
        <v>355</v>
      </c>
      <c r="D226" s="220" t="s">
        <v>138</v>
      </c>
      <c r="E226" s="221" t="s">
        <v>382</v>
      </c>
      <c r="F226" s="222" t="s">
        <v>383</v>
      </c>
      <c r="G226" s="223" t="s">
        <v>167</v>
      </c>
      <c r="H226" s="224">
        <v>3.7400000000000002</v>
      </c>
      <c r="I226" s="225"/>
      <c r="J226" s="226">
        <f>ROUND(I226*H226,2)</f>
        <v>0</v>
      </c>
      <c r="K226" s="227"/>
      <c r="L226" s="45"/>
      <c r="M226" s="228" t="s">
        <v>1</v>
      </c>
      <c r="N226" s="229" t="s">
        <v>47</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142</v>
      </c>
      <c r="AT226" s="232" t="s">
        <v>138</v>
      </c>
      <c r="AU226" s="232" t="s">
        <v>92</v>
      </c>
      <c r="AY226" s="17" t="s">
        <v>136</v>
      </c>
      <c r="BE226" s="233">
        <f>IF(N226="základní",J226,0)</f>
        <v>0</v>
      </c>
      <c r="BF226" s="233">
        <f>IF(N226="snížená",J226,0)</f>
        <v>0</v>
      </c>
      <c r="BG226" s="233">
        <f>IF(N226="zákl. přenesená",J226,0)</f>
        <v>0</v>
      </c>
      <c r="BH226" s="233">
        <f>IF(N226="sníž. přenesená",J226,0)</f>
        <v>0</v>
      </c>
      <c r="BI226" s="233">
        <f>IF(N226="nulová",J226,0)</f>
        <v>0</v>
      </c>
      <c r="BJ226" s="17" t="s">
        <v>90</v>
      </c>
      <c r="BK226" s="233">
        <f>ROUND(I226*H226,2)</f>
        <v>0</v>
      </c>
      <c r="BL226" s="17" t="s">
        <v>142</v>
      </c>
      <c r="BM226" s="232" t="s">
        <v>2145</v>
      </c>
    </row>
    <row r="227" s="13" customFormat="1">
      <c r="A227" s="13"/>
      <c r="B227" s="239"/>
      <c r="C227" s="240"/>
      <c r="D227" s="234" t="s">
        <v>150</v>
      </c>
      <c r="E227" s="241" t="s">
        <v>1</v>
      </c>
      <c r="F227" s="242" t="s">
        <v>2146</v>
      </c>
      <c r="G227" s="240"/>
      <c r="H227" s="243">
        <v>3.7400000000000002</v>
      </c>
      <c r="I227" s="244"/>
      <c r="J227" s="240"/>
      <c r="K227" s="240"/>
      <c r="L227" s="245"/>
      <c r="M227" s="246"/>
      <c r="N227" s="247"/>
      <c r="O227" s="247"/>
      <c r="P227" s="247"/>
      <c r="Q227" s="247"/>
      <c r="R227" s="247"/>
      <c r="S227" s="247"/>
      <c r="T227" s="248"/>
      <c r="U227" s="13"/>
      <c r="V227" s="13"/>
      <c r="W227" s="13"/>
      <c r="X227" s="13"/>
      <c r="Y227" s="13"/>
      <c r="Z227" s="13"/>
      <c r="AA227" s="13"/>
      <c r="AB227" s="13"/>
      <c r="AC227" s="13"/>
      <c r="AD227" s="13"/>
      <c r="AE227" s="13"/>
      <c r="AT227" s="249" t="s">
        <v>150</v>
      </c>
      <c r="AU227" s="249" t="s">
        <v>92</v>
      </c>
      <c r="AV227" s="13" t="s">
        <v>92</v>
      </c>
      <c r="AW227" s="13" t="s">
        <v>38</v>
      </c>
      <c r="AX227" s="13" t="s">
        <v>82</v>
      </c>
      <c r="AY227" s="249" t="s">
        <v>136</v>
      </c>
    </row>
    <row r="228" s="14" customFormat="1">
      <c r="A228" s="14"/>
      <c r="B228" s="250"/>
      <c r="C228" s="251"/>
      <c r="D228" s="234" t="s">
        <v>150</v>
      </c>
      <c r="E228" s="252" t="s">
        <v>1</v>
      </c>
      <c r="F228" s="253" t="s">
        <v>153</v>
      </c>
      <c r="G228" s="251"/>
      <c r="H228" s="254">
        <v>3.7400000000000002</v>
      </c>
      <c r="I228" s="255"/>
      <c r="J228" s="251"/>
      <c r="K228" s="251"/>
      <c r="L228" s="256"/>
      <c r="M228" s="257"/>
      <c r="N228" s="258"/>
      <c r="O228" s="258"/>
      <c r="P228" s="258"/>
      <c r="Q228" s="258"/>
      <c r="R228" s="258"/>
      <c r="S228" s="258"/>
      <c r="T228" s="259"/>
      <c r="U228" s="14"/>
      <c r="V228" s="14"/>
      <c r="W228" s="14"/>
      <c r="X228" s="14"/>
      <c r="Y228" s="14"/>
      <c r="Z228" s="14"/>
      <c r="AA228" s="14"/>
      <c r="AB228" s="14"/>
      <c r="AC228" s="14"/>
      <c r="AD228" s="14"/>
      <c r="AE228" s="14"/>
      <c r="AT228" s="260" t="s">
        <v>150</v>
      </c>
      <c r="AU228" s="260" t="s">
        <v>92</v>
      </c>
      <c r="AV228" s="14" t="s">
        <v>142</v>
      </c>
      <c r="AW228" s="14" t="s">
        <v>38</v>
      </c>
      <c r="AX228" s="14" t="s">
        <v>90</v>
      </c>
      <c r="AY228" s="260" t="s">
        <v>136</v>
      </c>
    </row>
    <row r="229" s="2" customFormat="1" ht="24.15" customHeight="1">
      <c r="A229" s="39"/>
      <c r="B229" s="40"/>
      <c r="C229" s="220" t="s">
        <v>27</v>
      </c>
      <c r="D229" s="220" t="s">
        <v>138</v>
      </c>
      <c r="E229" s="221" t="s">
        <v>390</v>
      </c>
      <c r="F229" s="222" t="s">
        <v>391</v>
      </c>
      <c r="G229" s="223" t="s">
        <v>167</v>
      </c>
      <c r="H229" s="224">
        <v>119.68000000000001</v>
      </c>
      <c r="I229" s="225"/>
      <c r="J229" s="226">
        <f>ROUND(I229*H229,2)</f>
        <v>0</v>
      </c>
      <c r="K229" s="227"/>
      <c r="L229" s="45"/>
      <c r="M229" s="228" t="s">
        <v>1</v>
      </c>
      <c r="N229" s="229" t="s">
        <v>47</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142</v>
      </c>
      <c r="AT229" s="232" t="s">
        <v>138</v>
      </c>
      <c r="AU229" s="232" t="s">
        <v>92</v>
      </c>
      <c r="AY229" s="17" t="s">
        <v>136</v>
      </c>
      <c r="BE229" s="233">
        <f>IF(N229="základní",J229,0)</f>
        <v>0</v>
      </c>
      <c r="BF229" s="233">
        <f>IF(N229="snížená",J229,0)</f>
        <v>0</v>
      </c>
      <c r="BG229" s="233">
        <f>IF(N229="zákl. přenesená",J229,0)</f>
        <v>0</v>
      </c>
      <c r="BH229" s="233">
        <f>IF(N229="sníž. přenesená",J229,0)</f>
        <v>0</v>
      </c>
      <c r="BI229" s="233">
        <f>IF(N229="nulová",J229,0)</f>
        <v>0</v>
      </c>
      <c r="BJ229" s="17" t="s">
        <v>90</v>
      </c>
      <c r="BK229" s="233">
        <f>ROUND(I229*H229,2)</f>
        <v>0</v>
      </c>
      <c r="BL229" s="17" t="s">
        <v>142</v>
      </c>
      <c r="BM229" s="232" t="s">
        <v>2147</v>
      </c>
    </row>
    <row r="230" s="13" customFormat="1">
      <c r="A230" s="13"/>
      <c r="B230" s="239"/>
      <c r="C230" s="240"/>
      <c r="D230" s="234" t="s">
        <v>150</v>
      </c>
      <c r="E230" s="241" t="s">
        <v>1</v>
      </c>
      <c r="F230" s="242" t="s">
        <v>2148</v>
      </c>
      <c r="G230" s="240"/>
      <c r="H230" s="243">
        <v>119.68000000000001</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150</v>
      </c>
      <c r="AU230" s="249" t="s">
        <v>92</v>
      </c>
      <c r="AV230" s="13" t="s">
        <v>92</v>
      </c>
      <c r="AW230" s="13" t="s">
        <v>38</v>
      </c>
      <c r="AX230" s="13" t="s">
        <v>82</v>
      </c>
      <c r="AY230" s="249" t="s">
        <v>136</v>
      </c>
    </row>
    <row r="231" s="14" customFormat="1">
      <c r="A231" s="14"/>
      <c r="B231" s="250"/>
      <c r="C231" s="251"/>
      <c r="D231" s="234" t="s">
        <v>150</v>
      </c>
      <c r="E231" s="252" t="s">
        <v>1</v>
      </c>
      <c r="F231" s="253" t="s">
        <v>153</v>
      </c>
      <c r="G231" s="251"/>
      <c r="H231" s="254">
        <v>119.68000000000001</v>
      </c>
      <c r="I231" s="255"/>
      <c r="J231" s="251"/>
      <c r="K231" s="251"/>
      <c r="L231" s="256"/>
      <c r="M231" s="257"/>
      <c r="N231" s="258"/>
      <c r="O231" s="258"/>
      <c r="P231" s="258"/>
      <c r="Q231" s="258"/>
      <c r="R231" s="258"/>
      <c r="S231" s="258"/>
      <c r="T231" s="259"/>
      <c r="U231" s="14"/>
      <c r="V231" s="14"/>
      <c r="W231" s="14"/>
      <c r="X231" s="14"/>
      <c r="Y231" s="14"/>
      <c r="Z231" s="14"/>
      <c r="AA231" s="14"/>
      <c r="AB231" s="14"/>
      <c r="AC231" s="14"/>
      <c r="AD231" s="14"/>
      <c r="AE231" s="14"/>
      <c r="AT231" s="260" t="s">
        <v>150</v>
      </c>
      <c r="AU231" s="260" t="s">
        <v>92</v>
      </c>
      <c r="AV231" s="14" t="s">
        <v>142</v>
      </c>
      <c r="AW231" s="14" t="s">
        <v>38</v>
      </c>
      <c r="AX231" s="14" t="s">
        <v>90</v>
      </c>
      <c r="AY231" s="260" t="s">
        <v>136</v>
      </c>
    </row>
    <row r="232" s="2" customFormat="1" ht="24.15" customHeight="1">
      <c r="A232" s="39"/>
      <c r="B232" s="40"/>
      <c r="C232" s="220" t="s">
        <v>363</v>
      </c>
      <c r="D232" s="220" t="s">
        <v>138</v>
      </c>
      <c r="E232" s="221" t="s">
        <v>395</v>
      </c>
      <c r="F232" s="222" t="s">
        <v>396</v>
      </c>
      <c r="G232" s="223" t="s">
        <v>167</v>
      </c>
      <c r="H232" s="224">
        <v>2.3399999999999999</v>
      </c>
      <c r="I232" s="225"/>
      <c r="J232" s="226">
        <f>ROUND(I232*H232,2)</f>
        <v>0</v>
      </c>
      <c r="K232" s="227"/>
      <c r="L232" s="45"/>
      <c r="M232" s="228" t="s">
        <v>1</v>
      </c>
      <c r="N232" s="229" t="s">
        <v>47</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2149</v>
      </c>
    </row>
    <row r="233" s="13" customFormat="1">
      <c r="A233" s="13"/>
      <c r="B233" s="239"/>
      <c r="C233" s="240"/>
      <c r="D233" s="234" t="s">
        <v>150</v>
      </c>
      <c r="E233" s="241" t="s">
        <v>1</v>
      </c>
      <c r="F233" s="242" t="s">
        <v>2150</v>
      </c>
      <c r="G233" s="240"/>
      <c r="H233" s="243">
        <v>2.3399999999999999</v>
      </c>
      <c r="I233" s="244"/>
      <c r="J233" s="240"/>
      <c r="K233" s="240"/>
      <c r="L233" s="245"/>
      <c r="M233" s="246"/>
      <c r="N233" s="247"/>
      <c r="O233" s="247"/>
      <c r="P233" s="247"/>
      <c r="Q233" s="247"/>
      <c r="R233" s="247"/>
      <c r="S233" s="247"/>
      <c r="T233" s="248"/>
      <c r="U233" s="13"/>
      <c r="V233" s="13"/>
      <c r="W233" s="13"/>
      <c r="X233" s="13"/>
      <c r="Y233" s="13"/>
      <c r="Z233" s="13"/>
      <c r="AA233" s="13"/>
      <c r="AB233" s="13"/>
      <c r="AC233" s="13"/>
      <c r="AD233" s="13"/>
      <c r="AE233" s="13"/>
      <c r="AT233" s="249" t="s">
        <v>150</v>
      </c>
      <c r="AU233" s="249" t="s">
        <v>92</v>
      </c>
      <c r="AV233" s="13" t="s">
        <v>92</v>
      </c>
      <c r="AW233" s="13" t="s">
        <v>38</v>
      </c>
      <c r="AX233" s="13" t="s">
        <v>82</v>
      </c>
      <c r="AY233" s="249" t="s">
        <v>136</v>
      </c>
    </row>
    <row r="234" s="14" customFormat="1">
      <c r="A234" s="14"/>
      <c r="B234" s="250"/>
      <c r="C234" s="251"/>
      <c r="D234" s="234" t="s">
        <v>150</v>
      </c>
      <c r="E234" s="252" t="s">
        <v>1</v>
      </c>
      <c r="F234" s="253" t="s">
        <v>153</v>
      </c>
      <c r="G234" s="251"/>
      <c r="H234" s="254">
        <v>2.3399999999999999</v>
      </c>
      <c r="I234" s="255"/>
      <c r="J234" s="251"/>
      <c r="K234" s="251"/>
      <c r="L234" s="256"/>
      <c r="M234" s="257"/>
      <c r="N234" s="258"/>
      <c r="O234" s="258"/>
      <c r="P234" s="258"/>
      <c r="Q234" s="258"/>
      <c r="R234" s="258"/>
      <c r="S234" s="258"/>
      <c r="T234" s="259"/>
      <c r="U234" s="14"/>
      <c r="V234" s="14"/>
      <c r="W234" s="14"/>
      <c r="X234" s="14"/>
      <c r="Y234" s="14"/>
      <c r="Z234" s="14"/>
      <c r="AA234" s="14"/>
      <c r="AB234" s="14"/>
      <c r="AC234" s="14"/>
      <c r="AD234" s="14"/>
      <c r="AE234" s="14"/>
      <c r="AT234" s="260" t="s">
        <v>150</v>
      </c>
      <c r="AU234" s="260" t="s">
        <v>92</v>
      </c>
      <c r="AV234" s="14" t="s">
        <v>142</v>
      </c>
      <c r="AW234" s="14" t="s">
        <v>38</v>
      </c>
      <c r="AX234" s="14" t="s">
        <v>90</v>
      </c>
      <c r="AY234" s="260" t="s">
        <v>136</v>
      </c>
    </row>
    <row r="235" s="2" customFormat="1" ht="24.15" customHeight="1">
      <c r="A235" s="39"/>
      <c r="B235" s="40"/>
      <c r="C235" s="220" t="s">
        <v>370</v>
      </c>
      <c r="D235" s="220" t="s">
        <v>138</v>
      </c>
      <c r="E235" s="221" t="s">
        <v>2151</v>
      </c>
      <c r="F235" s="222" t="s">
        <v>401</v>
      </c>
      <c r="G235" s="223" t="s">
        <v>167</v>
      </c>
      <c r="H235" s="224">
        <v>1.3999999999999999</v>
      </c>
      <c r="I235" s="225"/>
      <c r="J235" s="226">
        <f>ROUND(I235*H235,2)</f>
        <v>0</v>
      </c>
      <c r="K235" s="227"/>
      <c r="L235" s="45"/>
      <c r="M235" s="228" t="s">
        <v>1</v>
      </c>
      <c r="N235" s="229" t="s">
        <v>47</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142</v>
      </c>
      <c r="AT235" s="232" t="s">
        <v>138</v>
      </c>
      <c r="AU235" s="232" t="s">
        <v>92</v>
      </c>
      <c r="AY235" s="17" t="s">
        <v>136</v>
      </c>
      <c r="BE235" s="233">
        <f>IF(N235="základní",J235,0)</f>
        <v>0</v>
      </c>
      <c r="BF235" s="233">
        <f>IF(N235="snížená",J235,0)</f>
        <v>0</v>
      </c>
      <c r="BG235" s="233">
        <f>IF(N235="zákl. přenesená",J235,0)</f>
        <v>0</v>
      </c>
      <c r="BH235" s="233">
        <f>IF(N235="sníž. přenesená",J235,0)</f>
        <v>0</v>
      </c>
      <c r="BI235" s="233">
        <f>IF(N235="nulová",J235,0)</f>
        <v>0</v>
      </c>
      <c r="BJ235" s="17" t="s">
        <v>90</v>
      </c>
      <c r="BK235" s="233">
        <f>ROUND(I235*H235,2)</f>
        <v>0</v>
      </c>
      <c r="BL235" s="17" t="s">
        <v>142</v>
      </c>
      <c r="BM235" s="232" t="s">
        <v>2152</v>
      </c>
    </row>
    <row r="236" s="13" customFormat="1">
      <c r="A236" s="13"/>
      <c r="B236" s="239"/>
      <c r="C236" s="240"/>
      <c r="D236" s="234" t="s">
        <v>150</v>
      </c>
      <c r="E236" s="241" t="s">
        <v>1</v>
      </c>
      <c r="F236" s="242" t="s">
        <v>2153</v>
      </c>
      <c r="G236" s="240"/>
      <c r="H236" s="243">
        <v>1.3999999999999999</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1.3999999999999999</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24.15" customHeight="1">
      <c r="A238" s="39"/>
      <c r="B238" s="40"/>
      <c r="C238" s="220" t="s">
        <v>376</v>
      </c>
      <c r="D238" s="220" t="s">
        <v>138</v>
      </c>
      <c r="E238" s="221" t="s">
        <v>411</v>
      </c>
      <c r="F238" s="222" t="s">
        <v>412</v>
      </c>
      <c r="G238" s="223" t="s">
        <v>167</v>
      </c>
      <c r="H238" s="224">
        <v>24.25</v>
      </c>
      <c r="I238" s="225"/>
      <c r="J238" s="226">
        <f>ROUND(I238*H238,2)</f>
        <v>0</v>
      </c>
      <c r="K238" s="227"/>
      <c r="L238" s="45"/>
      <c r="M238" s="228" t="s">
        <v>1</v>
      </c>
      <c r="N238" s="229" t="s">
        <v>47</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2154</v>
      </c>
    </row>
    <row r="239" s="13" customFormat="1">
      <c r="A239" s="13"/>
      <c r="B239" s="239"/>
      <c r="C239" s="240"/>
      <c r="D239" s="234" t="s">
        <v>150</v>
      </c>
      <c r="E239" s="241" t="s">
        <v>1</v>
      </c>
      <c r="F239" s="242" t="s">
        <v>2155</v>
      </c>
      <c r="G239" s="240"/>
      <c r="H239" s="243">
        <v>23.75</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150</v>
      </c>
      <c r="AU239" s="249" t="s">
        <v>92</v>
      </c>
      <c r="AV239" s="13" t="s">
        <v>92</v>
      </c>
      <c r="AW239" s="13" t="s">
        <v>38</v>
      </c>
      <c r="AX239" s="13" t="s">
        <v>82</v>
      </c>
      <c r="AY239" s="249" t="s">
        <v>136</v>
      </c>
    </row>
    <row r="240" s="13" customFormat="1">
      <c r="A240" s="13"/>
      <c r="B240" s="239"/>
      <c r="C240" s="240"/>
      <c r="D240" s="234" t="s">
        <v>150</v>
      </c>
      <c r="E240" s="241" t="s">
        <v>1</v>
      </c>
      <c r="F240" s="242" t="s">
        <v>2156</v>
      </c>
      <c r="G240" s="240"/>
      <c r="H240" s="243">
        <v>0.5</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24.25</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12" customFormat="1" ht="22.8" customHeight="1">
      <c r="A242" s="12"/>
      <c r="B242" s="204"/>
      <c r="C242" s="205"/>
      <c r="D242" s="206" t="s">
        <v>81</v>
      </c>
      <c r="E242" s="218" t="s">
        <v>186</v>
      </c>
      <c r="F242" s="218" t="s">
        <v>2157</v>
      </c>
      <c r="G242" s="205"/>
      <c r="H242" s="205"/>
      <c r="I242" s="208"/>
      <c r="J242" s="219">
        <f>BK242</f>
        <v>0</v>
      </c>
      <c r="K242" s="205"/>
      <c r="L242" s="210"/>
      <c r="M242" s="211"/>
      <c r="N242" s="212"/>
      <c r="O242" s="212"/>
      <c r="P242" s="213">
        <f>P243+SUM(P244:P320)</f>
        <v>0</v>
      </c>
      <c r="Q242" s="212"/>
      <c r="R242" s="213">
        <f>R243+SUM(R244:R320)</f>
        <v>47.781390000000009</v>
      </c>
      <c r="S242" s="212"/>
      <c r="T242" s="214">
        <f>T243+SUM(T244:T320)</f>
        <v>76.873999999999995</v>
      </c>
      <c r="U242" s="12"/>
      <c r="V242" s="12"/>
      <c r="W242" s="12"/>
      <c r="X242" s="12"/>
      <c r="Y242" s="12"/>
      <c r="Z242" s="12"/>
      <c r="AA242" s="12"/>
      <c r="AB242" s="12"/>
      <c r="AC242" s="12"/>
      <c r="AD242" s="12"/>
      <c r="AE242" s="12"/>
      <c r="AR242" s="215" t="s">
        <v>90</v>
      </c>
      <c r="AT242" s="216" t="s">
        <v>81</v>
      </c>
      <c r="AU242" s="216" t="s">
        <v>90</v>
      </c>
      <c r="AY242" s="215" t="s">
        <v>136</v>
      </c>
      <c r="BK242" s="217">
        <f>BK243+SUM(BK244:BK320)</f>
        <v>0</v>
      </c>
    </row>
    <row r="243" s="2" customFormat="1" ht="24.15" customHeight="1">
      <c r="A243" s="39"/>
      <c r="B243" s="40"/>
      <c r="C243" s="220" t="s">
        <v>381</v>
      </c>
      <c r="D243" s="220" t="s">
        <v>138</v>
      </c>
      <c r="E243" s="221" t="s">
        <v>2158</v>
      </c>
      <c r="F243" s="222" t="s">
        <v>2159</v>
      </c>
      <c r="G243" s="223" t="s">
        <v>141</v>
      </c>
      <c r="H243" s="224">
        <v>12</v>
      </c>
      <c r="I243" s="225"/>
      <c r="J243" s="226">
        <f>ROUND(I243*H243,2)</f>
        <v>0</v>
      </c>
      <c r="K243" s="227"/>
      <c r="L243" s="45"/>
      <c r="M243" s="228" t="s">
        <v>1</v>
      </c>
      <c r="N243" s="229" t="s">
        <v>47</v>
      </c>
      <c r="O243" s="92"/>
      <c r="P243" s="230">
        <f>O243*H243</f>
        <v>0</v>
      </c>
      <c r="Q243" s="230">
        <v>0</v>
      </c>
      <c r="R243" s="230">
        <f>Q243*H243</f>
        <v>0</v>
      </c>
      <c r="S243" s="230">
        <v>0.316</v>
      </c>
      <c r="T243" s="231">
        <f>S243*H243</f>
        <v>3.7919999999999998</v>
      </c>
      <c r="U243" s="39"/>
      <c r="V243" s="39"/>
      <c r="W243" s="39"/>
      <c r="X243" s="39"/>
      <c r="Y243" s="39"/>
      <c r="Z243" s="39"/>
      <c r="AA243" s="39"/>
      <c r="AB243" s="39"/>
      <c r="AC243" s="39"/>
      <c r="AD243" s="39"/>
      <c r="AE243" s="39"/>
      <c r="AR243" s="232" t="s">
        <v>142</v>
      </c>
      <c r="AT243" s="232" t="s">
        <v>138</v>
      </c>
      <c r="AU243" s="232" t="s">
        <v>92</v>
      </c>
      <c r="AY243" s="17" t="s">
        <v>136</v>
      </c>
      <c r="BE243" s="233">
        <f>IF(N243="základní",J243,0)</f>
        <v>0</v>
      </c>
      <c r="BF243" s="233">
        <f>IF(N243="snížená",J243,0)</f>
        <v>0</v>
      </c>
      <c r="BG243" s="233">
        <f>IF(N243="zákl. přenesená",J243,0)</f>
        <v>0</v>
      </c>
      <c r="BH243" s="233">
        <f>IF(N243="sníž. přenesená",J243,0)</f>
        <v>0</v>
      </c>
      <c r="BI243" s="233">
        <f>IF(N243="nulová",J243,0)</f>
        <v>0</v>
      </c>
      <c r="BJ243" s="17" t="s">
        <v>90</v>
      </c>
      <c r="BK243" s="233">
        <f>ROUND(I243*H243,2)</f>
        <v>0</v>
      </c>
      <c r="BL243" s="17" t="s">
        <v>142</v>
      </c>
      <c r="BM243" s="232" t="s">
        <v>2160</v>
      </c>
    </row>
    <row r="244" s="13" customFormat="1">
      <c r="A244" s="13"/>
      <c r="B244" s="239"/>
      <c r="C244" s="240"/>
      <c r="D244" s="234" t="s">
        <v>150</v>
      </c>
      <c r="E244" s="241" t="s">
        <v>1</v>
      </c>
      <c r="F244" s="242" t="s">
        <v>201</v>
      </c>
      <c r="G244" s="240"/>
      <c r="H244" s="243">
        <v>12</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82</v>
      </c>
      <c r="AY244" s="249" t="s">
        <v>136</v>
      </c>
    </row>
    <row r="245" s="14" customFormat="1">
      <c r="A245" s="14"/>
      <c r="B245" s="250"/>
      <c r="C245" s="251"/>
      <c r="D245" s="234" t="s">
        <v>150</v>
      </c>
      <c r="E245" s="252" t="s">
        <v>1</v>
      </c>
      <c r="F245" s="253" t="s">
        <v>153</v>
      </c>
      <c r="G245" s="251"/>
      <c r="H245" s="254">
        <v>12</v>
      </c>
      <c r="I245" s="255"/>
      <c r="J245" s="251"/>
      <c r="K245" s="251"/>
      <c r="L245" s="256"/>
      <c r="M245" s="257"/>
      <c r="N245" s="258"/>
      <c r="O245" s="258"/>
      <c r="P245" s="258"/>
      <c r="Q245" s="258"/>
      <c r="R245" s="258"/>
      <c r="S245" s="258"/>
      <c r="T245" s="259"/>
      <c r="U245" s="14"/>
      <c r="V245" s="14"/>
      <c r="W245" s="14"/>
      <c r="X245" s="14"/>
      <c r="Y245" s="14"/>
      <c r="Z245" s="14"/>
      <c r="AA245" s="14"/>
      <c r="AB245" s="14"/>
      <c r="AC245" s="14"/>
      <c r="AD245" s="14"/>
      <c r="AE245" s="14"/>
      <c r="AT245" s="260" t="s">
        <v>150</v>
      </c>
      <c r="AU245" s="260" t="s">
        <v>92</v>
      </c>
      <c r="AV245" s="14" t="s">
        <v>142</v>
      </c>
      <c r="AW245" s="14" t="s">
        <v>38</v>
      </c>
      <c r="AX245" s="14" t="s">
        <v>90</v>
      </c>
      <c r="AY245" s="260" t="s">
        <v>136</v>
      </c>
    </row>
    <row r="246" s="2" customFormat="1" ht="14.4" customHeight="1">
      <c r="A246" s="39"/>
      <c r="B246" s="40"/>
      <c r="C246" s="220" t="s">
        <v>389</v>
      </c>
      <c r="D246" s="220" t="s">
        <v>138</v>
      </c>
      <c r="E246" s="221" t="s">
        <v>2161</v>
      </c>
      <c r="F246" s="222" t="s">
        <v>2067</v>
      </c>
      <c r="G246" s="223" t="s">
        <v>256</v>
      </c>
      <c r="H246" s="224">
        <v>24</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2162</v>
      </c>
    </row>
    <row r="247" s="13" customFormat="1">
      <c r="A247" s="13"/>
      <c r="B247" s="239"/>
      <c r="C247" s="240"/>
      <c r="D247" s="234" t="s">
        <v>150</v>
      </c>
      <c r="E247" s="241" t="s">
        <v>1</v>
      </c>
      <c r="F247" s="242" t="s">
        <v>263</v>
      </c>
      <c r="G247" s="240"/>
      <c r="H247" s="243">
        <v>24</v>
      </c>
      <c r="I247" s="244"/>
      <c r="J247" s="240"/>
      <c r="K247" s="240"/>
      <c r="L247" s="245"/>
      <c r="M247" s="246"/>
      <c r="N247" s="247"/>
      <c r="O247" s="247"/>
      <c r="P247" s="247"/>
      <c r="Q247" s="247"/>
      <c r="R247" s="247"/>
      <c r="S247" s="247"/>
      <c r="T247" s="248"/>
      <c r="U247" s="13"/>
      <c r="V247" s="13"/>
      <c r="W247" s="13"/>
      <c r="X247" s="13"/>
      <c r="Y247" s="13"/>
      <c r="Z247" s="13"/>
      <c r="AA247" s="13"/>
      <c r="AB247" s="13"/>
      <c r="AC247" s="13"/>
      <c r="AD247" s="13"/>
      <c r="AE247" s="13"/>
      <c r="AT247" s="249" t="s">
        <v>150</v>
      </c>
      <c r="AU247" s="249" t="s">
        <v>92</v>
      </c>
      <c r="AV247" s="13" t="s">
        <v>92</v>
      </c>
      <c r="AW247" s="13" t="s">
        <v>38</v>
      </c>
      <c r="AX247" s="13" t="s">
        <v>90</v>
      </c>
      <c r="AY247" s="249" t="s">
        <v>136</v>
      </c>
    </row>
    <row r="248" s="2" customFormat="1" ht="24.15" customHeight="1">
      <c r="A248" s="39"/>
      <c r="B248" s="40"/>
      <c r="C248" s="220" t="s">
        <v>394</v>
      </c>
      <c r="D248" s="220" t="s">
        <v>138</v>
      </c>
      <c r="E248" s="221" t="s">
        <v>2163</v>
      </c>
      <c r="F248" s="222" t="s">
        <v>351</v>
      </c>
      <c r="G248" s="223" t="s">
        <v>198</v>
      </c>
      <c r="H248" s="224">
        <v>1</v>
      </c>
      <c r="I248" s="225"/>
      <c r="J248" s="226">
        <f>ROUND(I248*H248,2)</f>
        <v>0</v>
      </c>
      <c r="K248" s="227"/>
      <c r="L248" s="45"/>
      <c r="M248" s="228" t="s">
        <v>1</v>
      </c>
      <c r="N248" s="229" t="s">
        <v>47</v>
      </c>
      <c r="O248" s="92"/>
      <c r="P248" s="230">
        <f>O248*H248</f>
        <v>0</v>
      </c>
      <c r="Q248" s="230">
        <v>0</v>
      </c>
      <c r="R248" s="230">
        <f>Q248*H248</f>
        <v>0</v>
      </c>
      <c r="S248" s="230">
        <v>0.082000000000000003</v>
      </c>
      <c r="T248" s="231">
        <f>S248*H248</f>
        <v>0.082000000000000003</v>
      </c>
      <c r="U248" s="39"/>
      <c r="V248" s="39"/>
      <c r="W248" s="39"/>
      <c r="X248" s="39"/>
      <c r="Y248" s="39"/>
      <c r="Z248" s="39"/>
      <c r="AA248" s="39"/>
      <c r="AB248" s="39"/>
      <c r="AC248" s="39"/>
      <c r="AD248" s="39"/>
      <c r="AE248" s="39"/>
      <c r="AR248" s="232" t="s">
        <v>142</v>
      </c>
      <c r="AT248" s="232" t="s">
        <v>138</v>
      </c>
      <c r="AU248" s="232" t="s">
        <v>92</v>
      </c>
      <c r="AY248" s="17" t="s">
        <v>136</v>
      </c>
      <c r="BE248" s="233">
        <f>IF(N248="základní",J248,0)</f>
        <v>0</v>
      </c>
      <c r="BF248" s="233">
        <f>IF(N248="snížená",J248,0)</f>
        <v>0</v>
      </c>
      <c r="BG248" s="233">
        <f>IF(N248="zákl. přenesená",J248,0)</f>
        <v>0</v>
      </c>
      <c r="BH248" s="233">
        <f>IF(N248="sníž. přenesená",J248,0)</f>
        <v>0</v>
      </c>
      <c r="BI248" s="233">
        <f>IF(N248="nulová",J248,0)</f>
        <v>0</v>
      </c>
      <c r="BJ248" s="17" t="s">
        <v>90</v>
      </c>
      <c r="BK248" s="233">
        <f>ROUND(I248*H248,2)</f>
        <v>0</v>
      </c>
      <c r="BL248" s="17" t="s">
        <v>142</v>
      </c>
      <c r="BM248" s="232" t="s">
        <v>2164</v>
      </c>
    </row>
    <row r="249" s="2" customFormat="1">
      <c r="A249" s="39"/>
      <c r="B249" s="40"/>
      <c r="C249" s="41"/>
      <c r="D249" s="234" t="s">
        <v>144</v>
      </c>
      <c r="E249" s="41"/>
      <c r="F249" s="235" t="s">
        <v>2165</v>
      </c>
      <c r="G249" s="41"/>
      <c r="H249" s="41"/>
      <c r="I249" s="236"/>
      <c r="J249" s="41"/>
      <c r="K249" s="41"/>
      <c r="L249" s="45"/>
      <c r="M249" s="237"/>
      <c r="N249" s="238"/>
      <c r="O249" s="92"/>
      <c r="P249" s="92"/>
      <c r="Q249" s="92"/>
      <c r="R249" s="92"/>
      <c r="S249" s="92"/>
      <c r="T249" s="93"/>
      <c r="U249" s="39"/>
      <c r="V249" s="39"/>
      <c r="W249" s="39"/>
      <c r="X249" s="39"/>
      <c r="Y249" s="39"/>
      <c r="Z249" s="39"/>
      <c r="AA249" s="39"/>
      <c r="AB249" s="39"/>
      <c r="AC249" s="39"/>
      <c r="AD249" s="39"/>
      <c r="AE249" s="39"/>
      <c r="AT249" s="17" t="s">
        <v>144</v>
      </c>
      <c r="AU249" s="17" t="s">
        <v>92</v>
      </c>
    </row>
    <row r="250" s="13" customFormat="1">
      <c r="A250" s="13"/>
      <c r="B250" s="239"/>
      <c r="C250" s="240"/>
      <c r="D250" s="234" t="s">
        <v>150</v>
      </c>
      <c r="E250" s="241" t="s">
        <v>1</v>
      </c>
      <c r="F250" s="242" t="s">
        <v>2060</v>
      </c>
      <c r="G250" s="240"/>
      <c r="H250" s="243">
        <v>1</v>
      </c>
      <c r="I250" s="244"/>
      <c r="J250" s="240"/>
      <c r="K250" s="240"/>
      <c r="L250" s="245"/>
      <c r="M250" s="246"/>
      <c r="N250" s="247"/>
      <c r="O250" s="247"/>
      <c r="P250" s="247"/>
      <c r="Q250" s="247"/>
      <c r="R250" s="247"/>
      <c r="S250" s="247"/>
      <c r="T250" s="248"/>
      <c r="U250" s="13"/>
      <c r="V250" s="13"/>
      <c r="W250" s="13"/>
      <c r="X250" s="13"/>
      <c r="Y250" s="13"/>
      <c r="Z250" s="13"/>
      <c r="AA250" s="13"/>
      <c r="AB250" s="13"/>
      <c r="AC250" s="13"/>
      <c r="AD250" s="13"/>
      <c r="AE250" s="13"/>
      <c r="AT250" s="249" t="s">
        <v>150</v>
      </c>
      <c r="AU250" s="249" t="s">
        <v>92</v>
      </c>
      <c r="AV250" s="13" t="s">
        <v>92</v>
      </c>
      <c r="AW250" s="13" t="s">
        <v>38</v>
      </c>
      <c r="AX250" s="13" t="s">
        <v>90</v>
      </c>
      <c r="AY250" s="249" t="s">
        <v>136</v>
      </c>
    </row>
    <row r="251" s="2" customFormat="1" ht="24.15" customHeight="1">
      <c r="A251" s="39"/>
      <c r="B251" s="40"/>
      <c r="C251" s="220" t="s">
        <v>399</v>
      </c>
      <c r="D251" s="220" t="s">
        <v>138</v>
      </c>
      <c r="E251" s="221" t="s">
        <v>2166</v>
      </c>
      <c r="F251" s="222" t="s">
        <v>936</v>
      </c>
      <c r="G251" s="223" t="s">
        <v>198</v>
      </c>
      <c r="H251" s="224">
        <v>1</v>
      </c>
      <c r="I251" s="225"/>
      <c r="J251" s="226">
        <f>ROUND(I251*H251,2)</f>
        <v>0</v>
      </c>
      <c r="K251" s="227"/>
      <c r="L251" s="45"/>
      <c r="M251" s="228" t="s">
        <v>1</v>
      </c>
      <c r="N251" s="229" t="s">
        <v>47</v>
      </c>
      <c r="O251" s="92"/>
      <c r="P251" s="230">
        <f>O251*H251</f>
        <v>0</v>
      </c>
      <c r="Q251" s="230">
        <v>0.10940999999999999</v>
      </c>
      <c r="R251" s="230">
        <f>Q251*H251</f>
        <v>0.10940999999999999</v>
      </c>
      <c r="S251" s="230">
        <v>0</v>
      </c>
      <c r="T251" s="231">
        <f>S251*H251</f>
        <v>0</v>
      </c>
      <c r="U251" s="39"/>
      <c r="V251" s="39"/>
      <c r="W251" s="39"/>
      <c r="X251" s="39"/>
      <c r="Y251" s="39"/>
      <c r="Z251" s="39"/>
      <c r="AA251" s="39"/>
      <c r="AB251" s="39"/>
      <c r="AC251" s="39"/>
      <c r="AD251" s="39"/>
      <c r="AE251" s="39"/>
      <c r="AR251" s="232" t="s">
        <v>142</v>
      </c>
      <c r="AT251" s="232" t="s">
        <v>138</v>
      </c>
      <c r="AU251" s="232" t="s">
        <v>92</v>
      </c>
      <c r="AY251" s="17" t="s">
        <v>136</v>
      </c>
      <c r="BE251" s="233">
        <f>IF(N251="základní",J251,0)</f>
        <v>0</v>
      </c>
      <c r="BF251" s="233">
        <f>IF(N251="snížená",J251,0)</f>
        <v>0</v>
      </c>
      <c r="BG251" s="233">
        <f>IF(N251="zákl. přenesená",J251,0)</f>
        <v>0</v>
      </c>
      <c r="BH251" s="233">
        <f>IF(N251="sníž. přenesená",J251,0)</f>
        <v>0</v>
      </c>
      <c r="BI251" s="233">
        <f>IF(N251="nulová",J251,0)</f>
        <v>0</v>
      </c>
      <c r="BJ251" s="17" t="s">
        <v>90</v>
      </c>
      <c r="BK251" s="233">
        <f>ROUND(I251*H251,2)</f>
        <v>0</v>
      </c>
      <c r="BL251" s="17" t="s">
        <v>142</v>
      </c>
      <c r="BM251" s="232" t="s">
        <v>2167</v>
      </c>
    </row>
    <row r="252" s="2" customFormat="1">
      <c r="A252" s="39"/>
      <c r="B252" s="40"/>
      <c r="C252" s="41"/>
      <c r="D252" s="234" t="s">
        <v>144</v>
      </c>
      <c r="E252" s="41"/>
      <c r="F252" s="235" t="s">
        <v>2168</v>
      </c>
      <c r="G252" s="41"/>
      <c r="H252" s="41"/>
      <c r="I252" s="236"/>
      <c r="J252" s="41"/>
      <c r="K252" s="41"/>
      <c r="L252" s="45"/>
      <c r="M252" s="237"/>
      <c r="N252" s="238"/>
      <c r="O252" s="92"/>
      <c r="P252" s="92"/>
      <c r="Q252" s="92"/>
      <c r="R252" s="92"/>
      <c r="S252" s="92"/>
      <c r="T252" s="93"/>
      <c r="U252" s="39"/>
      <c r="V252" s="39"/>
      <c r="W252" s="39"/>
      <c r="X252" s="39"/>
      <c r="Y252" s="39"/>
      <c r="Z252" s="39"/>
      <c r="AA252" s="39"/>
      <c r="AB252" s="39"/>
      <c r="AC252" s="39"/>
      <c r="AD252" s="39"/>
      <c r="AE252" s="39"/>
      <c r="AT252" s="17" t="s">
        <v>144</v>
      </c>
      <c r="AU252" s="17" t="s">
        <v>92</v>
      </c>
    </row>
    <row r="253" s="2" customFormat="1" ht="14.4" customHeight="1">
      <c r="A253" s="39"/>
      <c r="B253" s="40"/>
      <c r="C253" s="261" t="s">
        <v>405</v>
      </c>
      <c r="D253" s="261" t="s">
        <v>164</v>
      </c>
      <c r="E253" s="262" t="s">
        <v>2169</v>
      </c>
      <c r="F253" s="263" t="s">
        <v>943</v>
      </c>
      <c r="G253" s="264" t="s">
        <v>198</v>
      </c>
      <c r="H253" s="265">
        <v>1</v>
      </c>
      <c r="I253" s="266"/>
      <c r="J253" s="267">
        <f>ROUND(I253*H253,2)</f>
        <v>0</v>
      </c>
      <c r="K253" s="268"/>
      <c r="L253" s="269"/>
      <c r="M253" s="270" t="s">
        <v>1</v>
      </c>
      <c r="N253" s="271" t="s">
        <v>47</v>
      </c>
      <c r="O253" s="92"/>
      <c r="P253" s="230">
        <f>O253*H253</f>
        <v>0</v>
      </c>
      <c r="Q253" s="230">
        <v>0.0061000000000000004</v>
      </c>
      <c r="R253" s="230">
        <f>Q253*H253</f>
        <v>0.0061000000000000004</v>
      </c>
      <c r="S253" s="230">
        <v>0</v>
      </c>
      <c r="T253" s="231">
        <f>S253*H253</f>
        <v>0</v>
      </c>
      <c r="U253" s="39"/>
      <c r="V253" s="39"/>
      <c r="W253" s="39"/>
      <c r="X253" s="39"/>
      <c r="Y253" s="39"/>
      <c r="Z253" s="39"/>
      <c r="AA253" s="39"/>
      <c r="AB253" s="39"/>
      <c r="AC253" s="39"/>
      <c r="AD253" s="39"/>
      <c r="AE253" s="39"/>
      <c r="AR253" s="232" t="s">
        <v>168</v>
      </c>
      <c r="AT253" s="232" t="s">
        <v>164</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2170</v>
      </c>
    </row>
    <row r="254" s="2" customFormat="1">
      <c r="A254" s="39"/>
      <c r="B254" s="40"/>
      <c r="C254" s="41"/>
      <c r="D254" s="234" t="s">
        <v>144</v>
      </c>
      <c r="E254" s="41"/>
      <c r="F254" s="235" t="s">
        <v>945</v>
      </c>
      <c r="G254" s="41"/>
      <c r="H254" s="41"/>
      <c r="I254" s="236"/>
      <c r="J254" s="41"/>
      <c r="K254" s="41"/>
      <c r="L254" s="45"/>
      <c r="M254" s="237"/>
      <c r="N254" s="238"/>
      <c r="O254" s="92"/>
      <c r="P254" s="92"/>
      <c r="Q254" s="92"/>
      <c r="R254" s="92"/>
      <c r="S254" s="92"/>
      <c r="T254" s="93"/>
      <c r="U254" s="39"/>
      <c r="V254" s="39"/>
      <c r="W254" s="39"/>
      <c r="X254" s="39"/>
      <c r="Y254" s="39"/>
      <c r="Z254" s="39"/>
      <c r="AA254" s="39"/>
      <c r="AB254" s="39"/>
      <c r="AC254" s="39"/>
      <c r="AD254" s="39"/>
      <c r="AE254" s="39"/>
      <c r="AT254" s="17" t="s">
        <v>144</v>
      </c>
      <c r="AU254" s="17" t="s">
        <v>92</v>
      </c>
    </row>
    <row r="255" s="2" customFormat="1" ht="14.4" customHeight="1">
      <c r="A255" s="39"/>
      <c r="B255" s="40"/>
      <c r="C255" s="261" t="s">
        <v>410</v>
      </c>
      <c r="D255" s="261" t="s">
        <v>164</v>
      </c>
      <c r="E255" s="262" t="s">
        <v>2171</v>
      </c>
      <c r="F255" s="263" t="s">
        <v>948</v>
      </c>
      <c r="G255" s="264" t="s">
        <v>198</v>
      </c>
      <c r="H255" s="265">
        <v>1</v>
      </c>
      <c r="I255" s="266"/>
      <c r="J255" s="267">
        <f>ROUND(I255*H255,2)</f>
        <v>0</v>
      </c>
      <c r="K255" s="268"/>
      <c r="L255" s="269"/>
      <c r="M255" s="270" t="s">
        <v>1</v>
      </c>
      <c r="N255" s="271" t="s">
        <v>47</v>
      </c>
      <c r="O255" s="92"/>
      <c r="P255" s="230">
        <f>O255*H255</f>
        <v>0</v>
      </c>
      <c r="Q255" s="230">
        <v>0.0030000000000000001</v>
      </c>
      <c r="R255" s="230">
        <f>Q255*H255</f>
        <v>0.0030000000000000001</v>
      </c>
      <c r="S255" s="230">
        <v>0</v>
      </c>
      <c r="T255" s="231">
        <f>S255*H255</f>
        <v>0</v>
      </c>
      <c r="U255" s="39"/>
      <c r="V255" s="39"/>
      <c r="W255" s="39"/>
      <c r="X255" s="39"/>
      <c r="Y255" s="39"/>
      <c r="Z255" s="39"/>
      <c r="AA255" s="39"/>
      <c r="AB255" s="39"/>
      <c r="AC255" s="39"/>
      <c r="AD255" s="39"/>
      <c r="AE255" s="39"/>
      <c r="AR255" s="232" t="s">
        <v>168</v>
      </c>
      <c r="AT255" s="232" t="s">
        <v>164</v>
      </c>
      <c r="AU255" s="232" t="s">
        <v>92</v>
      </c>
      <c r="AY255" s="17" t="s">
        <v>136</v>
      </c>
      <c r="BE255" s="233">
        <f>IF(N255="základní",J255,0)</f>
        <v>0</v>
      </c>
      <c r="BF255" s="233">
        <f>IF(N255="snížená",J255,0)</f>
        <v>0</v>
      </c>
      <c r="BG255" s="233">
        <f>IF(N255="zákl. přenesená",J255,0)</f>
        <v>0</v>
      </c>
      <c r="BH255" s="233">
        <f>IF(N255="sníž. přenesená",J255,0)</f>
        <v>0</v>
      </c>
      <c r="BI255" s="233">
        <f>IF(N255="nulová",J255,0)</f>
        <v>0</v>
      </c>
      <c r="BJ255" s="17" t="s">
        <v>90</v>
      </c>
      <c r="BK255" s="233">
        <f>ROUND(I255*H255,2)</f>
        <v>0</v>
      </c>
      <c r="BL255" s="17" t="s">
        <v>142</v>
      </c>
      <c r="BM255" s="232" t="s">
        <v>2172</v>
      </c>
    </row>
    <row r="256" s="2" customFormat="1">
      <c r="A256" s="39"/>
      <c r="B256" s="40"/>
      <c r="C256" s="41"/>
      <c r="D256" s="234" t="s">
        <v>144</v>
      </c>
      <c r="E256" s="41"/>
      <c r="F256" s="235" t="s">
        <v>950</v>
      </c>
      <c r="G256" s="41"/>
      <c r="H256" s="41"/>
      <c r="I256" s="236"/>
      <c r="J256" s="41"/>
      <c r="K256" s="41"/>
      <c r="L256" s="45"/>
      <c r="M256" s="237"/>
      <c r="N256" s="238"/>
      <c r="O256" s="92"/>
      <c r="P256" s="92"/>
      <c r="Q256" s="92"/>
      <c r="R256" s="92"/>
      <c r="S256" s="92"/>
      <c r="T256" s="93"/>
      <c r="U256" s="39"/>
      <c r="V256" s="39"/>
      <c r="W256" s="39"/>
      <c r="X256" s="39"/>
      <c r="Y256" s="39"/>
      <c r="Z256" s="39"/>
      <c r="AA256" s="39"/>
      <c r="AB256" s="39"/>
      <c r="AC256" s="39"/>
      <c r="AD256" s="39"/>
      <c r="AE256" s="39"/>
      <c r="AT256" s="17" t="s">
        <v>144</v>
      </c>
      <c r="AU256" s="17" t="s">
        <v>92</v>
      </c>
    </row>
    <row r="257" s="2" customFormat="1" ht="14.4" customHeight="1">
      <c r="A257" s="39"/>
      <c r="B257" s="40"/>
      <c r="C257" s="220" t="s">
        <v>416</v>
      </c>
      <c r="D257" s="220" t="s">
        <v>138</v>
      </c>
      <c r="E257" s="221" t="s">
        <v>2173</v>
      </c>
      <c r="F257" s="222" t="s">
        <v>2080</v>
      </c>
      <c r="G257" s="223" t="s">
        <v>148</v>
      </c>
      <c r="H257" s="224">
        <v>10.800000000000001</v>
      </c>
      <c r="I257" s="225"/>
      <c r="J257" s="226">
        <f>ROUND(I257*H257,2)</f>
        <v>0</v>
      </c>
      <c r="K257" s="227"/>
      <c r="L257" s="45"/>
      <c r="M257" s="228" t="s">
        <v>1</v>
      </c>
      <c r="N257" s="229" t="s">
        <v>47</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142</v>
      </c>
      <c r="AT257" s="232" t="s">
        <v>138</v>
      </c>
      <c r="AU257" s="232" t="s">
        <v>92</v>
      </c>
      <c r="AY257" s="17" t="s">
        <v>136</v>
      </c>
      <c r="BE257" s="233">
        <f>IF(N257="základní",J257,0)</f>
        <v>0</v>
      </c>
      <c r="BF257" s="233">
        <f>IF(N257="snížená",J257,0)</f>
        <v>0</v>
      </c>
      <c r="BG257" s="233">
        <f>IF(N257="zákl. přenesená",J257,0)</f>
        <v>0</v>
      </c>
      <c r="BH257" s="233">
        <f>IF(N257="sníž. přenesená",J257,0)</f>
        <v>0</v>
      </c>
      <c r="BI257" s="233">
        <f>IF(N257="nulová",J257,0)</f>
        <v>0</v>
      </c>
      <c r="BJ257" s="17" t="s">
        <v>90</v>
      </c>
      <c r="BK257" s="233">
        <f>ROUND(I257*H257,2)</f>
        <v>0</v>
      </c>
      <c r="BL257" s="17" t="s">
        <v>142</v>
      </c>
      <c r="BM257" s="232" t="s">
        <v>2174</v>
      </c>
    </row>
    <row r="258" s="2" customFormat="1">
      <c r="A258" s="39"/>
      <c r="B258" s="40"/>
      <c r="C258" s="41"/>
      <c r="D258" s="234" t="s">
        <v>144</v>
      </c>
      <c r="E258" s="41"/>
      <c r="F258" s="235" t="s">
        <v>2082</v>
      </c>
      <c r="G258" s="41"/>
      <c r="H258" s="41"/>
      <c r="I258" s="236"/>
      <c r="J258" s="41"/>
      <c r="K258" s="41"/>
      <c r="L258" s="45"/>
      <c r="M258" s="237"/>
      <c r="N258" s="238"/>
      <c r="O258" s="92"/>
      <c r="P258" s="92"/>
      <c r="Q258" s="92"/>
      <c r="R258" s="92"/>
      <c r="S258" s="92"/>
      <c r="T258" s="93"/>
      <c r="U258" s="39"/>
      <c r="V258" s="39"/>
      <c r="W258" s="39"/>
      <c r="X258" s="39"/>
      <c r="Y258" s="39"/>
      <c r="Z258" s="39"/>
      <c r="AA258" s="39"/>
      <c r="AB258" s="39"/>
      <c r="AC258" s="39"/>
      <c r="AD258" s="39"/>
      <c r="AE258" s="39"/>
      <c r="AT258" s="17" t="s">
        <v>144</v>
      </c>
      <c r="AU258" s="17" t="s">
        <v>92</v>
      </c>
    </row>
    <row r="259" s="13" customFormat="1">
      <c r="A259" s="13"/>
      <c r="B259" s="239"/>
      <c r="C259" s="240"/>
      <c r="D259" s="234" t="s">
        <v>150</v>
      </c>
      <c r="E259" s="241" t="s">
        <v>1</v>
      </c>
      <c r="F259" s="242" t="s">
        <v>2175</v>
      </c>
      <c r="G259" s="240"/>
      <c r="H259" s="243">
        <v>10.800000000000001</v>
      </c>
      <c r="I259" s="244"/>
      <c r="J259" s="240"/>
      <c r="K259" s="240"/>
      <c r="L259" s="245"/>
      <c r="M259" s="246"/>
      <c r="N259" s="247"/>
      <c r="O259" s="247"/>
      <c r="P259" s="247"/>
      <c r="Q259" s="247"/>
      <c r="R259" s="247"/>
      <c r="S259" s="247"/>
      <c r="T259" s="248"/>
      <c r="U259" s="13"/>
      <c r="V259" s="13"/>
      <c r="W259" s="13"/>
      <c r="X259" s="13"/>
      <c r="Y259" s="13"/>
      <c r="Z259" s="13"/>
      <c r="AA259" s="13"/>
      <c r="AB259" s="13"/>
      <c r="AC259" s="13"/>
      <c r="AD259" s="13"/>
      <c r="AE259" s="13"/>
      <c r="AT259" s="249" t="s">
        <v>150</v>
      </c>
      <c r="AU259" s="249" t="s">
        <v>92</v>
      </c>
      <c r="AV259" s="13" t="s">
        <v>92</v>
      </c>
      <c r="AW259" s="13" t="s">
        <v>38</v>
      </c>
      <c r="AX259" s="13" t="s">
        <v>82</v>
      </c>
      <c r="AY259" s="249" t="s">
        <v>136</v>
      </c>
    </row>
    <row r="260" s="14" customFormat="1">
      <c r="A260" s="14"/>
      <c r="B260" s="250"/>
      <c r="C260" s="251"/>
      <c r="D260" s="234" t="s">
        <v>150</v>
      </c>
      <c r="E260" s="252" t="s">
        <v>1</v>
      </c>
      <c r="F260" s="253" t="s">
        <v>153</v>
      </c>
      <c r="G260" s="251"/>
      <c r="H260" s="254">
        <v>10.800000000000001</v>
      </c>
      <c r="I260" s="255"/>
      <c r="J260" s="251"/>
      <c r="K260" s="251"/>
      <c r="L260" s="256"/>
      <c r="M260" s="257"/>
      <c r="N260" s="258"/>
      <c r="O260" s="258"/>
      <c r="P260" s="258"/>
      <c r="Q260" s="258"/>
      <c r="R260" s="258"/>
      <c r="S260" s="258"/>
      <c r="T260" s="259"/>
      <c r="U260" s="14"/>
      <c r="V260" s="14"/>
      <c r="W260" s="14"/>
      <c r="X260" s="14"/>
      <c r="Y260" s="14"/>
      <c r="Z260" s="14"/>
      <c r="AA260" s="14"/>
      <c r="AB260" s="14"/>
      <c r="AC260" s="14"/>
      <c r="AD260" s="14"/>
      <c r="AE260" s="14"/>
      <c r="AT260" s="260" t="s">
        <v>150</v>
      </c>
      <c r="AU260" s="260" t="s">
        <v>92</v>
      </c>
      <c r="AV260" s="14" t="s">
        <v>142</v>
      </c>
      <c r="AW260" s="14" t="s">
        <v>38</v>
      </c>
      <c r="AX260" s="14" t="s">
        <v>90</v>
      </c>
      <c r="AY260" s="260" t="s">
        <v>136</v>
      </c>
    </row>
    <row r="261" s="2" customFormat="1" ht="24.15" customHeight="1">
      <c r="A261" s="39"/>
      <c r="B261" s="40"/>
      <c r="C261" s="220" t="s">
        <v>420</v>
      </c>
      <c r="D261" s="220" t="s">
        <v>138</v>
      </c>
      <c r="E261" s="221" t="s">
        <v>2176</v>
      </c>
      <c r="F261" s="222" t="s">
        <v>235</v>
      </c>
      <c r="G261" s="223" t="s">
        <v>148</v>
      </c>
      <c r="H261" s="224">
        <v>36</v>
      </c>
      <c r="I261" s="225"/>
      <c r="J261" s="226">
        <f>ROUND(I261*H261,2)</f>
        <v>0</v>
      </c>
      <c r="K261" s="227"/>
      <c r="L261" s="45"/>
      <c r="M261" s="228" t="s">
        <v>1</v>
      </c>
      <c r="N261" s="229" t="s">
        <v>47</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142</v>
      </c>
      <c r="AT261" s="232" t="s">
        <v>138</v>
      </c>
      <c r="AU261" s="232" t="s">
        <v>92</v>
      </c>
      <c r="AY261" s="17" t="s">
        <v>136</v>
      </c>
      <c r="BE261" s="233">
        <f>IF(N261="základní",J261,0)</f>
        <v>0</v>
      </c>
      <c r="BF261" s="233">
        <f>IF(N261="snížená",J261,0)</f>
        <v>0</v>
      </c>
      <c r="BG261" s="233">
        <f>IF(N261="zákl. přenesená",J261,0)</f>
        <v>0</v>
      </c>
      <c r="BH261" s="233">
        <f>IF(N261="sníž. přenesená",J261,0)</f>
        <v>0</v>
      </c>
      <c r="BI261" s="233">
        <f>IF(N261="nulová",J261,0)</f>
        <v>0</v>
      </c>
      <c r="BJ261" s="17" t="s">
        <v>90</v>
      </c>
      <c r="BK261" s="233">
        <f>ROUND(I261*H261,2)</f>
        <v>0</v>
      </c>
      <c r="BL261" s="17" t="s">
        <v>142</v>
      </c>
      <c r="BM261" s="232" t="s">
        <v>2177</v>
      </c>
    </row>
    <row r="262" s="13" customFormat="1">
      <c r="A262" s="13"/>
      <c r="B262" s="239"/>
      <c r="C262" s="240"/>
      <c r="D262" s="234" t="s">
        <v>150</v>
      </c>
      <c r="E262" s="241" t="s">
        <v>1</v>
      </c>
      <c r="F262" s="242" t="s">
        <v>2178</v>
      </c>
      <c r="G262" s="240"/>
      <c r="H262" s="243">
        <v>36</v>
      </c>
      <c r="I262" s="244"/>
      <c r="J262" s="240"/>
      <c r="K262" s="240"/>
      <c r="L262" s="245"/>
      <c r="M262" s="246"/>
      <c r="N262" s="247"/>
      <c r="O262" s="247"/>
      <c r="P262" s="247"/>
      <c r="Q262" s="247"/>
      <c r="R262" s="247"/>
      <c r="S262" s="247"/>
      <c r="T262" s="248"/>
      <c r="U262" s="13"/>
      <c r="V262" s="13"/>
      <c r="W262" s="13"/>
      <c r="X262" s="13"/>
      <c r="Y262" s="13"/>
      <c r="Z262" s="13"/>
      <c r="AA262" s="13"/>
      <c r="AB262" s="13"/>
      <c r="AC262" s="13"/>
      <c r="AD262" s="13"/>
      <c r="AE262" s="13"/>
      <c r="AT262" s="249" t="s">
        <v>150</v>
      </c>
      <c r="AU262" s="249" t="s">
        <v>92</v>
      </c>
      <c r="AV262" s="13" t="s">
        <v>92</v>
      </c>
      <c r="AW262" s="13" t="s">
        <v>38</v>
      </c>
      <c r="AX262" s="13" t="s">
        <v>82</v>
      </c>
      <c r="AY262" s="249" t="s">
        <v>136</v>
      </c>
    </row>
    <row r="263" s="14" customFormat="1">
      <c r="A263" s="14"/>
      <c r="B263" s="250"/>
      <c r="C263" s="251"/>
      <c r="D263" s="234" t="s">
        <v>150</v>
      </c>
      <c r="E263" s="252" t="s">
        <v>1</v>
      </c>
      <c r="F263" s="253" t="s">
        <v>153</v>
      </c>
      <c r="G263" s="251"/>
      <c r="H263" s="254">
        <v>36</v>
      </c>
      <c r="I263" s="255"/>
      <c r="J263" s="251"/>
      <c r="K263" s="251"/>
      <c r="L263" s="256"/>
      <c r="M263" s="257"/>
      <c r="N263" s="258"/>
      <c r="O263" s="258"/>
      <c r="P263" s="258"/>
      <c r="Q263" s="258"/>
      <c r="R263" s="258"/>
      <c r="S263" s="258"/>
      <c r="T263" s="259"/>
      <c r="U263" s="14"/>
      <c r="V263" s="14"/>
      <c r="W263" s="14"/>
      <c r="X263" s="14"/>
      <c r="Y263" s="14"/>
      <c r="Z263" s="14"/>
      <c r="AA263" s="14"/>
      <c r="AB263" s="14"/>
      <c r="AC263" s="14"/>
      <c r="AD263" s="14"/>
      <c r="AE263" s="14"/>
      <c r="AT263" s="260" t="s">
        <v>150</v>
      </c>
      <c r="AU263" s="260" t="s">
        <v>92</v>
      </c>
      <c r="AV263" s="14" t="s">
        <v>142</v>
      </c>
      <c r="AW263" s="14" t="s">
        <v>38</v>
      </c>
      <c r="AX263" s="14" t="s">
        <v>90</v>
      </c>
      <c r="AY263" s="260" t="s">
        <v>136</v>
      </c>
    </row>
    <row r="264" s="2" customFormat="1" ht="24.15" customHeight="1">
      <c r="A264" s="39"/>
      <c r="B264" s="40"/>
      <c r="C264" s="220" t="s">
        <v>668</v>
      </c>
      <c r="D264" s="220" t="s">
        <v>138</v>
      </c>
      <c r="E264" s="221" t="s">
        <v>2179</v>
      </c>
      <c r="F264" s="222" t="s">
        <v>244</v>
      </c>
      <c r="G264" s="223" t="s">
        <v>148</v>
      </c>
      <c r="H264" s="224">
        <v>36</v>
      </c>
      <c r="I264" s="225"/>
      <c r="J264" s="226">
        <f>ROUND(I264*H264,2)</f>
        <v>0</v>
      </c>
      <c r="K264" s="227"/>
      <c r="L264" s="45"/>
      <c r="M264" s="228" t="s">
        <v>1</v>
      </c>
      <c r="N264" s="229" t="s">
        <v>47</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142</v>
      </c>
      <c r="AT264" s="232" t="s">
        <v>138</v>
      </c>
      <c r="AU264" s="232" t="s">
        <v>92</v>
      </c>
      <c r="AY264" s="17" t="s">
        <v>136</v>
      </c>
      <c r="BE264" s="233">
        <f>IF(N264="základní",J264,0)</f>
        <v>0</v>
      </c>
      <c r="BF264" s="233">
        <f>IF(N264="snížená",J264,0)</f>
        <v>0</v>
      </c>
      <c r="BG264" s="233">
        <f>IF(N264="zákl. přenesená",J264,0)</f>
        <v>0</v>
      </c>
      <c r="BH264" s="233">
        <f>IF(N264="sníž. přenesená",J264,0)</f>
        <v>0</v>
      </c>
      <c r="BI264" s="233">
        <f>IF(N264="nulová",J264,0)</f>
        <v>0</v>
      </c>
      <c r="BJ264" s="17" t="s">
        <v>90</v>
      </c>
      <c r="BK264" s="233">
        <f>ROUND(I264*H264,2)</f>
        <v>0</v>
      </c>
      <c r="BL264" s="17" t="s">
        <v>142</v>
      </c>
      <c r="BM264" s="232" t="s">
        <v>2180</v>
      </c>
    </row>
    <row r="265" s="13" customFormat="1">
      <c r="A265" s="13"/>
      <c r="B265" s="239"/>
      <c r="C265" s="240"/>
      <c r="D265" s="234" t="s">
        <v>150</v>
      </c>
      <c r="E265" s="241" t="s">
        <v>1</v>
      </c>
      <c r="F265" s="242" t="s">
        <v>327</v>
      </c>
      <c r="G265" s="240"/>
      <c r="H265" s="243">
        <v>36</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150</v>
      </c>
      <c r="AU265" s="249" t="s">
        <v>92</v>
      </c>
      <c r="AV265" s="13" t="s">
        <v>92</v>
      </c>
      <c r="AW265" s="13" t="s">
        <v>38</v>
      </c>
      <c r="AX265" s="13" t="s">
        <v>90</v>
      </c>
      <c r="AY265" s="249" t="s">
        <v>136</v>
      </c>
    </row>
    <row r="266" s="2" customFormat="1" ht="24.15" customHeight="1">
      <c r="A266" s="39"/>
      <c r="B266" s="40"/>
      <c r="C266" s="220" t="s">
        <v>671</v>
      </c>
      <c r="D266" s="220" t="s">
        <v>138</v>
      </c>
      <c r="E266" s="221" t="s">
        <v>2181</v>
      </c>
      <c r="F266" s="222" t="s">
        <v>2093</v>
      </c>
      <c r="G266" s="223" t="s">
        <v>148</v>
      </c>
      <c r="H266" s="224">
        <v>10.800000000000001</v>
      </c>
      <c r="I266" s="225"/>
      <c r="J266" s="226">
        <f>ROUND(I266*H266,2)</f>
        <v>0</v>
      </c>
      <c r="K266" s="227"/>
      <c r="L266" s="45"/>
      <c r="M266" s="228" t="s">
        <v>1</v>
      </c>
      <c r="N266" s="229" t="s">
        <v>47</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142</v>
      </c>
      <c r="AT266" s="232" t="s">
        <v>138</v>
      </c>
      <c r="AU266" s="232" t="s">
        <v>92</v>
      </c>
      <c r="AY266" s="17" t="s">
        <v>136</v>
      </c>
      <c r="BE266" s="233">
        <f>IF(N266="základní",J266,0)</f>
        <v>0</v>
      </c>
      <c r="BF266" s="233">
        <f>IF(N266="snížená",J266,0)</f>
        <v>0</v>
      </c>
      <c r="BG266" s="233">
        <f>IF(N266="zákl. přenesená",J266,0)</f>
        <v>0</v>
      </c>
      <c r="BH266" s="233">
        <f>IF(N266="sníž. přenesená",J266,0)</f>
        <v>0</v>
      </c>
      <c r="BI266" s="233">
        <f>IF(N266="nulová",J266,0)</f>
        <v>0</v>
      </c>
      <c r="BJ266" s="17" t="s">
        <v>90</v>
      </c>
      <c r="BK266" s="233">
        <f>ROUND(I266*H266,2)</f>
        <v>0</v>
      </c>
      <c r="BL266" s="17" t="s">
        <v>142</v>
      </c>
      <c r="BM266" s="232" t="s">
        <v>2182</v>
      </c>
    </row>
    <row r="267" s="2" customFormat="1">
      <c r="A267" s="39"/>
      <c r="B267" s="40"/>
      <c r="C267" s="41"/>
      <c r="D267" s="234" t="s">
        <v>144</v>
      </c>
      <c r="E267" s="41"/>
      <c r="F267" s="235" t="s">
        <v>2183</v>
      </c>
      <c r="G267" s="41"/>
      <c r="H267" s="41"/>
      <c r="I267" s="236"/>
      <c r="J267" s="41"/>
      <c r="K267" s="41"/>
      <c r="L267" s="45"/>
      <c r="M267" s="237"/>
      <c r="N267" s="238"/>
      <c r="O267" s="92"/>
      <c r="P267" s="92"/>
      <c r="Q267" s="92"/>
      <c r="R267" s="92"/>
      <c r="S267" s="92"/>
      <c r="T267" s="93"/>
      <c r="U267" s="39"/>
      <c r="V267" s="39"/>
      <c r="W267" s="39"/>
      <c r="X267" s="39"/>
      <c r="Y267" s="39"/>
      <c r="Z267" s="39"/>
      <c r="AA267" s="39"/>
      <c r="AB267" s="39"/>
      <c r="AC267" s="39"/>
      <c r="AD267" s="39"/>
      <c r="AE267" s="39"/>
      <c r="AT267" s="17" t="s">
        <v>144</v>
      </c>
      <c r="AU267" s="17" t="s">
        <v>92</v>
      </c>
    </row>
    <row r="268" s="13" customFormat="1">
      <c r="A268" s="13"/>
      <c r="B268" s="239"/>
      <c r="C268" s="240"/>
      <c r="D268" s="234" t="s">
        <v>150</v>
      </c>
      <c r="E268" s="241" t="s">
        <v>1</v>
      </c>
      <c r="F268" s="242" t="s">
        <v>2184</v>
      </c>
      <c r="G268" s="240"/>
      <c r="H268" s="243">
        <v>10.800000000000001</v>
      </c>
      <c r="I268" s="244"/>
      <c r="J268" s="240"/>
      <c r="K268" s="240"/>
      <c r="L268" s="245"/>
      <c r="M268" s="246"/>
      <c r="N268" s="247"/>
      <c r="O268" s="247"/>
      <c r="P268" s="247"/>
      <c r="Q268" s="247"/>
      <c r="R268" s="247"/>
      <c r="S268" s="247"/>
      <c r="T268" s="248"/>
      <c r="U268" s="13"/>
      <c r="V268" s="13"/>
      <c r="W268" s="13"/>
      <c r="X268" s="13"/>
      <c r="Y268" s="13"/>
      <c r="Z268" s="13"/>
      <c r="AA268" s="13"/>
      <c r="AB268" s="13"/>
      <c r="AC268" s="13"/>
      <c r="AD268" s="13"/>
      <c r="AE268" s="13"/>
      <c r="AT268" s="249" t="s">
        <v>150</v>
      </c>
      <c r="AU268" s="249" t="s">
        <v>92</v>
      </c>
      <c r="AV268" s="13" t="s">
        <v>92</v>
      </c>
      <c r="AW268" s="13" t="s">
        <v>38</v>
      </c>
      <c r="AX268" s="13" t="s">
        <v>90</v>
      </c>
      <c r="AY268" s="249" t="s">
        <v>136</v>
      </c>
    </row>
    <row r="269" s="2" customFormat="1" ht="14.4" customHeight="1">
      <c r="A269" s="39"/>
      <c r="B269" s="40"/>
      <c r="C269" s="220" t="s">
        <v>675</v>
      </c>
      <c r="D269" s="220" t="s">
        <v>138</v>
      </c>
      <c r="E269" s="221" t="s">
        <v>2185</v>
      </c>
      <c r="F269" s="222" t="s">
        <v>270</v>
      </c>
      <c r="G269" s="223" t="s">
        <v>148</v>
      </c>
      <c r="H269" s="224">
        <v>10.800000000000001</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2186</v>
      </c>
    </row>
    <row r="270" s="13" customFormat="1">
      <c r="A270" s="13"/>
      <c r="B270" s="239"/>
      <c r="C270" s="240"/>
      <c r="D270" s="234" t="s">
        <v>150</v>
      </c>
      <c r="E270" s="241" t="s">
        <v>1</v>
      </c>
      <c r="F270" s="242" t="s">
        <v>2184</v>
      </c>
      <c r="G270" s="240"/>
      <c r="H270" s="243">
        <v>10.800000000000001</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150</v>
      </c>
      <c r="AU270" s="249" t="s">
        <v>92</v>
      </c>
      <c r="AV270" s="13" t="s">
        <v>92</v>
      </c>
      <c r="AW270" s="13" t="s">
        <v>38</v>
      </c>
      <c r="AX270" s="13" t="s">
        <v>90</v>
      </c>
      <c r="AY270" s="249" t="s">
        <v>136</v>
      </c>
    </row>
    <row r="271" s="2" customFormat="1" ht="24.15" customHeight="1">
      <c r="A271" s="39"/>
      <c r="B271" s="40"/>
      <c r="C271" s="220" t="s">
        <v>678</v>
      </c>
      <c r="D271" s="220" t="s">
        <v>138</v>
      </c>
      <c r="E271" s="221" t="s">
        <v>2187</v>
      </c>
      <c r="F271" s="222" t="s">
        <v>2089</v>
      </c>
      <c r="G271" s="223" t="s">
        <v>148</v>
      </c>
      <c r="H271" s="224">
        <v>36</v>
      </c>
      <c r="I271" s="225"/>
      <c r="J271" s="226">
        <f>ROUND(I271*H271,2)</f>
        <v>0</v>
      </c>
      <c r="K271" s="227"/>
      <c r="L271" s="45"/>
      <c r="M271" s="228" t="s">
        <v>1</v>
      </c>
      <c r="N271" s="229" t="s">
        <v>47</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142</v>
      </c>
      <c r="AT271" s="232" t="s">
        <v>138</v>
      </c>
      <c r="AU271" s="232" t="s">
        <v>92</v>
      </c>
      <c r="AY271" s="17" t="s">
        <v>136</v>
      </c>
      <c r="BE271" s="233">
        <f>IF(N271="základní",J271,0)</f>
        <v>0</v>
      </c>
      <c r="BF271" s="233">
        <f>IF(N271="snížená",J271,0)</f>
        <v>0</v>
      </c>
      <c r="BG271" s="233">
        <f>IF(N271="zákl. přenesená",J271,0)</f>
        <v>0</v>
      </c>
      <c r="BH271" s="233">
        <f>IF(N271="sníž. přenesená",J271,0)</f>
        <v>0</v>
      </c>
      <c r="BI271" s="233">
        <f>IF(N271="nulová",J271,0)</f>
        <v>0</v>
      </c>
      <c r="BJ271" s="17" t="s">
        <v>90</v>
      </c>
      <c r="BK271" s="233">
        <f>ROUND(I271*H271,2)</f>
        <v>0</v>
      </c>
      <c r="BL271" s="17" t="s">
        <v>142</v>
      </c>
      <c r="BM271" s="232" t="s">
        <v>2188</v>
      </c>
    </row>
    <row r="272" s="13" customFormat="1">
      <c r="A272" s="13"/>
      <c r="B272" s="239"/>
      <c r="C272" s="240"/>
      <c r="D272" s="234" t="s">
        <v>150</v>
      </c>
      <c r="E272" s="241" t="s">
        <v>1</v>
      </c>
      <c r="F272" s="242" t="s">
        <v>327</v>
      </c>
      <c r="G272" s="240"/>
      <c r="H272" s="243">
        <v>36</v>
      </c>
      <c r="I272" s="244"/>
      <c r="J272" s="240"/>
      <c r="K272" s="240"/>
      <c r="L272" s="245"/>
      <c r="M272" s="246"/>
      <c r="N272" s="247"/>
      <c r="O272" s="247"/>
      <c r="P272" s="247"/>
      <c r="Q272" s="247"/>
      <c r="R272" s="247"/>
      <c r="S272" s="247"/>
      <c r="T272" s="248"/>
      <c r="U272" s="13"/>
      <c r="V272" s="13"/>
      <c r="W272" s="13"/>
      <c r="X272" s="13"/>
      <c r="Y272" s="13"/>
      <c r="Z272" s="13"/>
      <c r="AA272" s="13"/>
      <c r="AB272" s="13"/>
      <c r="AC272" s="13"/>
      <c r="AD272" s="13"/>
      <c r="AE272" s="13"/>
      <c r="AT272" s="249" t="s">
        <v>150</v>
      </c>
      <c r="AU272" s="249" t="s">
        <v>92</v>
      </c>
      <c r="AV272" s="13" t="s">
        <v>92</v>
      </c>
      <c r="AW272" s="13" t="s">
        <v>38</v>
      </c>
      <c r="AX272" s="13" t="s">
        <v>90</v>
      </c>
      <c r="AY272" s="249" t="s">
        <v>136</v>
      </c>
    </row>
    <row r="273" s="2" customFormat="1" ht="37.8" customHeight="1">
      <c r="A273" s="39"/>
      <c r="B273" s="40"/>
      <c r="C273" s="220" t="s">
        <v>683</v>
      </c>
      <c r="D273" s="220" t="s">
        <v>138</v>
      </c>
      <c r="E273" s="221" t="s">
        <v>2189</v>
      </c>
      <c r="F273" s="222" t="s">
        <v>250</v>
      </c>
      <c r="G273" s="223" t="s">
        <v>148</v>
      </c>
      <c r="H273" s="224">
        <v>828</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2190</v>
      </c>
    </row>
    <row r="274" s="13" customFormat="1">
      <c r="A274" s="13"/>
      <c r="B274" s="239"/>
      <c r="C274" s="240"/>
      <c r="D274" s="234" t="s">
        <v>150</v>
      </c>
      <c r="E274" s="241" t="s">
        <v>1</v>
      </c>
      <c r="F274" s="242" t="s">
        <v>2191</v>
      </c>
      <c r="G274" s="240"/>
      <c r="H274" s="243">
        <v>828</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4" customFormat="1">
      <c r="A275" s="14"/>
      <c r="B275" s="250"/>
      <c r="C275" s="251"/>
      <c r="D275" s="234" t="s">
        <v>150</v>
      </c>
      <c r="E275" s="252" t="s">
        <v>1</v>
      </c>
      <c r="F275" s="253" t="s">
        <v>153</v>
      </c>
      <c r="G275" s="251"/>
      <c r="H275" s="254">
        <v>828</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150</v>
      </c>
      <c r="AU275" s="260" t="s">
        <v>92</v>
      </c>
      <c r="AV275" s="14" t="s">
        <v>142</v>
      </c>
      <c r="AW275" s="14" t="s">
        <v>38</v>
      </c>
      <c r="AX275" s="14" t="s">
        <v>90</v>
      </c>
      <c r="AY275" s="260" t="s">
        <v>136</v>
      </c>
    </row>
    <row r="276" s="2" customFormat="1" ht="24.15" customHeight="1">
      <c r="A276" s="39"/>
      <c r="B276" s="40"/>
      <c r="C276" s="220" t="s">
        <v>686</v>
      </c>
      <c r="D276" s="220" t="s">
        <v>138</v>
      </c>
      <c r="E276" s="221" t="s">
        <v>2192</v>
      </c>
      <c r="F276" s="222" t="s">
        <v>280</v>
      </c>
      <c r="G276" s="223" t="s">
        <v>141</v>
      </c>
      <c r="H276" s="224">
        <v>72</v>
      </c>
      <c r="I276" s="225"/>
      <c r="J276" s="226">
        <f>ROUND(I276*H276,2)</f>
        <v>0</v>
      </c>
      <c r="K276" s="227"/>
      <c r="L276" s="45"/>
      <c r="M276" s="228" t="s">
        <v>1</v>
      </c>
      <c r="N276" s="229" t="s">
        <v>47</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142</v>
      </c>
      <c r="AT276" s="232" t="s">
        <v>138</v>
      </c>
      <c r="AU276" s="232" t="s">
        <v>92</v>
      </c>
      <c r="AY276" s="17" t="s">
        <v>136</v>
      </c>
      <c r="BE276" s="233">
        <f>IF(N276="základní",J276,0)</f>
        <v>0</v>
      </c>
      <c r="BF276" s="233">
        <f>IF(N276="snížená",J276,0)</f>
        <v>0</v>
      </c>
      <c r="BG276" s="233">
        <f>IF(N276="zákl. přenesená",J276,0)</f>
        <v>0</v>
      </c>
      <c r="BH276" s="233">
        <f>IF(N276="sníž. přenesená",J276,0)</f>
        <v>0</v>
      </c>
      <c r="BI276" s="233">
        <f>IF(N276="nulová",J276,0)</f>
        <v>0</v>
      </c>
      <c r="BJ276" s="17" t="s">
        <v>90</v>
      </c>
      <c r="BK276" s="233">
        <f>ROUND(I276*H276,2)</f>
        <v>0</v>
      </c>
      <c r="BL276" s="17" t="s">
        <v>142</v>
      </c>
      <c r="BM276" s="232" t="s">
        <v>2193</v>
      </c>
    </row>
    <row r="277" s="2" customFormat="1">
      <c r="A277" s="39"/>
      <c r="B277" s="40"/>
      <c r="C277" s="41"/>
      <c r="D277" s="234" t="s">
        <v>144</v>
      </c>
      <c r="E277" s="41"/>
      <c r="F277" s="235" t="s">
        <v>282</v>
      </c>
      <c r="G277" s="41"/>
      <c r="H277" s="41"/>
      <c r="I277" s="236"/>
      <c r="J277" s="41"/>
      <c r="K277" s="41"/>
      <c r="L277" s="45"/>
      <c r="M277" s="237"/>
      <c r="N277" s="238"/>
      <c r="O277" s="92"/>
      <c r="P277" s="92"/>
      <c r="Q277" s="92"/>
      <c r="R277" s="92"/>
      <c r="S277" s="92"/>
      <c r="T277" s="93"/>
      <c r="U277" s="39"/>
      <c r="V277" s="39"/>
      <c r="W277" s="39"/>
      <c r="X277" s="39"/>
      <c r="Y277" s="39"/>
      <c r="Z277" s="39"/>
      <c r="AA277" s="39"/>
      <c r="AB277" s="39"/>
      <c r="AC277" s="39"/>
      <c r="AD277" s="39"/>
      <c r="AE277" s="39"/>
      <c r="AT277" s="17" t="s">
        <v>144</v>
      </c>
      <c r="AU277" s="17" t="s">
        <v>92</v>
      </c>
    </row>
    <row r="278" s="13" customFormat="1">
      <c r="A278" s="13"/>
      <c r="B278" s="239"/>
      <c r="C278" s="240"/>
      <c r="D278" s="234" t="s">
        <v>150</v>
      </c>
      <c r="E278" s="241" t="s">
        <v>1</v>
      </c>
      <c r="F278" s="242" t="s">
        <v>2194</v>
      </c>
      <c r="G278" s="240"/>
      <c r="H278" s="243">
        <v>72</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4" customFormat="1">
      <c r="A279" s="14"/>
      <c r="B279" s="250"/>
      <c r="C279" s="251"/>
      <c r="D279" s="234" t="s">
        <v>150</v>
      </c>
      <c r="E279" s="252" t="s">
        <v>1</v>
      </c>
      <c r="F279" s="253" t="s">
        <v>153</v>
      </c>
      <c r="G279" s="251"/>
      <c r="H279" s="254">
        <v>72</v>
      </c>
      <c r="I279" s="255"/>
      <c r="J279" s="251"/>
      <c r="K279" s="251"/>
      <c r="L279" s="256"/>
      <c r="M279" s="257"/>
      <c r="N279" s="258"/>
      <c r="O279" s="258"/>
      <c r="P279" s="258"/>
      <c r="Q279" s="258"/>
      <c r="R279" s="258"/>
      <c r="S279" s="258"/>
      <c r="T279" s="259"/>
      <c r="U279" s="14"/>
      <c r="V279" s="14"/>
      <c r="W279" s="14"/>
      <c r="X279" s="14"/>
      <c r="Y279" s="14"/>
      <c r="Z279" s="14"/>
      <c r="AA279" s="14"/>
      <c r="AB279" s="14"/>
      <c r="AC279" s="14"/>
      <c r="AD279" s="14"/>
      <c r="AE279" s="14"/>
      <c r="AT279" s="260" t="s">
        <v>150</v>
      </c>
      <c r="AU279" s="260" t="s">
        <v>92</v>
      </c>
      <c r="AV279" s="14" t="s">
        <v>142</v>
      </c>
      <c r="AW279" s="14" t="s">
        <v>38</v>
      </c>
      <c r="AX279" s="14" t="s">
        <v>90</v>
      </c>
      <c r="AY279" s="260" t="s">
        <v>136</v>
      </c>
    </row>
    <row r="280" s="2" customFormat="1" ht="14.4" customHeight="1">
      <c r="A280" s="39"/>
      <c r="B280" s="40"/>
      <c r="C280" s="261" t="s">
        <v>688</v>
      </c>
      <c r="D280" s="261" t="s">
        <v>164</v>
      </c>
      <c r="E280" s="262" t="s">
        <v>2195</v>
      </c>
      <c r="F280" s="263" t="s">
        <v>459</v>
      </c>
      <c r="G280" s="264" t="s">
        <v>460</v>
      </c>
      <c r="H280" s="265">
        <v>3</v>
      </c>
      <c r="I280" s="266"/>
      <c r="J280" s="267">
        <f>ROUND(I280*H280,2)</f>
        <v>0</v>
      </c>
      <c r="K280" s="268"/>
      <c r="L280" s="269"/>
      <c r="M280" s="270" t="s">
        <v>1</v>
      </c>
      <c r="N280" s="271" t="s">
        <v>47</v>
      </c>
      <c r="O280" s="92"/>
      <c r="P280" s="230">
        <f>O280*H280</f>
        <v>0</v>
      </c>
      <c r="Q280" s="230">
        <v>0.001</v>
      </c>
      <c r="R280" s="230">
        <f>Q280*H280</f>
        <v>0.0030000000000000001</v>
      </c>
      <c r="S280" s="230">
        <v>0</v>
      </c>
      <c r="T280" s="231">
        <f>S280*H280</f>
        <v>0</v>
      </c>
      <c r="U280" s="39"/>
      <c r="V280" s="39"/>
      <c r="W280" s="39"/>
      <c r="X280" s="39"/>
      <c r="Y280" s="39"/>
      <c r="Z280" s="39"/>
      <c r="AA280" s="39"/>
      <c r="AB280" s="39"/>
      <c r="AC280" s="39"/>
      <c r="AD280" s="39"/>
      <c r="AE280" s="39"/>
      <c r="AR280" s="232" t="s">
        <v>168</v>
      </c>
      <c r="AT280" s="232" t="s">
        <v>164</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2196</v>
      </c>
    </row>
    <row r="281" s="13" customFormat="1">
      <c r="A281" s="13"/>
      <c r="B281" s="239"/>
      <c r="C281" s="240"/>
      <c r="D281" s="234" t="s">
        <v>150</v>
      </c>
      <c r="E281" s="240"/>
      <c r="F281" s="242" t="s">
        <v>2197</v>
      </c>
      <c r="G281" s="240"/>
      <c r="H281" s="243">
        <v>3</v>
      </c>
      <c r="I281" s="244"/>
      <c r="J281" s="240"/>
      <c r="K281" s="240"/>
      <c r="L281" s="245"/>
      <c r="M281" s="246"/>
      <c r="N281" s="247"/>
      <c r="O281" s="247"/>
      <c r="P281" s="247"/>
      <c r="Q281" s="247"/>
      <c r="R281" s="247"/>
      <c r="S281" s="247"/>
      <c r="T281" s="248"/>
      <c r="U281" s="13"/>
      <c r="V281" s="13"/>
      <c r="W281" s="13"/>
      <c r="X281" s="13"/>
      <c r="Y281" s="13"/>
      <c r="Z281" s="13"/>
      <c r="AA281" s="13"/>
      <c r="AB281" s="13"/>
      <c r="AC281" s="13"/>
      <c r="AD281" s="13"/>
      <c r="AE281" s="13"/>
      <c r="AT281" s="249" t="s">
        <v>150</v>
      </c>
      <c r="AU281" s="249" t="s">
        <v>92</v>
      </c>
      <c r="AV281" s="13" t="s">
        <v>92</v>
      </c>
      <c r="AW281" s="13" t="s">
        <v>4</v>
      </c>
      <c r="AX281" s="13" t="s">
        <v>90</v>
      </c>
      <c r="AY281" s="249" t="s">
        <v>136</v>
      </c>
    </row>
    <row r="282" s="2" customFormat="1" ht="24.15" customHeight="1">
      <c r="A282" s="39"/>
      <c r="B282" s="40"/>
      <c r="C282" s="220" t="s">
        <v>693</v>
      </c>
      <c r="D282" s="220" t="s">
        <v>138</v>
      </c>
      <c r="E282" s="221" t="s">
        <v>2198</v>
      </c>
      <c r="F282" s="222" t="s">
        <v>456</v>
      </c>
      <c r="G282" s="223" t="s">
        <v>141</v>
      </c>
      <c r="H282" s="224">
        <v>72</v>
      </c>
      <c r="I282" s="225"/>
      <c r="J282" s="226">
        <f>ROUND(I282*H282,2)</f>
        <v>0</v>
      </c>
      <c r="K282" s="227"/>
      <c r="L282" s="45"/>
      <c r="M282" s="228" t="s">
        <v>1</v>
      </c>
      <c r="N282" s="229" t="s">
        <v>47</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142</v>
      </c>
      <c r="AT282" s="232" t="s">
        <v>138</v>
      </c>
      <c r="AU282" s="232" t="s">
        <v>92</v>
      </c>
      <c r="AY282" s="17" t="s">
        <v>136</v>
      </c>
      <c r="BE282" s="233">
        <f>IF(N282="základní",J282,0)</f>
        <v>0</v>
      </c>
      <c r="BF282" s="233">
        <f>IF(N282="snížená",J282,0)</f>
        <v>0</v>
      </c>
      <c r="BG282" s="233">
        <f>IF(N282="zákl. přenesená",J282,0)</f>
        <v>0</v>
      </c>
      <c r="BH282" s="233">
        <f>IF(N282="sníž. přenesená",J282,0)</f>
        <v>0</v>
      </c>
      <c r="BI282" s="233">
        <f>IF(N282="nulová",J282,0)</f>
        <v>0</v>
      </c>
      <c r="BJ282" s="17" t="s">
        <v>90</v>
      </c>
      <c r="BK282" s="233">
        <f>ROUND(I282*H282,2)</f>
        <v>0</v>
      </c>
      <c r="BL282" s="17" t="s">
        <v>142</v>
      </c>
      <c r="BM282" s="232" t="s">
        <v>2199</v>
      </c>
    </row>
    <row r="283" s="2" customFormat="1">
      <c r="A283" s="39"/>
      <c r="B283" s="40"/>
      <c r="C283" s="41"/>
      <c r="D283" s="234" t="s">
        <v>144</v>
      </c>
      <c r="E283" s="41"/>
      <c r="F283" s="235" t="s">
        <v>2055</v>
      </c>
      <c r="G283" s="41"/>
      <c r="H283" s="41"/>
      <c r="I283" s="236"/>
      <c r="J283" s="41"/>
      <c r="K283" s="41"/>
      <c r="L283" s="45"/>
      <c r="M283" s="237"/>
      <c r="N283" s="238"/>
      <c r="O283" s="92"/>
      <c r="P283" s="92"/>
      <c r="Q283" s="92"/>
      <c r="R283" s="92"/>
      <c r="S283" s="92"/>
      <c r="T283" s="93"/>
      <c r="U283" s="39"/>
      <c r="V283" s="39"/>
      <c r="W283" s="39"/>
      <c r="X283" s="39"/>
      <c r="Y283" s="39"/>
      <c r="Z283" s="39"/>
      <c r="AA283" s="39"/>
      <c r="AB283" s="39"/>
      <c r="AC283" s="39"/>
      <c r="AD283" s="39"/>
      <c r="AE283" s="39"/>
      <c r="AT283" s="17" t="s">
        <v>144</v>
      </c>
      <c r="AU283" s="17" t="s">
        <v>92</v>
      </c>
    </row>
    <row r="284" s="13" customFormat="1">
      <c r="A284" s="13"/>
      <c r="B284" s="239"/>
      <c r="C284" s="240"/>
      <c r="D284" s="234" t="s">
        <v>150</v>
      </c>
      <c r="E284" s="241" t="s">
        <v>1</v>
      </c>
      <c r="F284" s="242" t="s">
        <v>739</v>
      </c>
      <c r="G284" s="240"/>
      <c r="H284" s="243">
        <v>72</v>
      </c>
      <c r="I284" s="244"/>
      <c r="J284" s="240"/>
      <c r="K284" s="240"/>
      <c r="L284" s="245"/>
      <c r="M284" s="246"/>
      <c r="N284" s="247"/>
      <c r="O284" s="247"/>
      <c r="P284" s="247"/>
      <c r="Q284" s="247"/>
      <c r="R284" s="247"/>
      <c r="S284" s="247"/>
      <c r="T284" s="248"/>
      <c r="U284" s="13"/>
      <c r="V284" s="13"/>
      <c r="W284" s="13"/>
      <c r="X284" s="13"/>
      <c r="Y284" s="13"/>
      <c r="Z284" s="13"/>
      <c r="AA284" s="13"/>
      <c r="AB284" s="13"/>
      <c r="AC284" s="13"/>
      <c r="AD284" s="13"/>
      <c r="AE284" s="13"/>
      <c r="AT284" s="249" t="s">
        <v>150</v>
      </c>
      <c r="AU284" s="249" t="s">
        <v>92</v>
      </c>
      <c r="AV284" s="13" t="s">
        <v>92</v>
      </c>
      <c r="AW284" s="13" t="s">
        <v>38</v>
      </c>
      <c r="AX284" s="13" t="s">
        <v>90</v>
      </c>
      <c r="AY284" s="249" t="s">
        <v>136</v>
      </c>
    </row>
    <row r="285" s="2" customFormat="1" ht="14.4" customHeight="1">
      <c r="A285" s="39"/>
      <c r="B285" s="40"/>
      <c r="C285" s="220" t="s">
        <v>696</v>
      </c>
      <c r="D285" s="220" t="s">
        <v>138</v>
      </c>
      <c r="E285" s="221" t="s">
        <v>2200</v>
      </c>
      <c r="F285" s="222" t="s">
        <v>2201</v>
      </c>
      <c r="G285" s="223" t="s">
        <v>141</v>
      </c>
      <c r="H285" s="224">
        <v>72</v>
      </c>
      <c r="I285" s="225"/>
      <c r="J285" s="226">
        <f>ROUND(I285*H285,2)</f>
        <v>0</v>
      </c>
      <c r="K285" s="227"/>
      <c r="L285" s="45"/>
      <c r="M285" s="228" t="s">
        <v>1</v>
      </c>
      <c r="N285" s="229" t="s">
        <v>47</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142</v>
      </c>
      <c r="AT285" s="232" t="s">
        <v>138</v>
      </c>
      <c r="AU285" s="232" t="s">
        <v>92</v>
      </c>
      <c r="AY285" s="17" t="s">
        <v>136</v>
      </c>
      <c r="BE285" s="233">
        <f>IF(N285="základní",J285,0)</f>
        <v>0</v>
      </c>
      <c r="BF285" s="233">
        <f>IF(N285="snížená",J285,0)</f>
        <v>0</v>
      </c>
      <c r="BG285" s="233">
        <f>IF(N285="zákl. přenesená",J285,0)</f>
        <v>0</v>
      </c>
      <c r="BH285" s="233">
        <f>IF(N285="sníž. přenesená",J285,0)</f>
        <v>0</v>
      </c>
      <c r="BI285" s="233">
        <f>IF(N285="nulová",J285,0)</f>
        <v>0</v>
      </c>
      <c r="BJ285" s="17" t="s">
        <v>90</v>
      </c>
      <c r="BK285" s="233">
        <f>ROUND(I285*H285,2)</f>
        <v>0</v>
      </c>
      <c r="BL285" s="17" t="s">
        <v>142</v>
      </c>
      <c r="BM285" s="232" t="s">
        <v>2202</v>
      </c>
    </row>
    <row r="286" s="13" customFormat="1">
      <c r="A286" s="13"/>
      <c r="B286" s="239"/>
      <c r="C286" s="240"/>
      <c r="D286" s="234" t="s">
        <v>150</v>
      </c>
      <c r="E286" s="241" t="s">
        <v>1</v>
      </c>
      <c r="F286" s="242" t="s">
        <v>2194</v>
      </c>
      <c r="G286" s="240"/>
      <c r="H286" s="243">
        <v>72</v>
      </c>
      <c r="I286" s="244"/>
      <c r="J286" s="240"/>
      <c r="K286" s="240"/>
      <c r="L286" s="245"/>
      <c r="M286" s="246"/>
      <c r="N286" s="247"/>
      <c r="O286" s="247"/>
      <c r="P286" s="247"/>
      <c r="Q286" s="247"/>
      <c r="R286" s="247"/>
      <c r="S286" s="247"/>
      <c r="T286" s="248"/>
      <c r="U286" s="13"/>
      <c r="V286" s="13"/>
      <c r="W286" s="13"/>
      <c r="X286" s="13"/>
      <c r="Y286" s="13"/>
      <c r="Z286" s="13"/>
      <c r="AA286" s="13"/>
      <c r="AB286" s="13"/>
      <c r="AC286" s="13"/>
      <c r="AD286" s="13"/>
      <c r="AE286" s="13"/>
      <c r="AT286" s="249" t="s">
        <v>150</v>
      </c>
      <c r="AU286" s="249" t="s">
        <v>92</v>
      </c>
      <c r="AV286" s="13" t="s">
        <v>92</v>
      </c>
      <c r="AW286" s="13" t="s">
        <v>38</v>
      </c>
      <c r="AX286" s="13" t="s">
        <v>82</v>
      </c>
      <c r="AY286" s="249" t="s">
        <v>136</v>
      </c>
    </row>
    <row r="287" s="14" customFormat="1">
      <c r="A287" s="14"/>
      <c r="B287" s="250"/>
      <c r="C287" s="251"/>
      <c r="D287" s="234" t="s">
        <v>150</v>
      </c>
      <c r="E287" s="252" t="s">
        <v>1</v>
      </c>
      <c r="F287" s="253" t="s">
        <v>153</v>
      </c>
      <c r="G287" s="251"/>
      <c r="H287" s="254">
        <v>72</v>
      </c>
      <c r="I287" s="255"/>
      <c r="J287" s="251"/>
      <c r="K287" s="251"/>
      <c r="L287" s="256"/>
      <c r="M287" s="257"/>
      <c r="N287" s="258"/>
      <c r="O287" s="258"/>
      <c r="P287" s="258"/>
      <c r="Q287" s="258"/>
      <c r="R287" s="258"/>
      <c r="S287" s="258"/>
      <c r="T287" s="259"/>
      <c r="U287" s="14"/>
      <c r="V287" s="14"/>
      <c r="W287" s="14"/>
      <c r="X287" s="14"/>
      <c r="Y287" s="14"/>
      <c r="Z287" s="14"/>
      <c r="AA287" s="14"/>
      <c r="AB287" s="14"/>
      <c r="AC287" s="14"/>
      <c r="AD287" s="14"/>
      <c r="AE287" s="14"/>
      <c r="AT287" s="260" t="s">
        <v>150</v>
      </c>
      <c r="AU287" s="260" t="s">
        <v>92</v>
      </c>
      <c r="AV287" s="14" t="s">
        <v>142</v>
      </c>
      <c r="AW287" s="14" t="s">
        <v>38</v>
      </c>
      <c r="AX287" s="14" t="s">
        <v>90</v>
      </c>
      <c r="AY287" s="260" t="s">
        <v>136</v>
      </c>
    </row>
    <row r="288" s="2" customFormat="1" ht="14.4" customHeight="1">
      <c r="A288" s="39"/>
      <c r="B288" s="40"/>
      <c r="C288" s="220" t="s">
        <v>700</v>
      </c>
      <c r="D288" s="220" t="s">
        <v>138</v>
      </c>
      <c r="E288" s="221" t="s">
        <v>2203</v>
      </c>
      <c r="F288" s="222" t="s">
        <v>2204</v>
      </c>
      <c r="G288" s="223" t="s">
        <v>141</v>
      </c>
      <c r="H288" s="224">
        <v>72</v>
      </c>
      <c r="I288" s="225"/>
      <c r="J288" s="226">
        <f>ROUND(I288*H288,2)</f>
        <v>0</v>
      </c>
      <c r="K288" s="227"/>
      <c r="L288" s="45"/>
      <c r="M288" s="228" t="s">
        <v>1</v>
      </c>
      <c r="N288" s="229" t="s">
        <v>47</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142</v>
      </c>
      <c r="AT288" s="232" t="s">
        <v>138</v>
      </c>
      <c r="AU288" s="232" t="s">
        <v>92</v>
      </c>
      <c r="AY288" s="17" t="s">
        <v>136</v>
      </c>
      <c r="BE288" s="233">
        <f>IF(N288="základní",J288,0)</f>
        <v>0</v>
      </c>
      <c r="BF288" s="233">
        <f>IF(N288="snížená",J288,0)</f>
        <v>0</v>
      </c>
      <c r="BG288" s="233">
        <f>IF(N288="zákl. přenesená",J288,0)</f>
        <v>0</v>
      </c>
      <c r="BH288" s="233">
        <f>IF(N288="sníž. přenesená",J288,0)</f>
        <v>0</v>
      </c>
      <c r="BI288" s="233">
        <f>IF(N288="nulová",J288,0)</f>
        <v>0</v>
      </c>
      <c r="BJ288" s="17" t="s">
        <v>90</v>
      </c>
      <c r="BK288" s="233">
        <f>ROUND(I288*H288,2)</f>
        <v>0</v>
      </c>
      <c r="BL288" s="17" t="s">
        <v>142</v>
      </c>
      <c r="BM288" s="232" t="s">
        <v>2205</v>
      </c>
    </row>
    <row r="289" s="2" customFormat="1">
      <c r="A289" s="39"/>
      <c r="B289" s="40"/>
      <c r="C289" s="41"/>
      <c r="D289" s="234" t="s">
        <v>144</v>
      </c>
      <c r="E289" s="41"/>
      <c r="F289" s="235" t="s">
        <v>2206</v>
      </c>
      <c r="G289" s="41"/>
      <c r="H289" s="41"/>
      <c r="I289" s="236"/>
      <c r="J289" s="41"/>
      <c r="K289" s="41"/>
      <c r="L289" s="45"/>
      <c r="M289" s="237"/>
      <c r="N289" s="238"/>
      <c r="O289" s="92"/>
      <c r="P289" s="92"/>
      <c r="Q289" s="92"/>
      <c r="R289" s="92"/>
      <c r="S289" s="92"/>
      <c r="T289" s="93"/>
      <c r="U289" s="39"/>
      <c r="V289" s="39"/>
      <c r="W289" s="39"/>
      <c r="X289" s="39"/>
      <c r="Y289" s="39"/>
      <c r="Z289" s="39"/>
      <c r="AA289" s="39"/>
      <c r="AB289" s="39"/>
      <c r="AC289" s="39"/>
      <c r="AD289" s="39"/>
      <c r="AE289" s="39"/>
      <c r="AT289" s="17" t="s">
        <v>144</v>
      </c>
      <c r="AU289" s="17" t="s">
        <v>92</v>
      </c>
    </row>
    <row r="290" s="13" customFormat="1">
      <c r="A290" s="13"/>
      <c r="B290" s="239"/>
      <c r="C290" s="240"/>
      <c r="D290" s="234" t="s">
        <v>150</v>
      </c>
      <c r="E290" s="241" t="s">
        <v>1</v>
      </c>
      <c r="F290" s="242" t="s">
        <v>739</v>
      </c>
      <c r="G290" s="240"/>
      <c r="H290" s="243">
        <v>72</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150</v>
      </c>
      <c r="AU290" s="249" t="s">
        <v>92</v>
      </c>
      <c r="AV290" s="13" t="s">
        <v>92</v>
      </c>
      <c r="AW290" s="13" t="s">
        <v>38</v>
      </c>
      <c r="AX290" s="13" t="s">
        <v>90</v>
      </c>
      <c r="AY290" s="249" t="s">
        <v>136</v>
      </c>
    </row>
    <row r="291" s="2" customFormat="1" ht="24.15" customHeight="1">
      <c r="A291" s="39"/>
      <c r="B291" s="40"/>
      <c r="C291" s="220" t="s">
        <v>705</v>
      </c>
      <c r="D291" s="220" t="s">
        <v>138</v>
      </c>
      <c r="E291" s="221" t="s">
        <v>2207</v>
      </c>
      <c r="F291" s="222" t="s">
        <v>465</v>
      </c>
      <c r="G291" s="223" t="s">
        <v>141</v>
      </c>
      <c r="H291" s="224">
        <v>80</v>
      </c>
      <c r="I291" s="225"/>
      <c r="J291" s="226">
        <f>ROUND(I291*H291,2)</f>
        <v>0</v>
      </c>
      <c r="K291" s="227"/>
      <c r="L291" s="45"/>
      <c r="M291" s="228" t="s">
        <v>1</v>
      </c>
      <c r="N291" s="229" t="s">
        <v>47</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142</v>
      </c>
      <c r="AT291" s="232" t="s">
        <v>138</v>
      </c>
      <c r="AU291" s="232" t="s">
        <v>92</v>
      </c>
      <c r="AY291" s="17" t="s">
        <v>136</v>
      </c>
      <c r="BE291" s="233">
        <f>IF(N291="základní",J291,0)</f>
        <v>0</v>
      </c>
      <c r="BF291" s="233">
        <f>IF(N291="snížená",J291,0)</f>
        <v>0</v>
      </c>
      <c r="BG291" s="233">
        <f>IF(N291="zákl. přenesená",J291,0)</f>
        <v>0</v>
      </c>
      <c r="BH291" s="233">
        <f>IF(N291="sníž. přenesená",J291,0)</f>
        <v>0</v>
      </c>
      <c r="BI291" s="233">
        <f>IF(N291="nulová",J291,0)</f>
        <v>0</v>
      </c>
      <c r="BJ291" s="17" t="s">
        <v>90</v>
      </c>
      <c r="BK291" s="233">
        <f>ROUND(I291*H291,2)</f>
        <v>0</v>
      </c>
      <c r="BL291" s="17" t="s">
        <v>142</v>
      </c>
      <c r="BM291" s="232" t="s">
        <v>2208</v>
      </c>
    </row>
    <row r="292" s="13" customFormat="1">
      <c r="A292" s="13"/>
      <c r="B292" s="239"/>
      <c r="C292" s="240"/>
      <c r="D292" s="234" t="s">
        <v>150</v>
      </c>
      <c r="E292" s="241" t="s">
        <v>1</v>
      </c>
      <c r="F292" s="242" t="s">
        <v>768</v>
      </c>
      <c r="G292" s="240"/>
      <c r="H292" s="243">
        <v>80</v>
      </c>
      <c r="I292" s="244"/>
      <c r="J292" s="240"/>
      <c r="K292" s="240"/>
      <c r="L292" s="245"/>
      <c r="M292" s="246"/>
      <c r="N292" s="247"/>
      <c r="O292" s="247"/>
      <c r="P292" s="247"/>
      <c r="Q292" s="247"/>
      <c r="R292" s="247"/>
      <c r="S292" s="247"/>
      <c r="T292" s="248"/>
      <c r="U292" s="13"/>
      <c r="V292" s="13"/>
      <c r="W292" s="13"/>
      <c r="X292" s="13"/>
      <c r="Y292" s="13"/>
      <c r="Z292" s="13"/>
      <c r="AA292" s="13"/>
      <c r="AB292" s="13"/>
      <c r="AC292" s="13"/>
      <c r="AD292" s="13"/>
      <c r="AE292" s="13"/>
      <c r="AT292" s="249" t="s">
        <v>150</v>
      </c>
      <c r="AU292" s="249" t="s">
        <v>92</v>
      </c>
      <c r="AV292" s="13" t="s">
        <v>92</v>
      </c>
      <c r="AW292" s="13" t="s">
        <v>38</v>
      </c>
      <c r="AX292" s="13" t="s">
        <v>90</v>
      </c>
      <c r="AY292" s="249" t="s">
        <v>136</v>
      </c>
    </row>
    <row r="293" s="2" customFormat="1" ht="24.15" customHeight="1">
      <c r="A293" s="39"/>
      <c r="B293" s="40"/>
      <c r="C293" s="220" t="s">
        <v>710</v>
      </c>
      <c r="D293" s="220" t="s">
        <v>138</v>
      </c>
      <c r="E293" s="221" t="s">
        <v>2209</v>
      </c>
      <c r="F293" s="222" t="s">
        <v>2132</v>
      </c>
      <c r="G293" s="223" t="s">
        <v>256</v>
      </c>
      <c r="H293" s="224">
        <v>24</v>
      </c>
      <c r="I293" s="225"/>
      <c r="J293" s="226">
        <f>ROUND(I293*H293,2)</f>
        <v>0</v>
      </c>
      <c r="K293" s="227"/>
      <c r="L293" s="45"/>
      <c r="M293" s="228" t="s">
        <v>1</v>
      </c>
      <c r="N293" s="229" t="s">
        <v>47</v>
      </c>
      <c r="O293" s="92"/>
      <c r="P293" s="230">
        <f>O293*H293</f>
        <v>0</v>
      </c>
      <c r="Q293" s="230">
        <v>0.00060999999999999997</v>
      </c>
      <c r="R293" s="230">
        <f>Q293*H293</f>
        <v>0.01464</v>
      </c>
      <c r="S293" s="230">
        <v>0</v>
      </c>
      <c r="T293" s="231">
        <f>S293*H293</f>
        <v>0</v>
      </c>
      <c r="U293" s="39"/>
      <c r="V293" s="39"/>
      <c r="W293" s="39"/>
      <c r="X293" s="39"/>
      <c r="Y293" s="39"/>
      <c r="Z293" s="39"/>
      <c r="AA293" s="39"/>
      <c r="AB293" s="39"/>
      <c r="AC293" s="39"/>
      <c r="AD293" s="39"/>
      <c r="AE293" s="39"/>
      <c r="AR293" s="232" t="s">
        <v>142</v>
      </c>
      <c r="AT293" s="232" t="s">
        <v>138</v>
      </c>
      <c r="AU293" s="232" t="s">
        <v>92</v>
      </c>
      <c r="AY293" s="17" t="s">
        <v>136</v>
      </c>
      <c r="BE293" s="233">
        <f>IF(N293="základní",J293,0)</f>
        <v>0</v>
      </c>
      <c r="BF293" s="233">
        <f>IF(N293="snížená",J293,0)</f>
        <v>0</v>
      </c>
      <c r="BG293" s="233">
        <f>IF(N293="zákl. přenesená",J293,0)</f>
        <v>0</v>
      </c>
      <c r="BH293" s="233">
        <f>IF(N293="sníž. přenesená",J293,0)</f>
        <v>0</v>
      </c>
      <c r="BI293" s="233">
        <f>IF(N293="nulová",J293,0)</f>
        <v>0</v>
      </c>
      <c r="BJ293" s="17" t="s">
        <v>90</v>
      </c>
      <c r="BK293" s="233">
        <f>ROUND(I293*H293,2)</f>
        <v>0</v>
      </c>
      <c r="BL293" s="17" t="s">
        <v>142</v>
      </c>
      <c r="BM293" s="232" t="s">
        <v>2210</v>
      </c>
    </row>
    <row r="294" s="13" customFormat="1">
      <c r="A294" s="13"/>
      <c r="B294" s="239"/>
      <c r="C294" s="240"/>
      <c r="D294" s="234" t="s">
        <v>150</v>
      </c>
      <c r="E294" s="241" t="s">
        <v>1</v>
      </c>
      <c r="F294" s="242" t="s">
        <v>263</v>
      </c>
      <c r="G294" s="240"/>
      <c r="H294" s="243">
        <v>24</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150</v>
      </c>
      <c r="AU294" s="249" t="s">
        <v>92</v>
      </c>
      <c r="AV294" s="13" t="s">
        <v>92</v>
      </c>
      <c r="AW294" s="13" t="s">
        <v>38</v>
      </c>
      <c r="AX294" s="13" t="s">
        <v>90</v>
      </c>
      <c r="AY294" s="249" t="s">
        <v>136</v>
      </c>
    </row>
    <row r="295" s="2" customFormat="1" ht="24.15" customHeight="1">
      <c r="A295" s="39"/>
      <c r="B295" s="40"/>
      <c r="C295" s="220" t="s">
        <v>715</v>
      </c>
      <c r="D295" s="220" t="s">
        <v>138</v>
      </c>
      <c r="E295" s="221" t="s">
        <v>2211</v>
      </c>
      <c r="F295" s="222" t="s">
        <v>412</v>
      </c>
      <c r="G295" s="223" t="s">
        <v>167</v>
      </c>
      <c r="H295" s="224">
        <v>68.900000000000006</v>
      </c>
      <c r="I295" s="225"/>
      <c r="J295" s="226">
        <f>ROUND(I295*H295,2)</f>
        <v>0</v>
      </c>
      <c r="K295" s="227"/>
      <c r="L295" s="45"/>
      <c r="M295" s="228" t="s">
        <v>1</v>
      </c>
      <c r="N295" s="229" t="s">
        <v>47</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142</v>
      </c>
      <c r="AT295" s="232" t="s">
        <v>138</v>
      </c>
      <c r="AU295" s="232" t="s">
        <v>92</v>
      </c>
      <c r="AY295" s="17" t="s">
        <v>136</v>
      </c>
      <c r="BE295" s="233">
        <f>IF(N295="základní",J295,0)</f>
        <v>0</v>
      </c>
      <c r="BF295" s="233">
        <f>IF(N295="snížená",J295,0)</f>
        <v>0</v>
      </c>
      <c r="BG295" s="233">
        <f>IF(N295="zákl. přenesená",J295,0)</f>
        <v>0</v>
      </c>
      <c r="BH295" s="233">
        <f>IF(N295="sníž. přenesená",J295,0)</f>
        <v>0</v>
      </c>
      <c r="BI295" s="233">
        <f>IF(N295="nulová",J295,0)</f>
        <v>0</v>
      </c>
      <c r="BJ295" s="17" t="s">
        <v>90</v>
      </c>
      <c r="BK295" s="233">
        <f>ROUND(I295*H295,2)</f>
        <v>0</v>
      </c>
      <c r="BL295" s="17" t="s">
        <v>142</v>
      </c>
      <c r="BM295" s="232" t="s">
        <v>2212</v>
      </c>
    </row>
    <row r="296" s="13" customFormat="1">
      <c r="A296" s="13"/>
      <c r="B296" s="239"/>
      <c r="C296" s="240"/>
      <c r="D296" s="234" t="s">
        <v>150</v>
      </c>
      <c r="E296" s="241" t="s">
        <v>1</v>
      </c>
      <c r="F296" s="242" t="s">
        <v>2213</v>
      </c>
      <c r="G296" s="240"/>
      <c r="H296" s="243">
        <v>68.400000000000006</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3" customFormat="1">
      <c r="A297" s="13"/>
      <c r="B297" s="239"/>
      <c r="C297" s="240"/>
      <c r="D297" s="234" t="s">
        <v>150</v>
      </c>
      <c r="E297" s="241" t="s">
        <v>1</v>
      </c>
      <c r="F297" s="242" t="s">
        <v>2156</v>
      </c>
      <c r="G297" s="240"/>
      <c r="H297" s="243">
        <v>0.5</v>
      </c>
      <c r="I297" s="244"/>
      <c r="J297" s="240"/>
      <c r="K297" s="240"/>
      <c r="L297" s="245"/>
      <c r="M297" s="246"/>
      <c r="N297" s="247"/>
      <c r="O297" s="247"/>
      <c r="P297" s="247"/>
      <c r="Q297" s="247"/>
      <c r="R297" s="247"/>
      <c r="S297" s="247"/>
      <c r="T297" s="248"/>
      <c r="U297" s="13"/>
      <c r="V297" s="13"/>
      <c r="W297" s="13"/>
      <c r="X297" s="13"/>
      <c r="Y297" s="13"/>
      <c r="Z297" s="13"/>
      <c r="AA297" s="13"/>
      <c r="AB297" s="13"/>
      <c r="AC297" s="13"/>
      <c r="AD297" s="13"/>
      <c r="AE297" s="13"/>
      <c r="AT297" s="249" t="s">
        <v>150</v>
      </c>
      <c r="AU297" s="249" t="s">
        <v>92</v>
      </c>
      <c r="AV297" s="13" t="s">
        <v>92</v>
      </c>
      <c r="AW297" s="13" t="s">
        <v>38</v>
      </c>
      <c r="AX297" s="13" t="s">
        <v>82</v>
      </c>
      <c r="AY297" s="249" t="s">
        <v>136</v>
      </c>
    </row>
    <row r="298" s="14" customFormat="1">
      <c r="A298" s="14"/>
      <c r="B298" s="250"/>
      <c r="C298" s="251"/>
      <c r="D298" s="234" t="s">
        <v>150</v>
      </c>
      <c r="E298" s="252" t="s">
        <v>1</v>
      </c>
      <c r="F298" s="253" t="s">
        <v>153</v>
      </c>
      <c r="G298" s="251"/>
      <c r="H298" s="254">
        <v>68.900000000000006</v>
      </c>
      <c r="I298" s="255"/>
      <c r="J298" s="251"/>
      <c r="K298" s="251"/>
      <c r="L298" s="256"/>
      <c r="M298" s="257"/>
      <c r="N298" s="258"/>
      <c r="O298" s="258"/>
      <c r="P298" s="258"/>
      <c r="Q298" s="258"/>
      <c r="R298" s="258"/>
      <c r="S298" s="258"/>
      <c r="T298" s="259"/>
      <c r="U298" s="14"/>
      <c r="V298" s="14"/>
      <c r="W298" s="14"/>
      <c r="X298" s="14"/>
      <c r="Y298" s="14"/>
      <c r="Z298" s="14"/>
      <c r="AA298" s="14"/>
      <c r="AB298" s="14"/>
      <c r="AC298" s="14"/>
      <c r="AD298" s="14"/>
      <c r="AE298" s="14"/>
      <c r="AT298" s="260" t="s">
        <v>150</v>
      </c>
      <c r="AU298" s="260" t="s">
        <v>92</v>
      </c>
      <c r="AV298" s="14" t="s">
        <v>142</v>
      </c>
      <c r="AW298" s="14" t="s">
        <v>38</v>
      </c>
      <c r="AX298" s="14" t="s">
        <v>90</v>
      </c>
      <c r="AY298" s="260" t="s">
        <v>136</v>
      </c>
    </row>
    <row r="299" s="2" customFormat="1" ht="14.4" customHeight="1">
      <c r="A299" s="39"/>
      <c r="B299" s="40"/>
      <c r="C299" s="220" t="s">
        <v>718</v>
      </c>
      <c r="D299" s="220" t="s">
        <v>138</v>
      </c>
      <c r="E299" s="221" t="s">
        <v>2214</v>
      </c>
      <c r="F299" s="222" t="s">
        <v>2215</v>
      </c>
      <c r="G299" s="223" t="s">
        <v>141</v>
      </c>
      <c r="H299" s="224">
        <v>72</v>
      </c>
      <c r="I299" s="225"/>
      <c r="J299" s="226">
        <f>ROUND(I299*H299,2)</f>
        <v>0</v>
      </c>
      <c r="K299" s="227"/>
      <c r="L299" s="45"/>
      <c r="M299" s="228" t="s">
        <v>1</v>
      </c>
      <c r="N299" s="229" t="s">
        <v>47</v>
      </c>
      <c r="O299" s="92"/>
      <c r="P299" s="230">
        <f>O299*H299</f>
        <v>0</v>
      </c>
      <c r="Q299" s="230">
        <v>0</v>
      </c>
      <c r="R299" s="230">
        <f>Q299*H299</f>
        <v>0</v>
      </c>
      <c r="S299" s="230">
        <v>0.28999999999999998</v>
      </c>
      <c r="T299" s="231">
        <f>S299*H299</f>
        <v>20.879999999999999</v>
      </c>
      <c r="U299" s="39"/>
      <c r="V299" s="39"/>
      <c r="W299" s="39"/>
      <c r="X299" s="39"/>
      <c r="Y299" s="39"/>
      <c r="Z299" s="39"/>
      <c r="AA299" s="39"/>
      <c r="AB299" s="39"/>
      <c r="AC299" s="39"/>
      <c r="AD299" s="39"/>
      <c r="AE299" s="39"/>
      <c r="AR299" s="232" t="s">
        <v>142</v>
      </c>
      <c r="AT299" s="232" t="s">
        <v>138</v>
      </c>
      <c r="AU299" s="232" t="s">
        <v>92</v>
      </c>
      <c r="AY299" s="17" t="s">
        <v>136</v>
      </c>
      <c r="BE299" s="233">
        <f>IF(N299="základní",J299,0)</f>
        <v>0</v>
      </c>
      <c r="BF299" s="233">
        <f>IF(N299="snížená",J299,0)</f>
        <v>0</v>
      </c>
      <c r="BG299" s="233">
        <f>IF(N299="zákl. přenesená",J299,0)</f>
        <v>0</v>
      </c>
      <c r="BH299" s="233">
        <f>IF(N299="sníž. přenesená",J299,0)</f>
        <v>0</v>
      </c>
      <c r="BI299" s="233">
        <f>IF(N299="nulová",J299,0)</f>
        <v>0</v>
      </c>
      <c r="BJ299" s="17" t="s">
        <v>90</v>
      </c>
      <c r="BK299" s="233">
        <f>ROUND(I299*H299,2)</f>
        <v>0</v>
      </c>
      <c r="BL299" s="17" t="s">
        <v>142</v>
      </c>
      <c r="BM299" s="232" t="s">
        <v>2216</v>
      </c>
    </row>
    <row r="300" s="2" customFormat="1">
      <c r="A300" s="39"/>
      <c r="B300" s="40"/>
      <c r="C300" s="41"/>
      <c r="D300" s="234" t="s">
        <v>144</v>
      </c>
      <c r="E300" s="41"/>
      <c r="F300" s="235" t="s">
        <v>2217</v>
      </c>
      <c r="G300" s="41"/>
      <c r="H300" s="41"/>
      <c r="I300" s="236"/>
      <c r="J300" s="41"/>
      <c r="K300" s="41"/>
      <c r="L300" s="45"/>
      <c r="M300" s="237"/>
      <c r="N300" s="238"/>
      <c r="O300" s="92"/>
      <c r="P300" s="92"/>
      <c r="Q300" s="92"/>
      <c r="R300" s="92"/>
      <c r="S300" s="92"/>
      <c r="T300" s="93"/>
      <c r="U300" s="39"/>
      <c r="V300" s="39"/>
      <c r="W300" s="39"/>
      <c r="X300" s="39"/>
      <c r="Y300" s="39"/>
      <c r="Z300" s="39"/>
      <c r="AA300" s="39"/>
      <c r="AB300" s="39"/>
      <c r="AC300" s="39"/>
      <c r="AD300" s="39"/>
      <c r="AE300" s="39"/>
      <c r="AT300" s="17" t="s">
        <v>144</v>
      </c>
      <c r="AU300" s="17" t="s">
        <v>92</v>
      </c>
    </row>
    <row r="301" s="13" customFormat="1">
      <c r="A301" s="13"/>
      <c r="B301" s="239"/>
      <c r="C301" s="240"/>
      <c r="D301" s="234" t="s">
        <v>150</v>
      </c>
      <c r="E301" s="241" t="s">
        <v>1</v>
      </c>
      <c r="F301" s="242" t="s">
        <v>739</v>
      </c>
      <c r="G301" s="240"/>
      <c r="H301" s="243">
        <v>72</v>
      </c>
      <c r="I301" s="244"/>
      <c r="J301" s="240"/>
      <c r="K301" s="240"/>
      <c r="L301" s="245"/>
      <c r="M301" s="246"/>
      <c r="N301" s="247"/>
      <c r="O301" s="247"/>
      <c r="P301" s="247"/>
      <c r="Q301" s="247"/>
      <c r="R301" s="247"/>
      <c r="S301" s="247"/>
      <c r="T301" s="248"/>
      <c r="U301" s="13"/>
      <c r="V301" s="13"/>
      <c r="W301" s="13"/>
      <c r="X301" s="13"/>
      <c r="Y301" s="13"/>
      <c r="Z301" s="13"/>
      <c r="AA301" s="13"/>
      <c r="AB301" s="13"/>
      <c r="AC301" s="13"/>
      <c r="AD301" s="13"/>
      <c r="AE301" s="13"/>
      <c r="AT301" s="249" t="s">
        <v>150</v>
      </c>
      <c r="AU301" s="249" t="s">
        <v>92</v>
      </c>
      <c r="AV301" s="13" t="s">
        <v>92</v>
      </c>
      <c r="AW301" s="13" t="s">
        <v>38</v>
      </c>
      <c r="AX301" s="13" t="s">
        <v>90</v>
      </c>
      <c r="AY301" s="249" t="s">
        <v>136</v>
      </c>
    </row>
    <row r="302" s="2" customFormat="1" ht="24.15" customHeight="1">
      <c r="A302" s="39"/>
      <c r="B302" s="40"/>
      <c r="C302" s="220" t="s">
        <v>722</v>
      </c>
      <c r="D302" s="220" t="s">
        <v>138</v>
      </c>
      <c r="E302" s="221" t="s">
        <v>2218</v>
      </c>
      <c r="F302" s="222" t="s">
        <v>617</v>
      </c>
      <c r="G302" s="223" t="s">
        <v>141</v>
      </c>
      <c r="H302" s="224">
        <v>12</v>
      </c>
      <c r="I302" s="225"/>
      <c r="J302" s="226">
        <f>ROUND(I302*H302,2)</f>
        <v>0</v>
      </c>
      <c r="K302" s="227"/>
      <c r="L302" s="45"/>
      <c r="M302" s="228" t="s">
        <v>1</v>
      </c>
      <c r="N302" s="229" t="s">
        <v>47</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142</v>
      </c>
      <c r="AT302" s="232" t="s">
        <v>138</v>
      </c>
      <c r="AU302" s="232" t="s">
        <v>92</v>
      </c>
      <c r="AY302" s="17" t="s">
        <v>136</v>
      </c>
      <c r="BE302" s="233">
        <f>IF(N302="základní",J302,0)</f>
        <v>0</v>
      </c>
      <c r="BF302" s="233">
        <f>IF(N302="snížená",J302,0)</f>
        <v>0</v>
      </c>
      <c r="BG302" s="233">
        <f>IF(N302="zákl. přenesená",J302,0)</f>
        <v>0</v>
      </c>
      <c r="BH302" s="233">
        <f>IF(N302="sníž. přenesená",J302,0)</f>
        <v>0</v>
      </c>
      <c r="BI302" s="233">
        <f>IF(N302="nulová",J302,0)</f>
        <v>0</v>
      </c>
      <c r="BJ302" s="17" t="s">
        <v>90</v>
      </c>
      <c r="BK302" s="233">
        <f>ROUND(I302*H302,2)</f>
        <v>0</v>
      </c>
      <c r="BL302" s="17" t="s">
        <v>142</v>
      </c>
      <c r="BM302" s="232" t="s">
        <v>2219</v>
      </c>
    </row>
    <row r="303" s="13" customFormat="1">
      <c r="A303" s="13"/>
      <c r="B303" s="239"/>
      <c r="C303" s="240"/>
      <c r="D303" s="234" t="s">
        <v>150</v>
      </c>
      <c r="E303" s="241" t="s">
        <v>1</v>
      </c>
      <c r="F303" s="242" t="s">
        <v>201</v>
      </c>
      <c r="G303" s="240"/>
      <c r="H303" s="243">
        <v>12</v>
      </c>
      <c r="I303" s="244"/>
      <c r="J303" s="240"/>
      <c r="K303" s="240"/>
      <c r="L303" s="245"/>
      <c r="M303" s="246"/>
      <c r="N303" s="247"/>
      <c r="O303" s="247"/>
      <c r="P303" s="247"/>
      <c r="Q303" s="247"/>
      <c r="R303" s="247"/>
      <c r="S303" s="247"/>
      <c r="T303" s="248"/>
      <c r="U303" s="13"/>
      <c r="V303" s="13"/>
      <c r="W303" s="13"/>
      <c r="X303" s="13"/>
      <c r="Y303" s="13"/>
      <c r="Z303" s="13"/>
      <c r="AA303" s="13"/>
      <c r="AB303" s="13"/>
      <c r="AC303" s="13"/>
      <c r="AD303" s="13"/>
      <c r="AE303" s="13"/>
      <c r="AT303" s="249" t="s">
        <v>150</v>
      </c>
      <c r="AU303" s="249" t="s">
        <v>92</v>
      </c>
      <c r="AV303" s="13" t="s">
        <v>92</v>
      </c>
      <c r="AW303" s="13" t="s">
        <v>38</v>
      </c>
      <c r="AX303" s="13" t="s">
        <v>90</v>
      </c>
      <c r="AY303" s="249" t="s">
        <v>136</v>
      </c>
    </row>
    <row r="304" s="2" customFormat="1" ht="24.15" customHeight="1">
      <c r="A304" s="39"/>
      <c r="B304" s="40"/>
      <c r="C304" s="220" t="s">
        <v>726</v>
      </c>
      <c r="D304" s="220" t="s">
        <v>138</v>
      </c>
      <c r="E304" s="221" t="s">
        <v>2220</v>
      </c>
      <c r="F304" s="222" t="s">
        <v>627</v>
      </c>
      <c r="G304" s="223" t="s">
        <v>141</v>
      </c>
      <c r="H304" s="224">
        <v>12</v>
      </c>
      <c r="I304" s="225"/>
      <c r="J304" s="226">
        <f>ROUND(I304*H304,2)</f>
        <v>0</v>
      </c>
      <c r="K304" s="227"/>
      <c r="L304" s="45"/>
      <c r="M304" s="228" t="s">
        <v>1</v>
      </c>
      <c r="N304" s="229" t="s">
        <v>47</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142</v>
      </c>
      <c r="AT304" s="232" t="s">
        <v>138</v>
      </c>
      <c r="AU304" s="232" t="s">
        <v>92</v>
      </c>
      <c r="AY304" s="17" t="s">
        <v>136</v>
      </c>
      <c r="BE304" s="233">
        <f>IF(N304="základní",J304,0)</f>
        <v>0</v>
      </c>
      <c r="BF304" s="233">
        <f>IF(N304="snížená",J304,0)</f>
        <v>0</v>
      </c>
      <c r="BG304" s="233">
        <f>IF(N304="zákl. přenesená",J304,0)</f>
        <v>0</v>
      </c>
      <c r="BH304" s="233">
        <f>IF(N304="sníž. přenesená",J304,0)</f>
        <v>0</v>
      </c>
      <c r="BI304" s="233">
        <f>IF(N304="nulová",J304,0)</f>
        <v>0</v>
      </c>
      <c r="BJ304" s="17" t="s">
        <v>90</v>
      </c>
      <c r="BK304" s="233">
        <f>ROUND(I304*H304,2)</f>
        <v>0</v>
      </c>
      <c r="BL304" s="17" t="s">
        <v>142</v>
      </c>
      <c r="BM304" s="232" t="s">
        <v>2221</v>
      </c>
    </row>
    <row r="305" s="13" customFormat="1">
      <c r="A305" s="13"/>
      <c r="B305" s="239"/>
      <c r="C305" s="240"/>
      <c r="D305" s="234" t="s">
        <v>150</v>
      </c>
      <c r="E305" s="241" t="s">
        <v>1</v>
      </c>
      <c r="F305" s="242" t="s">
        <v>201</v>
      </c>
      <c r="G305" s="240"/>
      <c r="H305" s="243">
        <v>12</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150</v>
      </c>
      <c r="AU305" s="249" t="s">
        <v>92</v>
      </c>
      <c r="AV305" s="13" t="s">
        <v>92</v>
      </c>
      <c r="AW305" s="13" t="s">
        <v>38</v>
      </c>
      <c r="AX305" s="13" t="s">
        <v>90</v>
      </c>
      <c r="AY305" s="249" t="s">
        <v>136</v>
      </c>
    </row>
    <row r="306" s="2" customFormat="1" ht="24.15" customHeight="1">
      <c r="A306" s="39"/>
      <c r="B306" s="40"/>
      <c r="C306" s="220" t="s">
        <v>734</v>
      </c>
      <c r="D306" s="220" t="s">
        <v>138</v>
      </c>
      <c r="E306" s="221" t="s">
        <v>2222</v>
      </c>
      <c r="F306" s="222" t="s">
        <v>631</v>
      </c>
      <c r="G306" s="223" t="s">
        <v>141</v>
      </c>
      <c r="H306" s="224">
        <v>12</v>
      </c>
      <c r="I306" s="225"/>
      <c r="J306" s="226">
        <f>ROUND(I306*H306,2)</f>
        <v>0</v>
      </c>
      <c r="K306" s="227"/>
      <c r="L306" s="45"/>
      <c r="M306" s="228" t="s">
        <v>1</v>
      </c>
      <c r="N306" s="229" t="s">
        <v>47</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142</v>
      </c>
      <c r="AT306" s="232" t="s">
        <v>138</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2223</v>
      </c>
    </row>
    <row r="307" s="13" customFormat="1">
      <c r="A307" s="13"/>
      <c r="B307" s="239"/>
      <c r="C307" s="240"/>
      <c r="D307" s="234" t="s">
        <v>150</v>
      </c>
      <c r="E307" s="241" t="s">
        <v>1</v>
      </c>
      <c r="F307" s="242" t="s">
        <v>201</v>
      </c>
      <c r="G307" s="240"/>
      <c r="H307" s="243">
        <v>12</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150</v>
      </c>
      <c r="AU307" s="249" t="s">
        <v>92</v>
      </c>
      <c r="AV307" s="13" t="s">
        <v>92</v>
      </c>
      <c r="AW307" s="13" t="s">
        <v>38</v>
      </c>
      <c r="AX307" s="13" t="s">
        <v>90</v>
      </c>
      <c r="AY307" s="249" t="s">
        <v>136</v>
      </c>
    </row>
    <row r="308" s="2" customFormat="1" ht="14.4" customHeight="1">
      <c r="A308" s="39"/>
      <c r="B308" s="40"/>
      <c r="C308" s="220" t="s">
        <v>736</v>
      </c>
      <c r="D308" s="220" t="s">
        <v>138</v>
      </c>
      <c r="E308" s="221" t="s">
        <v>2224</v>
      </c>
      <c r="F308" s="222" t="s">
        <v>383</v>
      </c>
      <c r="G308" s="223" t="s">
        <v>167</v>
      </c>
      <c r="H308" s="224">
        <v>2.6400000000000001</v>
      </c>
      <c r="I308" s="225"/>
      <c r="J308" s="226">
        <f>ROUND(I308*H308,2)</f>
        <v>0</v>
      </c>
      <c r="K308" s="227"/>
      <c r="L308" s="45"/>
      <c r="M308" s="228" t="s">
        <v>1</v>
      </c>
      <c r="N308" s="229" t="s">
        <v>47</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142</v>
      </c>
      <c r="AT308" s="232" t="s">
        <v>138</v>
      </c>
      <c r="AU308" s="232" t="s">
        <v>92</v>
      </c>
      <c r="AY308" s="17" t="s">
        <v>136</v>
      </c>
      <c r="BE308" s="233">
        <f>IF(N308="základní",J308,0)</f>
        <v>0</v>
      </c>
      <c r="BF308" s="233">
        <f>IF(N308="snížená",J308,0)</f>
        <v>0</v>
      </c>
      <c r="BG308" s="233">
        <f>IF(N308="zákl. přenesená",J308,0)</f>
        <v>0</v>
      </c>
      <c r="BH308" s="233">
        <f>IF(N308="sníž. přenesená",J308,0)</f>
        <v>0</v>
      </c>
      <c r="BI308" s="233">
        <f>IF(N308="nulová",J308,0)</f>
        <v>0</v>
      </c>
      <c r="BJ308" s="17" t="s">
        <v>90</v>
      </c>
      <c r="BK308" s="233">
        <f>ROUND(I308*H308,2)</f>
        <v>0</v>
      </c>
      <c r="BL308" s="17" t="s">
        <v>142</v>
      </c>
      <c r="BM308" s="232" t="s">
        <v>2225</v>
      </c>
    </row>
    <row r="309" s="13" customFormat="1">
      <c r="A309" s="13"/>
      <c r="B309" s="239"/>
      <c r="C309" s="240"/>
      <c r="D309" s="234" t="s">
        <v>150</v>
      </c>
      <c r="E309" s="241" t="s">
        <v>1</v>
      </c>
      <c r="F309" s="242" t="s">
        <v>2226</v>
      </c>
      <c r="G309" s="240"/>
      <c r="H309" s="243">
        <v>2.6400000000000001</v>
      </c>
      <c r="I309" s="244"/>
      <c r="J309" s="240"/>
      <c r="K309" s="240"/>
      <c r="L309" s="245"/>
      <c r="M309" s="246"/>
      <c r="N309" s="247"/>
      <c r="O309" s="247"/>
      <c r="P309" s="247"/>
      <c r="Q309" s="247"/>
      <c r="R309" s="247"/>
      <c r="S309" s="247"/>
      <c r="T309" s="248"/>
      <c r="U309" s="13"/>
      <c r="V309" s="13"/>
      <c r="W309" s="13"/>
      <c r="X309" s="13"/>
      <c r="Y309" s="13"/>
      <c r="Z309" s="13"/>
      <c r="AA309" s="13"/>
      <c r="AB309" s="13"/>
      <c r="AC309" s="13"/>
      <c r="AD309" s="13"/>
      <c r="AE309" s="13"/>
      <c r="AT309" s="249" t="s">
        <v>150</v>
      </c>
      <c r="AU309" s="249" t="s">
        <v>92</v>
      </c>
      <c r="AV309" s="13" t="s">
        <v>92</v>
      </c>
      <c r="AW309" s="13" t="s">
        <v>38</v>
      </c>
      <c r="AX309" s="13" t="s">
        <v>82</v>
      </c>
      <c r="AY309" s="249" t="s">
        <v>136</v>
      </c>
    </row>
    <row r="310" s="14" customFormat="1">
      <c r="A310" s="14"/>
      <c r="B310" s="250"/>
      <c r="C310" s="251"/>
      <c r="D310" s="234" t="s">
        <v>150</v>
      </c>
      <c r="E310" s="252" t="s">
        <v>1</v>
      </c>
      <c r="F310" s="253" t="s">
        <v>153</v>
      </c>
      <c r="G310" s="251"/>
      <c r="H310" s="254">
        <v>2.6400000000000001</v>
      </c>
      <c r="I310" s="255"/>
      <c r="J310" s="251"/>
      <c r="K310" s="251"/>
      <c r="L310" s="256"/>
      <c r="M310" s="257"/>
      <c r="N310" s="258"/>
      <c r="O310" s="258"/>
      <c r="P310" s="258"/>
      <c r="Q310" s="258"/>
      <c r="R310" s="258"/>
      <c r="S310" s="258"/>
      <c r="T310" s="259"/>
      <c r="U310" s="14"/>
      <c r="V310" s="14"/>
      <c r="W310" s="14"/>
      <c r="X310" s="14"/>
      <c r="Y310" s="14"/>
      <c r="Z310" s="14"/>
      <c r="AA310" s="14"/>
      <c r="AB310" s="14"/>
      <c r="AC310" s="14"/>
      <c r="AD310" s="14"/>
      <c r="AE310" s="14"/>
      <c r="AT310" s="260" t="s">
        <v>150</v>
      </c>
      <c r="AU310" s="260" t="s">
        <v>92</v>
      </c>
      <c r="AV310" s="14" t="s">
        <v>142</v>
      </c>
      <c r="AW310" s="14" t="s">
        <v>38</v>
      </c>
      <c r="AX310" s="14" t="s">
        <v>90</v>
      </c>
      <c r="AY310" s="260" t="s">
        <v>136</v>
      </c>
    </row>
    <row r="311" s="2" customFormat="1" ht="24.15" customHeight="1">
      <c r="A311" s="39"/>
      <c r="B311" s="40"/>
      <c r="C311" s="220" t="s">
        <v>739</v>
      </c>
      <c r="D311" s="220" t="s">
        <v>138</v>
      </c>
      <c r="E311" s="221" t="s">
        <v>2227</v>
      </c>
      <c r="F311" s="222" t="s">
        <v>391</v>
      </c>
      <c r="G311" s="223" t="s">
        <v>167</v>
      </c>
      <c r="H311" s="224">
        <v>84.480000000000004</v>
      </c>
      <c r="I311" s="225"/>
      <c r="J311" s="226">
        <f>ROUND(I311*H311,2)</f>
        <v>0</v>
      </c>
      <c r="K311" s="227"/>
      <c r="L311" s="45"/>
      <c r="M311" s="228" t="s">
        <v>1</v>
      </c>
      <c r="N311" s="229" t="s">
        <v>47</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142</v>
      </c>
      <c r="AT311" s="232" t="s">
        <v>138</v>
      </c>
      <c r="AU311" s="232" t="s">
        <v>92</v>
      </c>
      <c r="AY311" s="17" t="s">
        <v>136</v>
      </c>
      <c r="BE311" s="233">
        <f>IF(N311="základní",J311,0)</f>
        <v>0</v>
      </c>
      <c r="BF311" s="233">
        <f>IF(N311="snížená",J311,0)</f>
        <v>0</v>
      </c>
      <c r="BG311" s="233">
        <f>IF(N311="zákl. přenesená",J311,0)</f>
        <v>0</v>
      </c>
      <c r="BH311" s="233">
        <f>IF(N311="sníž. přenesená",J311,0)</f>
        <v>0</v>
      </c>
      <c r="BI311" s="233">
        <f>IF(N311="nulová",J311,0)</f>
        <v>0</v>
      </c>
      <c r="BJ311" s="17" t="s">
        <v>90</v>
      </c>
      <c r="BK311" s="233">
        <f>ROUND(I311*H311,2)</f>
        <v>0</v>
      </c>
      <c r="BL311" s="17" t="s">
        <v>142</v>
      </c>
      <c r="BM311" s="232" t="s">
        <v>2228</v>
      </c>
    </row>
    <row r="312" s="13" customFormat="1">
      <c r="A312" s="13"/>
      <c r="B312" s="239"/>
      <c r="C312" s="240"/>
      <c r="D312" s="234" t="s">
        <v>150</v>
      </c>
      <c r="E312" s="241" t="s">
        <v>1</v>
      </c>
      <c r="F312" s="242" t="s">
        <v>2229</v>
      </c>
      <c r="G312" s="240"/>
      <c r="H312" s="243">
        <v>84.480000000000004</v>
      </c>
      <c r="I312" s="244"/>
      <c r="J312" s="240"/>
      <c r="K312" s="240"/>
      <c r="L312" s="245"/>
      <c r="M312" s="246"/>
      <c r="N312" s="247"/>
      <c r="O312" s="247"/>
      <c r="P312" s="247"/>
      <c r="Q312" s="247"/>
      <c r="R312" s="247"/>
      <c r="S312" s="247"/>
      <c r="T312" s="248"/>
      <c r="U312" s="13"/>
      <c r="V312" s="13"/>
      <c r="W312" s="13"/>
      <c r="X312" s="13"/>
      <c r="Y312" s="13"/>
      <c r="Z312" s="13"/>
      <c r="AA312" s="13"/>
      <c r="AB312" s="13"/>
      <c r="AC312" s="13"/>
      <c r="AD312" s="13"/>
      <c r="AE312" s="13"/>
      <c r="AT312" s="249" t="s">
        <v>150</v>
      </c>
      <c r="AU312" s="249" t="s">
        <v>92</v>
      </c>
      <c r="AV312" s="13" t="s">
        <v>92</v>
      </c>
      <c r="AW312" s="13" t="s">
        <v>38</v>
      </c>
      <c r="AX312" s="13" t="s">
        <v>82</v>
      </c>
      <c r="AY312" s="249" t="s">
        <v>136</v>
      </c>
    </row>
    <row r="313" s="14" customFormat="1">
      <c r="A313" s="14"/>
      <c r="B313" s="250"/>
      <c r="C313" s="251"/>
      <c r="D313" s="234" t="s">
        <v>150</v>
      </c>
      <c r="E313" s="252" t="s">
        <v>1</v>
      </c>
      <c r="F313" s="253" t="s">
        <v>153</v>
      </c>
      <c r="G313" s="251"/>
      <c r="H313" s="254">
        <v>84.480000000000004</v>
      </c>
      <c r="I313" s="255"/>
      <c r="J313" s="251"/>
      <c r="K313" s="251"/>
      <c r="L313" s="256"/>
      <c r="M313" s="257"/>
      <c r="N313" s="258"/>
      <c r="O313" s="258"/>
      <c r="P313" s="258"/>
      <c r="Q313" s="258"/>
      <c r="R313" s="258"/>
      <c r="S313" s="258"/>
      <c r="T313" s="259"/>
      <c r="U313" s="14"/>
      <c r="V313" s="14"/>
      <c r="W313" s="14"/>
      <c r="X313" s="14"/>
      <c r="Y313" s="14"/>
      <c r="Z313" s="14"/>
      <c r="AA313" s="14"/>
      <c r="AB313" s="14"/>
      <c r="AC313" s="14"/>
      <c r="AD313" s="14"/>
      <c r="AE313" s="14"/>
      <c r="AT313" s="260" t="s">
        <v>150</v>
      </c>
      <c r="AU313" s="260" t="s">
        <v>92</v>
      </c>
      <c r="AV313" s="14" t="s">
        <v>142</v>
      </c>
      <c r="AW313" s="14" t="s">
        <v>38</v>
      </c>
      <c r="AX313" s="14" t="s">
        <v>90</v>
      </c>
      <c r="AY313" s="260" t="s">
        <v>136</v>
      </c>
    </row>
    <row r="314" s="2" customFormat="1" ht="24.15" customHeight="1">
      <c r="A314" s="39"/>
      <c r="B314" s="40"/>
      <c r="C314" s="220" t="s">
        <v>743</v>
      </c>
      <c r="D314" s="220" t="s">
        <v>138</v>
      </c>
      <c r="E314" s="221" t="s">
        <v>2230</v>
      </c>
      <c r="F314" s="222" t="s">
        <v>401</v>
      </c>
      <c r="G314" s="223" t="s">
        <v>167</v>
      </c>
      <c r="H314" s="224">
        <v>2.6400000000000001</v>
      </c>
      <c r="I314" s="225"/>
      <c r="J314" s="226">
        <f>ROUND(I314*H314,2)</f>
        <v>0</v>
      </c>
      <c r="K314" s="227"/>
      <c r="L314" s="45"/>
      <c r="M314" s="228" t="s">
        <v>1</v>
      </c>
      <c r="N314" s="229" t="s">
        <v>47</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142</v>
      </c>
      <c r="AT314" s="232" t="s">
        <v>138</v>
      </c>
      <c r="AU314" s="232" t="s">
        <v>92</v>
      </c>
      <c r="AY314" s="17" t="s">
        <v>136</v>
      </c>
      <c r="BE314" s="233">
        <f>IF(N314="základní",J314,0)</f>
        <v>0</v>
      </c>
      <c r="BF314" s="233">
        <f>IF(N314="snížená",J314,0)</f>
        <v>0</v>
      </c>
      <c r="BG314" s="233">
        <f>IF(N314="zákl. přenesená",J314,0)</f>
        <v>0</v>
      </c>
      <c r="BH314" s="233">
        <f>IF(N314="sníž. přenesená",J314,0)</f>
        <v>0</v>
      </c>
      <c r="BI314" s="233">
        <f>IF(N314="nulová",J314,0)</f>
        <v>0</v>
      </c>
      <c r="BJ314" s="17" t="s">
        <v>90</v>
      </c>
      <c r="BK314" s="233">
        <f>ROUND(I314*H314,2)</f>
        <v>0</v>
      </c>
      <c r="BL314" s="17" t="s">
        <v>142</v>
      </c>
      <c r="BM314" s="232" t="s">
        <v>2231</v>
      </c>
    </row>
    <row r="315" s="13" customFormat="1">
      <c r="A315" s="13"/>
      <c r="B315" s="239"/>
      <c r="C315" s="240"/>
      <c r="D315" s="234" t="s">
        <v>150</v>
      </c>
      <c r="E315" s="241" t="s">
        <v>1</v>
      </c>
      <c r="F315" s="242" t="s">
        <v>2226</v>
      </c>
      <c r="G315" s="240"/>
      <c r="H315" s="243">
        <v>2.6400000000000001</v>
      </c>
      <c r="I315" s="244"/>
      <c r="J315" s="240"/>
      <c r="K315" s="240"/>
      <c r="L315" s="245"/>
      <c r="M315" s="246"/>
      <c r="N315" s="247"/>
      <c r="O315" s="247"/>
      <c r="P315" s="247"/>
      <c r="Q315" s="247"/>
      <c r="R315" s="247"/>
      <c r="S315" s="247"/>
      <c r="T315" s="248"/>
      <c r="U315" s="13"/>
      <c r="V315" s="13"/>
      <c r="W315" s="13"/>
      <c r="X315" s="13"/>
      <c r="Y315" s="13"/>
      <c r="Z315" s="13"/>
      <c r="AA315" s="13"/>
      <c r="AB315" s="13"/>
      <c r="AC315" s="13"/>
      <c r="AD315" s="13"/>
      <c r="AE315" s="13"/>
      <c r="AT315" s="249" t="s">
        <v>150</v>
      </c>
      <c r="AU315" s="249" t="s">
        <v>92</v>
      </c>
      <c r="AV315" s="13" t="s">
        <v>92</v>
      </c>
      <c r="AW315" s="13" t="s">
        <v>38</v>
      </c>
      <c r="AX315" s="13" t="s">
        <v>82</v>
      </c>
      <c r="AY315" s="249" t="s">
        <v>136</v>
      </c>
    </row>
    <row r="316" s="14" customFormat="1">
      <c r="A316" s="14"/>
      <c r="B316" s="250"/>
      <c r="C316" s="251"/>
      <c r="D316" s="234" t="s">
        <v>150</v>
      </c>
      <c r="E316" s="252" t="s">
        <v>1</v>
      </c>
      <c r="F316" s="253" t="s">
        <v>153</v>
      </c>
      <c r="G316" s="251"/>
      <c r="H316" s="254">
        <v>2.6400000000000001</v>
      </c>
      <c r="I316" s="255"/>
      <c r="J316" s="251"/>
      <c r="K316" s="251"/>
      <c r="L316" s="256"/>
      <c r="M316" s="257"/>
      <c r="N316" s="258"/>
      <c r="O316" s="258"/>
      <c r="P316" s="258"/>
      <c r="Q316" s="258"/>
      <c r="R316" s="258"/>
      <c r="S316" s="258"/>
      <c r="T316" s="259"/>
      <c r="U316" s="14"/>
      <c r="V316" s="14"/>
      <c r="W316" s="14"/>
      <c r="X316" s="14"/>
      <c r="Y316" s="14"/>
      <c r="Z316" s="14"/>
      <c r="AA316" s="14"/>
      <c r="AB316" s="14"/>
      <c r="AC316" s="14"/>
      <c r="AD316" s="14"/>
      <c r="AE316" s="14"/>
      <c r="AT316" s="260" t="s">
        <v>150</v>
      </c>
      <c r="AU316" s="260" t="s">
        <v>92</v>
      </c>
      <c r="AV316" s="14" t="s">
        <v>142</v>
      </c>
      <c r="AW316" s="14" t="s">
        <v>38</v>
      </c>
      <c r="AX316" s="14" t="s">
        <v>90</v>
      </c>
      <c r="AY316" s="260" t="s">
        <v>136</v>
      </c>
    </row>
    <row r="317" s="2" customFormat="1" ht="14.4" customHeight="1">
      <c r="A317" s="39"/>
      <c r="B317" s="40"/>
      <c r="C317" s="220" t="s">
        <v>747</v>
      </c>
      <c r="D317" s="220" t="s">
        <v>138</v>
      </c>
      <c r="E317" s="221" t="s">
        <v>2232</v>
      </c>
      <c r="F317" s="222" t="s">
        <v>2215</v>
      </c>
      <c r="G317" s="223" t="s">
        <v>141</v>
      </c>
      <c r="H317" s="224">
        <v>60</v>
      </c>
      <c r="I317" s="225"/>
      <c r="J317" s="226">
        <f>ROUND(I317*H317,2)</f>
        <v>0</v>
      </c>
      <c r="K317" s="227"/>
      <c r="L317" s="45"/>
      <c r="M317" s="228" t="s">
        <v>1</v>
      </c>
      <c r="N317" s="229" t="s">
        <v>47</v>
      </c>
      <c r="O317" s="92"/>
      <c r="P317" s="230">
        <f>O317*H317</f>
        <v>0</v>
      </c>
      <c r="Q317" s="230">
        <v>0</v>
      </c>
      <c r="R317" s="230">
        <f>Q317*H317</f>
        <v>0</v>
      </c>
      <c r="S317" s="230">
        <v>0.28999999999999998</v>
      </c>
      <c r="T317" s="231">
        <f>S317*H317</f>
        <v>17.399999999999999</v>
      </c>
      <c r="U317" s="39"/>
      <c r="V317" s="39"/>
      <c r="W317" s="39"/>
      <c r="X317" s="39"/>
      <c r="Y317" s="39"/>
      <c r="Z317" s="39"/>
      <c r="AA317" s="39"/>
      <c r="AB317" s="39"/>
      <c r="AC317" s="39"/>
      <c r="AD317" s="39"/>
      <c r="AE317" s="39"/>
      <c r="AR317" s="232" t="s">
        <v>142</v>
      </c>
      <c r="AT317" s="232" t="s">
        <v>138</v>
      </c>
      <c r="AU317" s="232" t="s">
        <v>92</v>
      </c>
      <c r="AY317" s="17" t="s">
        <v>136</v>
      </c>
      <c r="BE317" s="233">
        <f>IF(N317="základní",J317,0)</f>
        <v>0</v>
      </c>
      <c r="BF317" s="233">
        <f>IF(N317="snížená",J317,0)</f>
        <v>0</v>
      </c>
      <c r="BG317" s="233">
        <f>IF(N317="zákl. přenesená",J317,0)</f>
        <v>0</v>
      </c>
      <c r="BH317" s="233">
        <f>IF(N317="sníž. přenesená",J317,0)</f>
        <v>0</v>
      </c>
      <c r="BI317" s="233">
        <f>IF(N317="nulová",J317,0)</f>
        <v>0</v>
      </c>
      <c r="BJ317" s="17" t="s">
        <v>90</v>
      </c>
      <c r="BK317" s="233">
        <f>ROUND(I317*H317,2)</f>
        <v>0</v>
      </c>
      <c r="BL317" s="17" t="s">
        <v>142</v>
      </c>
      <c r="BM317" s="232" t="s">
        <v>2233</v>
      </c>
    </row>
    <row r="318" s="2" customFormat="1">
      <c r="A318" s="39"/>
      <c r="B318" s="40"/>
      <c r="C318" s="41"/>
      <c r="D318" s="234" t="s">
        <v>144</v>
      </c>
      <c r="E318" s="41"/>
      <c r="F318" s="235" t="s">
        <v>2217</v>
      </c>
      <c r="G318" s="41"/>
      <c r="H318" s="41"/>
      <c r="I318" s="236"/>
      <c r="J318" s="41"/>
      <c r="K318" s="41"/>
      <c r="L318" s="45"/>
      <c r="M318" s="237"/>
      <c r="N318" s="238"/>
      <c r="O318" s="92"/>
      <c r="P318" s="92"/>
      <c r="Q318" s="92"/>
      <c r="R318" s="92"/>
      <c r="S318" s="92"/>
      <c r="T318" s="93"/>
      <c r="U318" s="39"/>
      <c r="V318" s="39"/>
      <c r="W318" s="39"/>
      <c r="X318" s="39"/>
      <c r="Y318" s="39"/>
      <c r="Z318" s="39"/>
      <c r="AA318" s="39"/>
      <c r="AB318" s="39"/>
      <c r="AC318" s="39"/>
      <c r="AD318" s="39"/>
      <c r="AE318" s="39"/>
      <c r="AT318" s="17" t="s">
        <v>144</v>
      </c>
      <c r="AU318" s="17" t="s">
        <v>92</v>
      </c>
    </row>
    <row r="319" s="13" customFormat="1">
      <c r="A319" s="13"/>
      <c r="B319" s="239"/>
      <c r="C319" s="240"/>
      <c r="D319" s="234" t="s">
        <v>150</v>
      </c>
      <c r="E319" s="241" t="s">
        <v>1</v>
      </c>
      <c r="F319" s="242" t="s">
        <v>688</v>
      </c>
      <c r="G319" s="240"/>
      <c r="H319" s="243">
        <v>60</v>
      </c>
      <c r="I319" s="244"/>
      <c r="J319" s="240"/>
      <c r="K319" s="240"/>
      <c r="L319" s="245"/>
      <c r="M319" s="246"/>
      <c r="N319" s="247"/>
      <c r="O319" s="247"/>
      <c r="P319" s="247"/>
      <c r="Q319" s="247"/>
      <c r="R319" s="247"/>
      <c r="S319" s="247"/>
      <c r="T319" s="248"/>
      <c r="U319" s="13"/>
      <c r="V319" s="13"/>
      <c r="W319" s="13"/>
      <c r="X319" s="13"/>
      <c r="Y319" s="13"/>
      <c r="Z319" s="13"/>
      <c r="AA319" s="13"/>
      <c r="AB319" s="13"/>
      <c r="AC319" s="13"/>
      <c r="AD319" s="13"/>
      <c r="AE319" s="13"/>
      <c r="AT319" s="249" t="s">
        <v>150</v>
      </c>
      <c r="AU319" s="249" t="s">
        <v>92</v>
      </c>
      <c r="AV319" s="13" t="s">
        <v>92</v>
      </c>
      <c r="AW319" s="13" t="s">
        <v>38</v>
      </c>
      <c r="AX319" s="13" t="s">
        <v>90</v>
      </c>
      <c r="AY319" s="249" t="s">
        <v>136</v>
      </c>
    </row>
    <row r="320" s="12" customFormat="1" ht="20.88" customHeight="1">
      <c r="A320" s="12"/>
      <c r="B320" s="204"/>
      <c r="C320" s="205"/>
      <c r="D320" s="206" t="s">
        <v>81</v>
      </c>
      <c r="E320" s="218" t="s">
        <v>92</v>
      </c>
      <c r="F320" s="218" t="s">
        <v>2234</v>
      </c>
      <c r="G320" s="205"/>
      <c r="H320" s="205"/>
      <c r="I320" s="208"/>
      <c r="J320" s="219">
        <f>BK320</f>
        <v>0</v>
      </c>
      <c r="K320" s="205"/>
      <c r="L320" s="210"/>
      <c r="M320" s="211"/>
      <c r="N320" s="212"/>
      <c r="O320" s="212"/>
      <c r="P320" s="213">
        <f>P321+SUM(P322:P414)</f>
        <v>0</v>
      </c>
      <c r="Q320" s="212"/>
      <c r="R320" s="213">
        <f>R321+SUM(R322:R414)</f>
        <v>47.645240000000008</v>
      </c>
      <c r="S320" s="212"/>
      <c r="T320" s="214">
        <f>T321+SUM(T322:T414)</f>
        <v>34.719999999999999</v>
      </c>
      <c r="U320" s="12"/>
      <c r="V320" s="12"/>
      <c r="W320" s="12"/>
      <c r="X320" s="12"/>
      <c r="Y320" s="12"/>
      <c r="Z320" s="12"/>
      <c r="AA320" s="12"/>
      <c r="AB320" s="12"/>
      <c r="AC320" s="12"/>
      <c r="AD320" s="12"/>
      <c r="AE320" s="12"/>
      <c r="AR320" s="215" t="s">
        <v>90</v>
      </c>
      <c r="AT320" s="216" t="s">
        <v>81</v>
      </c>
      <c r="AU320" s="216" t="s">
        <v>92</v>
      </c>
      <c r="AY320" s="215" t="s">
        <v>136</v>
      </c>
      <c r="BK320" s="217">
        <f>BK321+SUM(BK322:BK414)</f>
        <v>0</v>
      </c>
    </row>
    <row r="321" s="2" customFormat="1" ht="24.15" customHeight="1">
      <c r="A321" s="39"/>
      <c r="B321" s="40"/>
      <c r="C321" s="220" t="s">
        <v>751</v>
      </c>
      <c r="D321" s="220" t="s">
        <v>138</v>
      </c>
      <c r="E321" s="221" t="s">
        <v>323</v>
      </c>
      <c r="F321" s="222" t="s">
        <v>2235</v>
      </c>
      <c r="G321" s="223" t="s">
        <v>141</v>
      </c>
      <c r="H321" s="224">
        <v>80</v>
      </c>
      <c r="I321" s="225"/>
      <c r="J321" s="226">
        <f>ROUND(I321*H321,2)</f>
        <v>0</v>
      </c>
      <c r="K321" s="227"/>
      <c r="L321" s="45"/>
      <c r="M321" s="228" t="s">
        <v>1</v>
      </c>
      <c r="N321" s="229" t="s">
        <v>47</v>
      </c>
      <c r="O321" s="92"/>
      <c r="P321" s="230">
        <f>O321*H321</f>
        <v>0</v>
      </c>
      <c r="Q321" s="230">
        <v>0.108</v>
      </c>
      <c r="R321" s="230">
        <f>Q321*H321</f>
        <v>8.6400000000000006</v>
      </c>
      <c r="S321" s="230">
        <v>0</v>
      </c>
      <c r="T321" s="231">
        <f>S321*H321</f>
        <v>0</v>
      </c>
      <c r="U321" s="39"/>
      <c r="V321" s="39"/>
      <c r="W321" s="39"/>
      <c r="X321" s="39"/>
      <c r="Y321" s="39"/>
      <c r="Z321" s="39"/>
      <c r="AA321" s="39"/>
      <c r="AB321" s="39"/>
      <c r="AC321" s="39"/>
      <c r="AD321" s="39"/>
      <c r="AE321" s="39"/>
      <c r="AR321" s="232" t="s">
        <v>142</v>
      </c>
      <c r="AT321" s="232" t="s">
        <v>138</v>
      </c>
      <c r="AU321" s="232" t="s">
        <v>154</v>
      </c>
      <c r="AY321" s="17" t="s">
        <v>136</v>
      </c>
      <c r="BE321" s="233">
        <f>IF(N321="základní",J321,0)</f>
        <v>0</v>
      </c>
      <c r="BF321" s="233">
        <f>IF(N321="snížená",J321,0)</f>
        <v>0</v>
      </c>
      <c r="BG321" s="233">
        <f>IF(N321="zákl. přenesená",J321,0)</f>
        <v>0</v>
      </c>
      <c r="BH321" s="233">
        <f>IF(N321="sníž. přenesená",J321,0)</f>
        <v>0</v>
      </c>
      <c r="BI321" s="233">
        <f>IF(N321="nulová",J321,0)</f>
        <v>0</v>
      </c>
      <c r="BJ321" s="17" t="s">
        <v>90</v>
      </c>
      <c r="BK321" s="233">
        <f>ROUND(I321*H321,2)</f>
        <v>0</v>
      </c>
      <c r="BL321" s="17" t="s">
        <v>142</v>
      </c>
      <c r="BM321" s="232" t="s">
        <v>2236</v>
      </c>
    </row>
    <row r="322" s="2" customFormat="1">
      <c r="A322" s="39"/>
      <c r="B322" s="40"/>
      <c r="C322" s="41"/>
      <c r="D322" s="234" t="s">
        <v>144</v>
      </c>
      <c r="E322" s="41"/>
      <c r="F322" s="235" t="s">
        <v>2237</v>
      </c>
      <c r="G322" s="41"/>
      <c r="H322" s="41"/>
      <c r="I322" s="236"/>
      <c r="J322" s="41"/>
      <c r="K322" s="41"/>
      <c r="L322" s="45"/>
      <c r="M322" s="237"/>
      <c r="N322" s="238"/>
      <c r="O322" s="92"/>
      <c r="P322" s="92"/>
      <c r="Q322" s="92"/>
      <c r="R322" s="92"/>
      <c r="S322" s="92"/>
      <c r="T322" s="93"/>
      <c r="U322" s="39"/>
      <c r="V322" s="39"/>
      <c r="W322" s="39"/>
      <c r="X322" s="39"/>
      <c r="Y322" s="39"/>
      <c r="Z322" s="39"/>
      <c r="AA322" s="39"/>
      <c r="AB322" s="39"/>
      <c r="AC322" s="39"/>
      <c r="AD322" s="39"/>
      <c r="AE322" s="39"/>
      <c r="AT322" s="17" t="s">
        <v>144</v>
      </c>
      <c r="AU322" s="17" t="s">
        <v>154</v>
      </c>
    </row>
    <row r="323" s="2" customFormat="1" ht="14.4" customHeight="1">
      <c r="A323" s="39"/>
      <c r="B323" s="40"/>
      <c r="C323" s="261" t="s">
        <v>754</v>
      </c>
      <c r="D323" s="261" t="s">
        <v>164</v>
      </c>
      <c r="E323" s="262" t="s">
        <v>2238</v>
      </c>
      <c r="F323" s="263" t="s">
        <v>2239</v>
      </c>
      <c r="G323" s="264" t="s">
        <v>198</v>
      </c>
      <c r="H323" s="265">
        <v>27</v>
      </c>
      <c r="I323" s="266"/>
      <c r="J323" s="267">
        <f>ROUND(I323*H323,2)</f>
        <v>0</v>
      </c>
      <c r="K323" s="268"/>
      <c r="L323" s="269"/>
      <c r="M323" s="270" t="s">
        <v>1</v>
      </c>
      <c r="N323" s="271" t="s">
        <v>47</v>
      </c>
      <c r="O323" s="92"/>
      <c r="P323" s="230">
        <f>O323*H323</f>
        <v>0</v>
      </c>
      <c r="Q323" s="230">
        <v>1.3100000000000001</v>
      </c>
      <c r="R323" s="230">
        <f>Q323*H323</f>
        <v>35.370000000000005</v>
      </c>
      <c r="S323" s="230">
        <v>0</v>
      </c>
      <c r="T323" s="231">
        <f>S323*H323</f>
        <v>0</v>
      </c>
      <c r="U323" s="39"/>
      <c r="V323" s="39"/>
      <c r="W323" s="39"/>
      <c r="X323" s="39"/>
      <c r="Y323" s="39"/>
      <c r="Z323" s="39"/>
      <c r="AA323" s="39"/>
      <c r="AB323" s="39"/>
      <c r="AC323" s="39"/>
      <c r="AD323" s="39"/>
      <c r="AE323" s="39"/>
      <c r="AR323" s="232" t="s">
        <v>168</v>
      </c>
      <c r="AT323" s="232" t="s">
        <v>164</v>
      </c>
      <c r="AU323" s="232" t="s">
        <v>154</v>
      </c>
      <c r="AY323" s="17" t="s">
        <v>136</v>
      </c>
      <c r="BE323" s="233">
        <f>IF(N323="základní",J323,0)</f>
        <v>0</v>
      </c>
      <c r="BF323" s="233">
        <f>IF(N323="snížená",J323,0)</f>
        <v>0</v>
      </c>
      <c r="BG323" s="233">
        <f>IF(N323="zákl. přenesená",J323,0)</f>
        <v>0</v>
      </c>
      <c r="BH323" s="233">
        <f>IF(N323="sníž. přenesená",J323,0)</f>
        <v>0</v>
      </c>
      <c r="BI323" s="233">
        <f>IF(N323="nulová",J323,0)</f>
        <v>0</v>
      </c>
      <c r="BJ323" s="17" t="s">
        <v>90</v>
      </c>
      <c r="BK323" s="233">
        <f>ROUND(I323*H323,2)</f>
        <v>0</v>
      </c>
      <c r="BL323" s="17" t="s">
        <v>142</v>
      </c>
      <c r="BM323" s="232" t="s">
        <v>2240</v>
      </c>
    </row>
    <row r="324" s="2" customFormat="1">
      <c r="A324" s="39"/>
      <c r="B324" s="40"/>
      <c r="C324" s="41"/>
      <c r="D324" s="234" t="s">
        <v>144</v>
      </c>
      <c r="E324" s="41"/>
      <c r="F324" s="235" t="s">
        <v>2241</v>
      </c>
      <c r="G324" s="41"/>
      <c r="H324" s="41"/>
      <c r="I324" s="236"/>
      <c r="J324" s="41"/>
      <c r="K324" s="41"/>
      <c r="L324" s="45"/>
      <c r="M324" s="237"/>
      <c r="N324" s="238"/>
      <c r="O324" s="92"/>
      <c r="P324" s="92"/>
      <c r="Q324" s="92"/>
      <c r="R324" s="92"/>
      <c r="S324" s="92"/>
      <c r="T324" s="93"/>
      <c r="U324" s="39"/>
      <c r="V324" s="39"/>
      <c r="W324" s="39"/>
      <c r="X324" s="39"/>
      <c r="Y324" s="39"/>
      <c r="Z324" s="39"/>
      <c r="AA324" s="39"/>
      <c r="AB324" s="39"/>
      <c r="AC324" s="39"/>
      <c r="AD324" s="39"/>
      <c r="AE324" s="39"/>
      <c r="AT324" s="17" t="s">
        <v>144</v>
      </c>
      <c r="AU324" s="17" t="s">
        <v>154</v>
      </c>
    </row>
    <row r="325" s="13" customFormat="1">
      <c r="A325" s="13"/>
      <c r="B325" s="239"/>
      <c r="C325" s="240"/>
      <c r="D325" s="234" t="s">
        <v>150</v>
      </c>
      <c r="E325" s="240"/>
      <c r="F325" s="242" t="s">
        <v>2242</v>
      </c>
      <c r="G325" s="240"/>
      <c r="H325" s="243">
        <v>27</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154</v>
      </c>
      <c r="AV325" s="13" t="s">
        <v>92</v>
      </c>
      <c r="AW325" s="13" t="s">
        <v>4</v>
      </c>
      <c r="AX325" s="13" t="s">
        <v>90</v>
      </c>
      <c r="AY325" s="249" t="s">
        <v>136</v>
      </c>
    </row>
    <row r="326" s="2" customFormat="1" ht="14.4" customHeight="1">
      <c r="A326" s="39"/>
      <c r="B326" s="40"/>
      <c r="C326" s="220" t="s">
        <v>757</v>
      </c>
      <c r="D326" s="220" t="s">
        <v>138</v>
      </c>
      <c r="E326" s="221" t="s">
        <v>2243</v>
      </c>
      <c r="F326" s="222" t="s">
        <v>2244</v>
      </c>
      <c r="G326" s="223" t="s">
        <v>141</v>
      </c>
      <c r="H326" s="224">
        <v>80</v>
      </c>
      <c r="I326" s="225"/>
      <c r="J326" s="226">
        <f>ROUND(I326*H326,2)</f>
        <v>0</v>
      </c>
      <c r="K326" s="227"/>
      <c r="L326" s="45"/>
      <c r="M326" s="228" t="s">
        <v>1</v>
      </c>
      <c r="N326" s="229" t="s">
        <v>47</v>
      </c>
      <c r="O326" s="92"/>
      <c r="P326" s="230">
        <f>O326*H326</f>
        <v>0</v>
      </c>
      <c r="Q326" s="230">
        <v>0</v>
      </c>
      <c r="R326" s="230">
        <f>Q326*H326</f>
        <v>0</v>
      </c>
      <c r="S326" s="230">
        <v>0.35499999999999998</v>
      </c>
      <c r="T326" s="231">
        <f>S326*H326</f>
        <v>28.399999999999999</v>
      </c>
      <c r="U326" s="39"/>
      <c r="V326" s="39"/>
      <c r="W326" s="39"/>
      <c r="X326" s="39"/>
      <c r="Y326" s="39"/>
      <c r="Z326" s="39"/>
      <c r="AA326" s="39"/>
      <c r="AB326" s="39"/>
      <c r="AC326" s="39"/>
      <c r="AD326" s="39"/>
      <c r="AE326" s="39"/>
      <c r="AR326" s="232" t="s">
        <v>142</v>
      </c>
      <c r="AT326" s="232" t="s">
        <v>138</v>
      </c>
      <c r="AU326" s="232" t="s">
        <v>154</v>
      </c>
      <c r="AY326" s="17" t="s">
        <v>136</v>
      </c>
      <c r="BE326" s="233">
        <f>IF(N326="základní",J326,0)</f>
        <v>0</v>
      </c>
      <c r="BF326" s="233">
        <f>IF(N326="snížená",J326,0)</f>
        <v>0</v>
      </c>
      <c r="BG326" s="233">
        <f>IF(N326="zákl. přenesená",J326,0)</f>
        <v>0</v>
      </c>
      <c r="BH326" s="233">
        <f>IF(N326="sníž. přenesená",J326,0)</f>
        <v>0</v>
      </c>
      <c r="BI326" s="233">
        <f>IF(N326="nulová",J326,0)</f>
        <v>0</v>
      </c>
      <c r="BJ326" s="17" t="s">
        <v>90</v>
      </c>
      <c r="BK326" s="233">
        <f>ROUND(I326*H326,2)</f>
        <v>0</v>
      </c>
      <c r="BL326" s="17" t="s">
        <v>142</v>
      </c>
      <c r="BM326" s="232" t="s">
        <v>2245</v>
      </c>
    </row>
    <row r="327" s="2" customFormat="1" ht="24.15" customHeight="1">
      <c r="A327" s="39"/>
      <c r="B327" s="40"/>
      <c r="C327" s="220" t="s">
        <v>759</v>
      </c>
      <c r="D327" s="220" t="s">
        <v>138</v>
      </c>
      <c r="E327" s="221" t="s">
        <v>2246</v>
      </c>
      <c r="F327" s="222" t="s">
        <v>2247</v>
      </c>
      <c r="G327" s="223" t="s">
        <v>167</v>
      </c>
      <c r="H327" s="224">
        <v>30</v>
      </c>
      <c r="I327" s="225"/>
      <c r="J327" s="226">
        <f>ROUND(I327*H327,2)</f>
        <v>0</v>
      </c>
      <c r="K327" s="227"/>
      <c r="L327" s="45"/>
      <c r="M327" s="228" t="s">
        <v>1</v>
      </c>
      <c r="N327" s="229" t="s">
        <v>47</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142</v>
      </c>
      <c r="AT327" s="232" t="s">
        <v>138</v>
      </c>
      <c r="AU327" s="232" t="s">
        <v>154</v>
      </c>
      <c r="AY327" s="17" t="s">
        <v>136</v>
      </c>
      <c r="BE327" s="233">
        <f>IF(N327="základní",J327,0)</f>
        <v>0</v>
      </c>
      <c r="BF327" s="233">
        <f>IF(N327="snížená",J327,0)</f>
        <v>0</v>
      </c>
      <c r="BG327" s="233">
        <f>IF(N327="zákl. přenesená",J327,0)</f>
        <v>0</v>
      </c>
      <c r="BH327" s="233">
        <f>IF(N327="sníž. přenesená",J327,0)</f>
        <v>0</v>
      </c>
      <c r="BI327" s="233">
        <f>IF(N327="nulová",J327,0)</f>
        <v>0</v>
      </c>
      <c r="BJ327" s="17" t="s">
        <v>90</v>
      </c>
      <c r="BK327" s="233">
        <f>ROUND(I327*H327,2)</f>
        <v>0</v>
      </c>
      <c r="BL327" s="17" t="s">
        <v>142</v>
      </c>
      <c r="BM327" s="232" t="s">
        <v>2248</v>
      </c>
    </row>
    <row r="328" s="13" customFormat="1">
      <c r="A328" s="13"/>
      <c r="B328" s="239"/>
      <c r="C328" s="240"/>
      <c r="D328" s="234" t="s">
        <v>150</v>
      </c>
      <c r="E328" s="241" t="s">
        <v>1</v>
      </c>
      <c r="F328" s="242" t="s">
        <v>296</v>
      </c>
      <c r="G328" s="240"/>
      <c r="H328" s="243">
        <v>30</v>
      </c>
      <c r="I328" s="244"/>
      <c r="J328" s="240"/>
      <c r="K328" s="240"/>
      <c r="L328" s="245"/>
      <c r="M328" s="246"/>
      <c r="N328" s="247"/>
      <c r="O328" s="247"/>
      <c r="P328" s="247"/>
      <c r="Q328" s="247"/>
      <c r="R328" s="247"/>
      <c r="S328" s="247"/>
      <c r="T328" s="248"/>
      <c r="U328" s="13"/>
      <c r="V328" s="13"/>
      <c r="W328" s="13"/>
      <c r="X328" s="13"/>
      <c r="Y328" s="13"/>
      <c r="Z328" s="13"/>
      <c r="AA328" s="13"/>
      <c r="AB328" s="13"/>
      <c r="AC328" s="13"/>
      <c r="AD328" s="13"/>
      <c r="AE328" s="13"/>
      <c r="AT328" s="249" t="s">
        <v>150</v>
      </c>
      <c r="AU328" s="249" t="s">
        <v>154</v>
      </c>
      <c r="AV328" s="13" t="s">
        <v>92</v>
      </c>
      <c r="AW328" s="13" t="s">
        <v>38</v>
      </c>
      <c r="AX328" s="13" t="s">
        <v>90</v>
      </c>
      <c r="AY328" s="249" t="s">
        <v>136</v>
      </c>
    </row>
    <row r="329" s="2" customFormat="1" ht="14.4" customHeight="1">
      <c r="A329" s="39"/>
      <c r="B329" s="40"/>
      <c r="C329" s="220" t="s">
        <v>761</v>
      </c>
      <c r="D329" s="220" t="s">
        <v>138</v>
      </c>
      <c r="E329" s="221" t="s">
        <v>2249</v>
      </c>
      <c r="F329" s="222" t="s">
        <v>2250</v>
      </c>
      <c r="G329" s="223" t="s">
        <v>167</v>
      </c>
      <c r="H329" s="224">
        <v>30</v>
      </c>
      <c r="I329" s="225"/>
      <c r="J329" s="226">
        <f>ROUND(I329*H329,2)</f>
        <v>0</v>
      </c>
      <c r="K329" s="227"/>
      <c r="L329" s="45"/>
      <c r="M329" s="228" t="s">
        <v>1</v>
      </c>
      <c r="N329" s="229" t="s">
        <v>47</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142</v>
      </c>
      <c r="AT329" s="232" t="s">
        <v>138</v>
      </c>
      <c r="AU329" s="232" t="s">
        <v>154</v>
      </c>
      <c r="AY329" s="17" t="s">
        <v>136</v>
      </c>
      <c r="BE329" s="233">
        <f>IF(N329="základní",J329,0)</f>
        <v>0</v>
      </c>
      <c r="BF329" s="233">
        <f>IF(N329="snížená",J329,0)</f>
        <v>0</v>
      </c>
      <c r="BG329" s="233">
        <f>IF(N329="zákl. přenesená",J329,0)</f>
        <v>0</v>
      </c>
      <c r="BH329" s="233">
        <f>IF(N329="sníž. přenesená",J329,0)</f>
        <v>0</v>
      </c>
      <c r="BI329" s="233">
        <f>IF(N329="nulová",J329,0)</f>
        <v>0</v>
      </c>
      <c r="BJ329" s="17" t="s">
        <v>90</v>
      </c>
      <c r="BK329" s="233">
        <f>ROUND(I329*H329,2)</f>
        <v>0</v>
      </c>
      <c r="BL329" s="17" t="s">
        <v>142</v>
      </c>
      <c r="BM329" s="232" t="s">
        <v>2251</v>
      </c>
    </row>
    <row r="330" s="2" customFormat="1">
      <c r="A330" s="39"/>
      <c r="B330" s="40"/>
      <c r="C330" s="41"/>
      <c r="D330" s="234" t="s">
        <v>144</v>
      </c>
      <c r="E330" s="41"/>
      <c r="F330" s="235" t="s">
        <v>2252</v>
      </c>
      <c r="G330" s="41"/>
      <c r="H330" s="41"/>
      <c r="I330" s="236"/>
      <c r="J330" s="41"/>
      <c r="K330" s="41"/>
      <c r="L330" s="45"/>
      <c r="M330" s="237"/>
      <c r="N330" s="238"/>
      <c r="O330" s="92"/>
      <c r="P330" s="92"/>
      <c r="Q330" s="92"/>
      <c r="R330" s="92"/>
      <c r="S330" s="92"/>
      <c r="T330" s="93"/>
      <c r="U330" s="39"/>
      <c r="V330" s="39"/>
      <c r="W330" s="39"/>
      <c r="X330" s="39"/>
      <c r="Y330" s="39"/>
      <c r="Z330" s="39"/>
      <c r="AA330" s="39"/>
      <c r="AB330" s="39"/>
      <c r="AC330" s="39"/>
      <c r="AD330" s="39"/>
      <c r="AE330" s="39"/>
      <c r="AT330" s="17" t="s">
        <v>144</v>
      </c>
      <c r="AU330" s="17" t="s">
        <v>154</v>
      </c>
    </row>
    <row r="331" s="13" customFormat="1">
      <c r="A331" s="13"/>
      <c r="B331" s="239"/>
      <c r="C331" s="240"/>
      <c r="D331" s="234" t="s">
        <v>150</v>
      </c>
      <c r="E331" s="241" t="s">
        <v>1</v>
      </c>
      <c r="F331" s="242" t="s">
        <v>296</v>
      </c>
      <c r="G331" s="240"/>
      <c r="H331" s="243">
        <v>30</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150</v>
      </c>
      <c r="AU331" s="249" t="s">
        <v>154</v>
      </c>
      <c r="AV331" s="13" t="s">
        <v>92</v>
      </c>
      <c r="AW331" s="13" t="s">
        <v>38</v>
      </c>
      <c r="AX331" s="13" t="s">
        <v>90</v>
      </c>
      <c r="AY331" s="249" t="s">
        <v>136</v>
      </c>
    </row>
    <row r="332" s="2" customFormat="1" ht="14.4" customHeight="1">
      <c r="A332" s="39"/>
      <c r="B332" s="40"/>
      <c r="C332" s="220" t="s">
        <v>768</v>
      </c>
      <c r="D332" s="220" t="s">
        <v>138</v>
      </c>
      <c r="E332" s="221" t="s">
        <v>2253</v>
      </c>
      <c r="F332" s="222" t="s">
        <v>2254</v>
      </c>
      <c r="G332" s="223" t="s">
        <v>167</v>
      </c>
      <c r="H332" s="224">
        <v>60</v>
      </c>
      <c r="I332" s="225"/>
      <c r="J332" s="226">
        <f>ROUND(I332*H332,2)</f>
        <v>0</v>
      </c>
      <c r="K332" s="227"/>
      <c r="L332" s="45"/>
      <c r="M332" s="228" t="s">
        <v>1</v>
      </c>
      <c r="N332" s="229" t="s">
        <v>47</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142</v>
      </c>
      <c r="AT332" s="232" t="s">
        <v>138</v>
      </c>
      <c r="AU332" s="232" t="s">
        <v>154</v>
      </c>
      <c r="AY332" s="17" t="s">
        <v>136</v>
      </c>
      <c r="BE332" s="233">
        <f>IF(N332="základní",J332,0)</f>
        <v>0</v>
      </c>
      <c r="BF332" s="233">
        <f>IF(N332="snížená",J332,0)</f>
        <v>0</v>
      </c>
      <c r="BG332" s="233">
        <f>IF(N332="zákl. přenesená",J332,0)</f>
        <v>0</v>
      </c>
      <c r="BH332" s="233">
        <f>IF(N332="sníž. přenesená",J332,0)</f>
        <v>0</v>
      </c>
      <c r="BI332" s="233">
        <f>IF(N332="nulová",J332,0)</f>
        <v>0</v>
      </c>
      <c r="BJ332" s="17" t="s">
        <v>90</v>
      </c>
      <c r="BK332" s="233">
        <f>ROUND(I332*H332,2)</f>
        <v>0</v>
      </c>
      <c r="BL332" s="17" t="s">
        <v>142</v>
      </c>
      <c r="BM332" s="232" t="s">
        <v>2255</v>
      </c>
    </row>
    <row r="333" s="2" customFormat="1">
      <c r="A333" s="39"/>
      <c r="B333" s="40"/>
      <c r="C333" s="41"/>
      <c r="D333" s="234" t="s">
        <v>144</v>
      </c>
      <c r="E333" s="41"/>
      <c r="F333" s="235" t="s">
        <v>2256</v>
      </c>
      <c r="G333" s="41"/>
      <c r="H333" s="41"/>
      <c r="I333" s="236"/>
      <c r="J333" s="41"/>
      <c r="K333" s="41"/>
      <c r="L333" s="45"/>
      <c r="M333" s="237"/>
      <c r="N333" s="238"/>
      <c r="O333" s="92"/>
      <c r="P333" s="92"/>
      <c r="Q333" s="92"/>
      <c r="R333" s="92"/>
      <c r="S333" s="92"/>
      <c r="T333" s="93"/>
      <c r="U333" s="39"/>
      <c r="V333" s="39"/>
      <c r="W333" s="39"/>
      <c r="X333" s="39"/>
      <c r="Y333" s="39"/>
      <c r="Z333" s="39"/>
      <c r="AA333" s="39"/>
      <c r="AB333" s="39"/>
      <c r="AC333" s="39"/>
      <c r="AD333" s="39"/>
      <c r="AE333" s="39"/>
      <c r="AT333" s="17" t="s">
        <v>144</v>
      </c>
      <c r="AU333" s="17" t="s">
        <v>154</v>
      </c>
    </row>
    <row r="334" s="13" customFormat="1">
      <c r="A334" s="13"/>
      <c r="B334" s="239"/>
      <c r="C334" s="240"/>
      <c r="D334" s="234" t="s">
        <v>150</v>
      </c>
      <c r="E334" s="241" t="s">
        <v>1</v>
      </c>
      <c r="F334" s="242" t="s">
        <v>2257</v>
      </c>
      <c r="G334" s="240"/>
      <c r="H334" s="243">
        <v>60</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150</v>
      </c>
      <c r="AU334" s="249" t="s">
        <v>154</v>
      </c>
      <c r="AV334" s="13" t="s">
        <v>92</v>
      </c>
      <c r="AW334" s="13" t="s">
        <v>38</v>
      </c>
      <c r="AX334" s="13" t="s">
        <v>82</v>
      </c>
      <c r="AY334" s="249" t="s">
        <v>136</v>
      </c>
    </row>
    <row r="335" s="14" customFormat="1">
      <c r="A335" s="14"/>
      <c r="B335" s="250"/>
      <c r="C335" s="251"/>
      <c r="D335" s="234" t="s">
        <v>150</v>
      </c>
      <c r="E335" s="252" t="s">
        <v>1</v>
      </c>
      <c r="F335" s="253" t="s">
        <v>153</v>
      </c>
      <c r="G335" s="251"/>
      <c r="H335" s="254">
        <v>60</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150</v>
      </c>
      <c r="AU335" s="260" t="s">
        <v>154</v>
      </c>
      <c r="AV335" s="14" t="s">
        <v>142</v>
      </c>
      <c r="AW335" s="14" t="s">
        <v>38</v>
      </c>
      <c r="AX335" s="14" t="s">
        <v>90</v>
      </c>
      <c r="AY335" s="260" t="s">
        <v>136</v>
      </c>
    </row>
    <row r="336" s="2" customFormat="1" ht="14.4" customHeight="1">
      <c r="A336" s="39"/>
      <c r="B336" s="40"/>
      <c r="C336" s="220" t="s">
        <v>772</v>
      </c>
      <c r="D336" s="220" t="s">
        <v>138</v>
      </c>
      <c r="E336" s="221" t="s">
        <v>2258</v>
      </c>
      <c r="F336" s="222" t="s">
        <v>2259</v>
      </c>
      <c r="G336" s="223" t="s">
        <v>198</v>
      </c>
      <c r="H336" s="224">
        <v>1</v>
      </c>
      <c r="I336" s="225"/>
      <c r="J336" s="226">
        <f>ROUND(I336*H336,2)</f>
        <v>0</v>
      </c>
      <c r="K336" s="227"/>
      <c r="L336" s="45"/>
      <c r="M336" s="228" t="s">
        <v>1</v>
      </c>
      <c r="N336" s="229" t="s">
        <v>47</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142</v>
      </c>
      <c r="AT336" s="232" t="s">
        <v>138</v>
      </c>
      <c r="AU336" s="232" t="s">
        <v>154</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2260</v>
      </c>
    </row>
    <row r="337" s="2" customFormat="1">
      <c r="A337" s="39"/>
      <c r="B337" s="40"/>
      <c r="C337" s="41"/>
      <c r="D337" s="234" t="s">
        <v>144</v>
      </c>
      <c r="E337" s="41"/>
      <c r="F337" s="235" t="s">
        <v>2261</v>
      </c>
      <c r="G337" s="41"/>
      <c r="H337" s="41"/>
      <c r="I337" s="236"/>
      <c r="J337" s="41"/>
      <c r="K337" s="41"/>
      <c r="L337" s="45"/>
      <c r="M337" s="237"/>
      <c r="N337" s="238"/>
      <c r="O337" s="92"/>
      <c r="P337" s="92"/>
      <c r="Q337" s="92"/>
      <c r="R337" s="92"/>
      <c r="S337" s="92"/>
      <c r="T337" s="93"/>
      <c r="U337" s="39"/>
      <c r="V337" s="39"/>
      <c r="W337" s="39"/>
      <c r="X337" s="39"/>
      <c r="Y337" s="39"/>
      <c r="Z337" s="39"/>
      <c r="AA337" s="39"/>
      <c r="AB337" s="39"/>
      <c r="AC337" s="39"/>
      <c r="AD337" s="39"/>
      <c r="AE337" s="39"/>
      <c r="AT337" s="17" t="s">
        <v>144</v>
      </c>
      <c r="AU337" s="17" t="s">
        <v>154</v>
      </c>
    </row>
    <row r="338" s="2" customFormat="1" ht="14.4" customHeight="1">
      <c r="A338" s="39"/>
      <c r="B338" s="40"/>
      <c r="C338" s="220" t="s">
        <v>778</v>
      </c>
      <c r="D338" s="220" t="s">
        <v>138</v>
      </c>
      <c r="E338" s="221" t="s">
        <v>2262</v>
      </c>
      <c r="F338" s="222" t="s">
        <v>2263</v>
      </c>
      <c r="G338" s="223" t="s">
        <v>198</v>
      </c>
      <c r="H338" s="224">
        <v>1</v>
      </c>
      <c r="I338" s="225"/>
      <c r="J338" s="226">
        <f>ROUND(I338*H338,2)</f>
        <v>0</v>
      </c>
      <c r="K338" s="227"/>
      <c r="L338" s="45"/>
      <c r="M338" s="228" t="s">
        <v>1</v>
      </c>
      <c r="N338" s="229" t="s">
        <v>47</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142</v>
      </c>
      <c r="AT338" s="232" t="s">
        <v>138</v>
      </c>
      <c r="AU338" s="232" t="s">
        <v>154</v>
      </c>
      <c r="AY338" s="17" t="s">
        <v>136</v>
      </c>
      <c r="BE338" s="233">
        <f>IF(N338="základní",J338,0)</f>
        <v>0</v>
      </c>
      <c r="BF338" s="233">
        <f>IF(N338="snížená",J338,0)</f>
        <v>0</v>
      </c>
      <c r="BG338" s="233">
        <f>IF(N338="zákl. přenesená",J338,0)</f>
        <v>0</v>
      </c>
      <c r="BH338" s="233">
        <f>IF(N338="sníž. přenesená",J338,0)</f>
        <v>0</v>
      </c>
      <c r="BI338" s="233">
        <f>IF(N338="nulová",J338,0)</f>
        <v>0</v>
      </c>
      <c r="BJ338" s="17" t="s">
        <v>90</v>
      </c>
      <c r="BK338" s="233">
        <f>ROUND(I338*H338,2)</f>
        <v>0</v>
      </c>
      <c r="BL338" s="17" t="s">
        <v>142</v>
      </c>
      <c r="BM338" s="232" t="s">
        <v>2264</v>
      </c>
    </row>
    <row r="339" s="2" customFormat="1">
      <c r="A339" s="39"/>
      <c r="B339" s="40"/>
      <c r="C339" s="41"/>
      <c r="D339" s="234" t="s">
        <v>144</v>
      </c>
      <c r="E339" s="41"/>
      <c r="F339" s="235" t="s">
        <v>2265</v>
      </c>
      <c r="G339" s="41"/>
      <c r="H339" s="41"/>
      <c r="I339" s="236"/>
      <c r="J339" s="41"/>
      <c r="K339" s="41"/>
      <c r="L339" s="45"/>
      <c r="M339" s="237"/>
      <c r="N339" s="238"/>
      <c r="O339" s="92"/>
      <c r="P339" s="92"/>
      <c r="Q339" s="92"/>
      <c r="R339" s="92"/>
      <c r="S339" s="92"/>
      <c r="T339" s="93"/>
      <c r="U339" s="39"/>
      <c r="V339" s="39"/>
      <c r="W339" s="39"/>
      <c r="X339" s="39"/>
      <c r="Y339" s="39"/>
      <c r="Z339" s="39"/>
      <c r="AA339" s="39"/>
      <c r="AB339" s="39"/>
      <c r="AC339" s="39"/>
      <c r="AD339" s="39"/>
      <c r="AE339" s="39"/>
      <c r="AT339" s="17" t="s">
        <v>144</v>
      </c>
      <c r="AU339" s="17" t="s">
        <v>154</v>
      </c>
    </row>
    <row r="340" s="2" customFormat="1" ht="24.15" customHeight="1">
      <c r="A340" s="39"/>
      <c r="B340" s="40"/>
      <c r="C340" s="220" t="s">
        <v>783</v>
      </c>
      <c r="D340" s="220" t="s">
        <v>138</v>
      </c>
      <c r="E340" s="221" t="s">
        <v>2266</v>
      </c>
      <c r="F340" s="222" t="s">
        <v>2267</v>
      </c>
      <c r="G340" s="223" t="s">
        <v>141</v>
      </c>
      <c r="H340" s="224">
        <v>5</v>
      </c>
      <c r="I340" s="225"/>
      <c r="J340" s="226">
        <f>ROUND(I340*H340,2)</f>
        <v>0</v>
      </c>
      <c r="K340" s="227"/>
      <c r="L340" s="45"/>
      <c r="M340" s="228" t="s">
        <v>1</v>
      </c>
      <c r="N340" s="229" t="s">
        <v>47</v>
      </c>
      <c r="O340" s="92"/>
      <c r="P340" s="230">
        <f>O340*H340</f>
        <v>0</v>
      </c>
      <c r="Q340" s="230">
        <v>0.10362</v>
      </c>
      <c r="R340" s="230">
        <f>Q340*H340</f>
        <v>0.5181</v>
      </c>
      <c r="S340" s="230">
        <v>0</v>
      </c>
      <c r="T340" s="231">
        <f>S340*H340</f>
        <v>0</v>
      </c>
      <c r="U340" s="39"/>
      <c r="V340" s="39"/>
      <c r="W340" s="39"/>
      <c r="X340" s="39"/>
      <c r="Y340" s="39"/>
      <c r="Z340" s="39"/>
      <c r="AA340" s="39"/>
      <c r="AB340" s="39"/>
      <c r="AC340" s="39"/>
      <c r="AD340" s="39"/>
      <c r="AE340" s="39"/>
      <c r="AR340" s="232" t="s">
        <v>142</v>
      </c>
      <c r="AT340" s="232" t="s">
        <v>138</v>
      </c>
      <c r="AU340" s="232" t="s">
        <v>154</v>
      </c>
      <c r="AY340" s="17" t="s">
        <v>136</v>
      </c>
      <c r="BE340" s="233">
        <f>IF(N340="základní",J340,0)</f>
        <v>0</v>
      </c>
      <c r="BF340" s="233">
        <f>IF(N340="snížená",J340,0)</f>
        <v>0</v>
      </c>
      <c r="BG340" s="233">
        <f>IF(N340="zákl. přenesená",J340,0)</f>
        <v>0</v>
      </c>
      <c r="BH340" s="233">
        <f>IF(N340="sníž. přenesená",J340,0)</f>
        <v>0</v>
      </c>
      <c r="BI340" s="233">
        <f>IF(N340="nulová",J340,0)</f>
        <v>0</v>
      </c>
      <c r="BJ340" s="17" t="s">
        <v>90</v>
      </c>
      <c r="BK340" s="233">
        <f>ROUND(I340*H340,2)</f>
        <v>0</v>
      </c>
      <c r="BL340" s="17" t="s">
        <v>142</v>
      </c>
      <c r="BM340" s="232" t="s">
        <v>2268</v>
      </c>
    </row>
    <row r="341" s="2" customFormat="1">
      <c r="A341" s="39"/>
      <c r="B341" s="40"/>
      <c r="C341" s="41"/>
      <c r="D341" s="234" t="s">
        <v>144</v>
      </c>
      <c r="E341" s="41"/>
      <c r="F341" s="235" t="s">
        <v>2269</v>
      </c>
      <c r="G341" s="41"/>
      <c r="H341" s="41"/>
      <c r="I341" s="236"/>
      <c r="J341" s="41"/>
      <c r="K341" s="41"/>
      <c r="L341" s="45"/>
      <c r="M341" s="237"/>
      <c r="N341" s="238"/>
      <c r="O341" s="92"/>
      <c r="P341" s="92"/>
      <c r="Q341" s="92"/>
      <c r="R341" s="92"/>
      <c r="S341" s="92"/>
      <c r="T341" s="93"/>
      <c r="U341" s="39"/>
      <c r="V341" s="39"/>
      <c r="W341" s="39"/>
      <c r="X341" s="39"/>
      <c r="Y341" s="39"/>
      <c r="Z341" s="39"/>
      <c r="AA341" s="39"/>
      <c r="AB341" s="39"/>
      <c r="AC341" s="39"/>
      <c r="AD341" s="39"/>
      <c r="AE341" s="39"/>
      <c r="AT341" s="17" t="s">
        <v>144</v>
      </c>
      <c r="AU341" s="17" t="s">
        <v>154</v>
      </c>
    </row>
    <row r="342" s="2" customFormat="1" ht="14.4" customHeight="1">
      <c r="A342" s="39"/>
      <c r="B342" s="40"/>
      <c r="C342" s="261" t="s">
        <v>786</v>
      </c>
      <c r="D342" s="261" t="s">
        <v>164</v>
      </c>
      <c r="E342" s="262" t="s">
        <v>868</v>
      </c>
      <c r="F342" s="263" t="s">
        <v>2270</v>
      </c>
      <c r="G342" s="264" t="s">
        <v>141</v>
      </c>
      <c r="H342" s="265">
        <v>5.1500000000000004</v>
      </c>
      <c r="I342" s="266"/>
      <c r="J342" s="267">
        <f>ROUND(I342*H342,2)</f>
        <v>0</v>
      </c>
      <c r="K342" s="268"/>
      <c r="L342" s="269"/>
      <c r="M342" s="270" t="s">
        <v>1</v>
      </c>
      <c r="N342" s="271" t="s">
        <v>47</v>
      </c>
      <c r="O342" s="92"/>
      <c r="P342" s="230">
        <f>O342*H342</f>
        <v>0</v>
      </c>
      <c r="Q342" s="230">
        <v>0.17599999999999999</v>
      </c>
      <c r="R342" s="230">
        <f>Q342*H342</f>
        <v>0.90639999999999998</v>
      </c>
      <c r="S342" s="230">
        <v>0</v>
      </c>
      <c r="T342" s="231">
        <f>S342*H342</f>
        <v>0</v>
      </c>
      <c r="U342" s="39"/>
      <c r="V342" s="39"/>
      <c r="W342" s="39"/>
      <c r="X342" s="39"/>
      <c r="Y342" s="39"/>
      <c r="Z342" s="39"/>
      <c r="AA342" s="39"/>
      <c r="AB342" s="39"/>
      <c r="AC342" s="39"/>
      <c r="AD342" s="39"/>
      <c r="AE342" s="39"/>
      <c r="AR342" s="232" t="s">
        <v>168</v>
      </c>
      <c r="AT342" s="232" t="s">
        <v>164</v>
      </c>
      <c r="AU342" s="232" t="s">
        <v>154</v>
      </c>
      <c r="AY342" s="17" t="s">
        <v>136</v>
      </c>
      <c r="BE342" s="233">
        <f>IF(N342="základní",J342,0)</f>
        <v>0</v>
      </c>
      <c r="BF342" s="233">
        <f>IF(N342="snížená",J342,0)</f>
        <v>0</v>
      </c>
      <c r="BG342" s="233">
        <f>IF(N342="zákl. přenesená",J342,0)</f>
        <v>0</v>
      </c>
      <c r="BH342" s="233">
        <f>IF(N342="sníž. přenesená",J342,0)</f>
        <v>0</v>
      </c>
      <c r="BI342" s="233">
        <f>IF(N342="nulová",J342,0)</f>
        <v>0</v>
      </c>
      <c r="BJ342" s="17" t="s">
        <v>90</v>
      </c>
      <c r="BK342" s="233">
        <f>ROUND(I342*H342,2)</f>
        <v>0</v>
      </c>
      <c r="BL342" s="17" t="s">
        <v>142</v>
      </c>
      <c r="BM342" s="232" t="s">
        <v>2271</v>
      </c>
    </row>
    <row r="343" s="2" customFormat="1">
      <c r="A343" s="39"/>
      <c r="B343" s="40"/>
      <c r="C343" s="41"/>
      <c r="D343" s="234" t="s">
        <v>144</v>
      </c>
      <c r="E343" s="41"/>
      <c r="F343" s="235" t="s">
        <v>2272</v>
      </c>
      <c r="G343" s="41"/>
      <c r="H343" s="41"/>
      <c r="I343" s="236"/>
      <c r="J343" s="41"/>
      <c r="K343" s="41"/>
      <c r="L343" s="45"/>
      <c r="M343" s="237"/>
      <c r="N343" s="238"/>
      <c r="O343" s="92"/>
      <c r="P343" s="92"/>
      <c r="Q343" s="92"/>
      <c r="R343" s="92"/>
      <c r="S343" s="92"/>
      <c r="T343" s="93"/>
      <c r="U343" s="39"/>
      <c r="V343" s="39"/>
      <c r="W343" s="39"/>
      <c r="X343" s="39"/>
      <c r="Y343" s="39"/>
      <c r="Z343" s="39"/>
      <c r="AA343" s="39"/>
      <c r="AB343" s="39"/>
      <c r="AC343" s="39"/>
      <c r="AD343" s="39"/>
      <c r="AE343" s="39"/>
      <c r="AT343" s="17" t="s">
        <v>144</v>
      </c>
      <c r="AU343" s="17" t="s">
        <v>154</v>
      </c>
    </row>
    <row r="344" s="13" customFormat="1">
      <c r="A344" s="13"/>
      <c r="B344" s="239"/>
      <c r="C344" s="240"/>
      <c r="D344" s="234" t="s">
        <v>150</v>
      </c>
      <c r="E344" s="240"/>
      <c r="F344" s="242" t="s">
        <v>2273</v>
      </c>
      <c r="G344" s="240"/>
      <c r="H344" s="243">
        <v>5.1500000000000004</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150</v>
      </c>
      <c r="AU344" s="249" t="s">
        <v>154</v>
      </c>
      <c r="AV344" s="13" t="s">
        <v>92</v>
      </c>
      <c r="AW344" s="13" t="s">
        <v>4</v>
      </c>
      <c r="AX344" s="13" t="s">
        <v>90</v>
      </c>
      <c r="AY344" s="249" t="s">
        <v>136</v>
      </c>
    </row>
    <row r="345" s="2" customFormat="1" ht="24.15" customHeight="1">
      <c r="A345" s="39"/>
      <c r="B345" s="40"/>
      <c r="C345" s="220" t="s">
        <v>795</v>
      </c>
      <c r="D345" s="220" t="s">
        <v>138</v>
      </c>
      <c r="E345" s="221" t="s">
        <v>2274</v>
      </c>
      <c r="F345" s="222" t="s">
        <v>2275</v>
      </c>
      <c r="G345" s="223" t="s">
        <v>256</v>
      </c>
      <c r="H345" s="224">
        <v>8</v>
      </c>
      <c r="I345" s="225"/>
      <c r="J345" s="226">
        <f>ROUND(I345*H345,2)</f>
        <v>0</v>
      </c>
      <c r="K345" s="227"/>
      <c r="L345" s="45"/>
      <c r="M345" s="228" t="s">
        <v>1</v>
      </c>
      <c r="N345" s="229" t="s">
        <v>47</v>
      </c>
      <c r="O345" s="92"/>
      <c r="P345" s="230">
        <f>O345*H345</f>
        <v>0</v>
      </c>
      <c r="Q345" s="230">
        <v>0.20219000000000001</v>
      </c>
      <c r="R345" s="230">
        <f>Q345*H345</f>
        <v>1.6175200000000001</v>
      </c>
      <c r="S345" s="230">
        <v>0</v>
      </c>
      <c r="T345" s="231">
        <f>S345*H345</f>
        <v>0</v>
      </c>
      <c r="U345" s="39"/>
      <c r="V345" s="39"/>
      <c r="W345" s="39"/>
      <c r="X345" s="39"/>
      <c r="Y345" s="39"/>
      <c r="Z345" s="39"/>
      <c r="AA345" s="39"/>
      <c r="AB345" s="39"/>
      <c r="AC345" s="39"/>
      <c r="AD345" s="39"/>
      <c r="AE345" s="39"/>
      <c r="AR345" s="232" t="s">
        <v>142</v>
      </c>
      <c r="AT345" s="232" t="s">
        <v>138</v>
      </c>
      <c r="AU345" s="232" t="s">
        <v>154</v>
      </c>
      <c r="AY345" s="17" t="s">
        <v>136</v>
      </c>
      <c r="BE345" s="233">
        <f>IF(N345="základní",J345,0)</f>
        <v>0</v>
      </c>
      <c r="BF345" s="233">
        <f>IF(N345="snížená",J345,0)</f>
        <v>0</v>
      </c>
      <c r="BG345" s="233">
        <f>IF(N345="zákl. přenesená",J345,0)</f>
        <v>0</v>
      </c>
      <c r="BH345" s="233">
        <f>IF(N345="sníž. přenesená",J345,0)</f>
        <v>0</v>
      </c>
      <c r="BI345" s="233">
        <f>IF(N345="nulová",J345,0)</f>
        <v>0</v>
      </c>
      <c r="BJ345" s="17" t="s">
        <v>90</v>
      </c>
      <c r="BK345" s="233">
        <f>ROUND(I345*H345,2)</f>
        <v>0</v>
      </c>
      <c r="BL345" s="17" t="s">
        <v>142</v>
      </c>
      <c r="BM345" s="232" t="s">
        <v>2276</v>
      </c>
    </row>
    <row r="346" s="2" customFormat="1">
      <c r="A346" s="39"/>
      <c r="B346" s="40"/>
      <c r="C346" s="41"/>
      <c r="D346" s="234" t="s">
        <v>144</v>
      </c>
      <c r="E346" s="41"/>
      <c r="F346" s="235" t="s">
        <v>2277</v>
      </c>
      <c r="G346" s="41"/>
      <c r="H346" s="41"/>
      <c r="I346" s="236"/>
      <c r="J346" s="41"/>
      <c r="K346" s="41"/>
      <c r="L346" s="45"/>
      <c r="M346" s="237"/>
      <c r="N346" s="238"/>
      <c r="O346" s="92"/>
      <c r="P346" s="92"/>
      <c r="Q346" s="92"/>
      <c r="R346" s="92"/>
      <c r="S346" s="92"/>
      <c r="T346" s="93"/>
      <c r="U346" s="39"/>
      <c r="V346" s="39"/>
      <c r="W346" s="39"/>
      <c r="X346" s="39"/>
      <c r="Y346" s="39"/>
      <c r="Z346" s="39"/>
      <c r="AA346" s="39"/>
      <c r="AB346" s="39"/>
      <c r="AC346" s="39"/>
      <c r="AD346" s="39"/>
      <c r="AE346" s="39"/>
      <c r="AT346" s="17" t="s">
        <v>144</v>
      </c>
      <c r="AU346" s="17" t="s">
        <v>154</v>
      </c>
    </row>
    <row r="347" s="2" customFormat="1" ht="14.4" customHeight="1">
      <c r="A347" s="39"/>
      <c r="B347" s="40"/>
      <c r="C347" s="261" t="s">
        <v>802</v>
      </c>
      <c r="D347" s="261" t="s">
        <v>164</v>
      </c>
      <c r="E347" s="262" t="s">
        <v>2121</v>
      </c>
      <c r="F347" s="263" t="s">
        <v>2122</v>
      </c>
      <c r="G347" s="264" t="s">
        <v>256</v>
      </c>
      <c r="H347" s="265">
        <v>8.1600000000000001</v>
      </c>
      <c r="I347" s="266"/>
      <c r="J347" s="267">
        <f>ROUND(I347*H347,2)</f>
        <v>0</v>
      </c>
      <c r="K347" s="268"/>
      <c r="L347" s="269"/>
      <c r="M347" s="270" t="s">
        <v>1</v>
      </c>
      <c r="N347" s="271" t="s">
        <v>47</v>
      </c>
      <c r="O347" s="92"/>
      <c r="P347" s="230">
        <f>O347*H347</f>
        <v>0</v>
      </c>
      <c r="Q347" s="230">
        <v>0.040000000000000001</v>
      </c>
      <c r="R347" s="230">
        <f>Q347*H347</f>
        <v>0.32640000000000002</v>
      </c>
      <c r="S347" s="230">
        <v>0</v>
      </c>
      <c r="T347" s="231">
        <f>S347*H347</f>
        <v>0</v>
      </c>
      <c r="U347" s="39"/>
      <c r="V347" s="39"/>
      <c r="W347" s="39"/>
      <c r="X347" s="39"/>
      <c r="Y347" s="39"/>
      <c r="Z347" s="39"/>
      <c r="AA347" s="39"/>
      <c r="AB347" s="39"/>
      <c r="AC347" s="39"/>
      <c r="AD347" s="39"/>
      <c r="AE347" s="39"/>
      <c r="AR347" s="232" t="s">
        <v>168</v>
      </c>
      <c r="AT347" s="232" t="s">
        <v>164</v>
      </c>
      <c r="AU347" s="232" t="s">
        <v>154</v>
      </c>
      <c r="AY347" s="17" t="s">
        <v>136</v>
      </c>
      <c r="BE347" s="233">
        <f>IF(N347="základní",J347,0)</f>
        <v>0</v>
      </c>
      <c r="BF347" s="233">
        <f>IF(N347="snížená",J347,0)</f>
        <v>0</v>
      </c>
      <c r="BG347" s="233">
        <f>IF(N347="zákl. přenesená",J347,0)</f>
        <v>0</v>
      </c>
      <c r="BH347" s="233">
        <f>IF(N347="sníž. přenesená",J347,0)</f>
        <v>0</v>
      </c>
      <c r="BI347" s="233">
        <f>IF(N347="nulová",J347,0)</f>
        <v>0</v>
      </c>
      <c r="BJ347" s="17" t="s">
        <v>90</v>
      </c>
      <c r="BK347" s="233">
        <f>ROUND(I347*H347,2)</f>
        <v>0</v>
      </c>
      <c r="BL347" s="17" t="s">
        <v>142</v>
      </c>
      <c r="BM347" s="232" t="s">
        <v>2278</v>
      </c>
    </row>
    <row r="348" s="13" customFormat="1">
      <c r="A348" s="13"/>
      <c r="B348" s="239"/>
      <c r="C348" s="240"/>
      <c r="D348" s="234" t="s">
        <v>150</v>
      </c>
      <c r="E348" s="240"/>
      <c r="F348" s="242" t="s">
        <v>2279</v>
      </c>
      <c r="G348" s="240"/>
      <c r="H348" s="243">
        <v>8.1600000000000001</v>
      </c>
      <c r="I348" s="244"/>
      <c r="J348" s="240"/>
      <c r="K348" s="240"/>
      <c r="L348" s="245"/>
      <c r="M348" s="246"/>
      <c r="N348" s="247"/>
      <c r="O348" s="247"/>
      <c r="P348" s="247"/>
      <c r="Q348" s="247"/>
      <c r="R348" s="247"/>
      <c r="S348" s="247"/>
      <c r="T348" s="248"/>
      <c r="U348" s="13"/>
      <c r="V348" s="13"/>
      <c r="W348" s="13"/>
      <c r="X348" s="13"/>
      <c r="Y348" s="13"/>
      <c r="Z348" s="13"/>
      <c r="AA348" s="13"/>
      <c r="AB348" s="13"/>
      <c r="AC348" s="13"/>
      <c r="AD348" s="13"/>
      <c r="AE348" s="13"/>
      <c r="AT348" s="249" t="s">
        <v>150</v>
      </c>
      <c r="AU348" s="249" t="s">
        <v>154</v>
      </c>
      <c r="AV348" s="13" t="s">
        <v>92</v>
      </c>
      <c r="AW348" s="13" t="s">
        <v>4</v>
      </c>
      <c r="AX348" s="13" t="s">
        <v>90</v>
      </c>
      <c r="AY348" s="249" t="s">
        <v>136</v>
      </c>
    </row>
    <row r="349" s="2" customFormat="1" ht="24.15" customHeight="1">
      <c r="A349" s="39"/>
      <c r="B349" s="40"/>
      <c r="C349" s="220" t="s">
        <v>809</v>
      </c>
      <c r="D349" s="220" t="s">
        <v>138</v>
      </c>
      <c r="E349" s="221" t="s">
        <v>2280</v>
      </c>
      <c r="F349" s="222" t="s">
        <v>2159</v>
      </c>
      <c r="G349" s="223" t="s">
        <v>141</v>
      </c>
      <c r="H349" s="224">
        <v>20</v>
      </c>
      <c r="I349" s="225"/>
      <c r="J349" s="226">
        <f>ROUND(I349*H349,2)</f>
        <v>0</v>
      </c>
      <c r="K349" s="227"/>
      <c r="L349" s="45"/>
      <c r="M349" s="228" t="s">
        <v>1</v>
      </c>
      <c r="N349" s="229" t="s">
        <v>47</v>
      </c>
      <c r="O349" s="92"/>
      <c r="P349" s="230">
        <f>O349*H349</f>
        <v>0</v>
      </c>
      <c r="Q349" s="230">
        <v>0</v>
      </c>
      <c r="R349" s="230">
        <f>Q349*H349</f>
        <v>0</v>
      </c>
      <c r="S349" s="230">
        <v>0.316</v>
      </c>
      <c r="T349" s="231">
        <f>S349*H349</f>
        <v>6.3200000000000003</v>
      </c>
      <c r="U349" s="39"/>
      <c r="V349" s="39"/>
      <c r="W349" s="39"/>
      <c r="X349" s="39"/>
      <c r="Y349" s="39"/>
      <c r="Z349" s="39"/>
      <c r="AA349" s="39"/>
      <c r="AB349" s="39"/>
      <c r="AC349" s="39"/>
      <c r="AD349" s="39"/>
      <c r="AE349" s="39"/>
      <c r="AR349" s="232" t="s">
        <v>142</v>
      </c>
      <c r="AT349" s="232" t="s">
        <v>138</v>
      </c>
      <c r="AU349" s="232" t="s">
        <v>154</v>
      </c>
      <c r="AY349" s="17" t="s">
        <v>136</v>
      </c>
      <c r="BE349" s="233">
        <f>IF(N349="základní",J349,0)</f>
        <v>0</v>
      </c>
      <c r="BF349" s="233">
        <f>IF(N349="snížená",J349,0)</f>
        <v>0</v>
      </c>
      <c r="BG349" s="233">
        <f>IF(N349="zákl. přenesená",J349,0)</f>
        <v>0</v>
      </c>
      <c r="BH349" s="233">
        <f>IF(N349="sníž. přenesená",J349,0)</f>
        <v>0</v>
      </c>
      <c r="BI349" s="233">
        <f>IF(N349="nulová",J349,0)</f>
        <v>0</v>
      </c>
      <c r="BJ349" s="17" t="s">
        <v>90</v>
      </c>
      <c r="BK349" s="233">
        <f>ROUND(I349*H349,2)</f>
        <v>0</v>
      </c>
      <c r="BL349" s="17" t="s">
        <v>142</v>
      </c>
      <c r="BM349" s="232" t="s">
        <v>2281</v>
      </c>
    </row>
    <row r="350" s="2" customFormat="1">
      <c r="A350" s="39"/>
      <c r="B350" s="40"/>
      <c r="C350" s="41"/>
      <c r="D350" s="234" t="s">
        <v>144</v>
      </c>
      <c r="E350" s="41"/>
      <c r="F350" s="235" t="s">
        <v>2282</v>
      </c>
      <c r="G350" s="41"/>
      <c r="H350" s="41"/>
      <c r="I350" s="236"/>
      <c r="J350" s="41"/>
      <c r="K350" s="41"/>
      <c r="L350" s="45"/>
      <c r="M350" s="237"/>
      <c r="N350" s="238"/>
      <c r="O350" s="92"/>
      <c r="P350" s="92"/>
      <c r="Q350" s="92"/>
      <c r="R350" s="92"/>
      <c r="S350" s="92"/>
      <c r="T350" s="93"/>
      <c r="U350" s="39"/>
      <c r="V350" s="39"/>
      <c r="W350" s="39"/>
      <c r="X350" s="39"/>
      <c r="Y350" s="39"/>
      <c r="Z350" s="39"/>
      <c r="AA350" s="39"/>
      <c r="AB350" s="39"/>
      <c r="AC350" s="39"/>
      <c r="AD350" s="39"/>
      <c r="AE350" s="39"/>
      <c r="AT350" s="17" t="s">
        <v>144</v>
      </c>
      <c r="AU350" s="17" t="s">
        <v>154</v>
      </c>
    </row>
    <row r="351" s="13" customFormat="1">
      <c r="A351" s="13"/>
      <c r="B351" s="239"/>
      <c r="C351" s="240"/>
      <c r="D351" s="234" t="s">
        <v>150</v>
      </c>
      <c r="E351" s="241" t="s">
        <v>1</v>
      </c>
      <c r="F351" s="242" t="s">
        <v>2283</v>
      </c>
      <c r="G351" s="240"/>
      <c r="H351" s="243">
        <v>20</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154</v>
      </c>
      <c r="AV351" s="13" t="s">
        <v>92</v>
      </c>
      <c r="AW351" s="13" t="s">
        <v>38</v>
      </c>
      <c r="AX351" s="13" t="s">
        <v>82</v>
      </c>
      <c r="AY351" s="249" t="s">
        <v>136</v>
      </c>
    </row>
    <row r="352" s="14" customFormat="1">
      <c r="A352" s="14"/>
      <c r="B352" s="250"/>
      <c r="C352" s="251"/>
      <c r="D352" s="234" t="s">
        <v>150</v>
      </c>
      <c r="E352" s="252" t="s">
        <v>1</v>
      </c>
      <c r="F352" s="253" t="s">
        <v>153</v>
      </c>
      <c r="G352" s="251"/>
      <c r="H352" s="254">
        <v>20</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150</v>
      </c>
      <c r="AU352" s="260" t="s">
        <v>154</v>
      </c>
      <c r="AV352" s="14" t="s">
        <v>142</v>
      </c>
      <c r="AW352" s="14" t="s">
        <v>38</v>
      </c>
      <c r="AX352" s="14" t="s">
        <v>90</v>
      </c>
      <c r="AY352" s="260" t="s">
        <v>136</v>
      </c>
    </row>
    <row r="353" s="2" customFormat="1" ht="14.4" customHeight="1">
      <c r="A353" s="39"/>
      <c r="B353" s="40"/>
      <c r="C353" s="220" t="s">
        <v>812</v>
      </c>
      <c r="D353" s="220" t="s">
        <v>138</v>
      </c>
      <c r="E353" s="221" t="s">
        <v>2284</v>
      </c>
      <c r="F353" s="222" t="s">
        <v>2080</v>
      </c>
      <c r="G353" s="223" t="s">
        <v>148</v>
      </c>
      <c r="H353" s="224">
        <v>9</v>
      </c>
      <c r="I353" s="225"/>
      <c r="J353" s="226">
        <f>ROUND(I353*H353,2)</f>
        <v>0</v>
      </c>
      <c r="K353" s="227"/>
      <c r="L353" s="45"/>
      <c r="M353" s="228" t="s">
        <v>1</v>
      </c>
      <c r="N353" s="229" t="s">
        <v>47</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142</v>
      </c>
      <c r="AT353" s="232" t="s">
        <v>138</v>
      </c>
      <c r="AU353" s="232" t="s">
        <v>154</v>
      </c>
      <c r="AY353" s="17" t="s">
        <v>136</v>
      </c>
      <c r="BE353" s="233">
        <f>IF(N353="základní",J353,0)</f>
        <v>0</v>
      </c>
      <c r="BF353" s="233">
        <f>IF(N353="snížená",J353,0)</f>
        <v>0</v>
      </c>
      <c r="BG353" s="233">
        <f>IF(N353="zákl. přenesená",J353,0)</f>
        <v>0</v>
      </c>
      <c r="BH353" s="233">
        <f>IF(N353="sníž. přenesená",J353,0)</f>
        <v>0</v>
      </c>
      <c r="BI353" s="233">
        <f>IF(N353="nulová",J353,0)</f>
        <v>0</v>
      </c>
      <c r="BJ353" s="17" t="s">
        <v>90</v>
      </c>
      <c r="BK353" s="233">
        <f>ROUND(I353*H353,2)</f>
        <v>0</v>
      </c>
      <c r="BL353" s="17" t="s">
        <v>142</v>
      </c>
      <c r="BM353" s="232" t="s">
        <v>2285</v>
      </c>
    </row>
    <row r="354" s="2" customFormat="1">
      <c r="A354" s="39"/>
      <c r="B354" s="40"/>
      <c r="C354" s="41"/>
      <c r="D354" s="234" t="s">
        <v>144</v>
      </c>
      <c r="E354" s="41"/>
      <c r="F354" s="235" t="s">
        <v>2082</v>
      </c>
      <c r="G354" s="41"/>
      <c r="H354" s="41"/>
      <c r="I354" s="236"/>
      <c r="J354" s="41"/>
      <c r="K354" s="41"/>
      <c r="L354" s="45"/>
      <c r="M354" s="237"/>
      <c r="N354" s="238"/>
      <c r="O354" s="92"/>
      <c r="P354" s="92"/>
      <c r="Q354" s="92"/>
      <c r="R354" s="92"/>
      <c r="S354" s="92"/>
      <c r="T354" s="93"/>
      <c r="U354" s="39"/>
      <c r="V354" s="39"/>
      <c r="W354" s="39"/>
      <c r="X354" s="39"/>
      <c r="Y354" s="39"/>
      <c r="Z354" s="39"/>
      <c r="AA354" s="39"/>
      <c r="AB354" s="39"/>
      <c r="AC354" s="39"/>
      <c r="AD354" s="39"/>
      <c r="AE354" s="39"/>
      <c r="AT354" s="17" t="s">
        <v>144</v>
      </c>
      <c r="AU354" s="17" t="s">
        <v>154</v>
      </c>
    </row>
    <row r="355" s="13" customFormat="1">
      <c r="A355" s="13"/>
      <c r="B355" s="239"/>
      <c r="C355" s="240"/>
      <c r="D355" s="234" t="s">
        <v>150</v>
      </c>
      <c r="E355" s="241" t="s">
        <v>1</v>
      </c>
      <c r="F355" s="242" t="s">
        <v>2286</v>
      </c>
      <c r="G355" s="240"/>
      <c r="H355" s="243">
        <v>9</v>
      </c>
      <c r="I355" s="244"/>
      <c r="J355" s="240"/>
      <c r="K355" s="240"/>
      <c r="L355" s="245"/>
      <c r="M355" s="246"/>
      <c r="N355" s="247"/>
      <c r="O355" s="247"/>
      <c r="P355" s="247"/>
      <c r="Q355" s="247"/>
      <c r="R355" s="247"/>
      <c r="S355" s="247"/>
      <c r="T355" s="248"/>
      <c r="U355" s="13"/>
      <c r="V355" s="13"/>
      <c r="W355" s="13"/>
      <c r="X355" s="13"/>
      <c r="Y355" s="13"/>
      <c r="Z355" s="13"/>
      <c r="AA355" s="13"/>
      <c r="AB355" s="13"/>
      <c r="AC355" s="13"/>
      <c r="AD355" s="13"/>
      <c r="AE355" s="13"/>
      <c r="AT355" s="249" t="s">
        <v>150</v>
      </c>
      <c r="AU355" s="249" t="s">
        <v>154</v>
      </c>
      <c r="AV355" s="13" t="s">
        <v>92</v>
      </c>
      <c r="AW355" s="13" t="s">
        <v>38</v>
      </c>
      <c r="AX355" s="13" t="s">
        <v>82</v>
      </c>
      <c r="AY355" s="249" t="s">
        <v>136</v>
      </c>
    </row>
    <row r="356" s="14" customFormat="1">
      <c r="A356" s="14"/>
      <c r="B356" s="250"/>
      <c r="C356" s="251"/>
      <c r="D356" s="234" t="s">
        <v>150</v>
      </c>
      <c r="E356" s="252" t="s">
        <v>1</v>
      </c>
      <c r="F356" s="253" t="s">
        <v>153</v>
      </c>
      <c r="G356" s="251"/>
      <c r="H356" s="254">
        <v>9</v>
      </c>
      <c r="I356" s="255"/>
      <c r="J356" s="251"/>
      <c r="K356" s="251"/>
      <c r="L356" s="256"/>
      <c r="M356" s="257"/>
      <c r="N356" s="258"/>
      <c r="O356" s="258"/>
      <c r="P356" s="258"/>
      <c r="Q356" s="258"/>
      <c r="R356" s="258"/>
      <c r="S356" s="258"/>
      <c r="T356" s="259"/>
      <c r="U356" s="14"/>
      <c r="V356" s="14"/>
      <c r="W356" s="14"/>
      <c r="X356" s="14"/>
      <c r="Y356" s="14"/>
      <c r="Z356" s="14"/>
      <c r="AA356" s="14"/>
      <c r="AB356" s="14"/>
      <c r="AC356" s="14"/>
      <c r="AD356" s="14"/>
      <c r="AE356" s="14"/>
      <c r="AT356" s="260" t="s">
        <v>150</v>
      </c>
      <c r="AU356" s="260" t="s">
        <v>154</v>
      </c>
      <c r="AV356" s="14" t="s">
        <v>142</v>
      </c>
      <c r="AW356" s="14" t="s">
        <v>38</v>
      </c>
      <c r="AX356" s="14" t="s">
        <v>90</v>
      </c>
      <c r="AY356" s="260" t="s">
        <v>136</v>
      </c>
    </row>
    <row r="357" s="2" customFormat="1" ht="14.4" customHeight="1">
      <c r="A357" s="39"/>
      <c r="B357" s="40"/>
      <c r="C357" s="220" t="s">
        <v>815</v>
      </c>
      <c r="D357" s="220" t="s">
        <v>138</v>
      </c>
      <c r="E357" s="221" t="s">
        <v>2287</v>
      </c>
      <c r="F357" s="222" t="s">
        <v>2067</v>
      </c>
      <c r="G357" s="223" t="s">
        <v>256</v>
      </c>
      <c r="H357" s="224">
        <v>40</v>
      </c>
      <c r="I357" s="225"/>
      <c r="J357" s="226">
        <f>ROUND(I357*H357,2)</f>
        <v>0</v>
      </c>
      <c r="K357" s="227"/>
      <c r="L357" s="45"/>
      <c r="M357" s="228" t="s">
        <v>1</v>
      </c>
      <c r="N357" s="229" t="s">
        <v>47</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142</v>
      </c>
      <c r="AT357" s="232" t="s">
        <v>138</v>
      </c>
      <c r="AU357" s="232" t="s">
        <v>154</v>
      </c>
      <c r="AY357" s="17" t="s">
        <v>136</v>
      </c>
      <c r="BE357" s="233">
        <f>IF(N357="základní",J357,0)</f>
        <v>0</v>
      </c>
      <c r="BF357" s="233">
        <f>IF(N357="snížená",J357,0)</f>
        <v>0</v>
      </c>
      <c r="BG357" s="233">
        <f>IF(N357="zákl. přenesená",J357,0)</f>
        <v>0</v>
      </c>
      <c r="BH357" s="233">
        <f>IF(N357="sníž. přenesená",J357,0)</f>
        <v>0</v>
      </c>
      <c r="BI357" s="233">
        <f>IF(N357="nulová",J357,0)</f>
        <v>0</v>
      </c>
      <c r="BJ357" s="17" t="s">
        <v>90</v>
      </c>
      <c r="BK357" s="233">
        <f>ROUND(I357*H357,2)</f>
        <v>0</v>
      </c>
      <c r="BL357" s="17" t="s">
        <v>142</v>
      </c>
      <c r="BM357" s="232" t="s">
        <v>2288</v>
      </c>
    </row>
    <row r="358" s="2" customFormat="1">
      <c r="A358" s="39"/>
      <c r="B358" s="40"/>
      <c r="C358" s="41"/>
      <c r="D358" s="234" t="s">
        <v>144</v>
      </c>
      <c r="E358" s="41"/>
      <c r="F358" s="235" t="s">
        <v>2289</v>
      </c>
      <c r="G358" s="41"/>
      <c r="H358" s="41"/>
      <c r="I358" s="236"/>
      <c r="J358" s="41"/>
      <c r="K358" s="41"/>
      <c r="L358" s="45"/>
      <c r="M358" s="237"/>
      <c r="N358" s="238"/>
      <c r="O358" s="92"/>
      <c r="P358" s="92"/>
      <c r="Q358" s="92"/>
      <c r="R358" s="92"/>
      <c r="S358" s="92"/>
      <c r="T358" s="93"/>
      <c r="U358" s="39"/>
      <c r="V358" s="39"/>
      <c r="W358" s="39"/>
      <c r="X358" s="39"/>
      <c r="Y358" s="39"/>
      <c r="Z358" s="39"/>
      <c r="AA358" s="39"/>
      <c r="AB358" s="39"/>
      <c r="AC358" s="39"/>
      <c r="AD358" s="39"/>
      <c r="AE358" s="39"/>
      <c r="AT358" s="17" t="s">
        <v>144</v>
      </c>
      <c r="AU358" s="17" t="s">
        <v>154</v>
      </c>
    </row>
    <row r="359" s="13" customFormat="1">
      <c r="A359" s="13"/>
      <c r="B359" s="239"/>
      <c r="C359" s="240"/>
      <c r="D359" s="234" t="s">
        <v>150</v>
      </c>
      <c r="E359" s="241" t="s">
        <v>1</v>
      </c>
      <c r="F359" s="242" t="s">
        <v>349</v>
      </c>
      <c r="G359" s="240"/>
      <c r="H359" s="243">
        <v>40</v>
      </c>
      <c r="I359" s="244"/>
      <c r="J359" s="240"/>
      <c r="K359" s="240"/>
      <c r="L359" s="245"/>
      <c r="M359" s="246"/>
      <c r="N359" s="247"/>
      <c r="O359" s="247"/>
      <c r="P359" s="247"/>
      <c r="Q359" s="247"/>
      <c r="R359" s="247"/>
      <c r="S359" s="247"/>
      <c r="T359" s="248"/>
      <c r="U359" s="13"/>
      <c r="V359" s="13"/>
      <c r="W359" s="13"/>
      <c r="X359" s="13"/>
      <c r="Y359" s="13"/>
      <c r="Z359" s="13"/>
      <c r="AA359" s="13"/>
      <c r="AB359" s="13"/>
      <c r="AC359" s="13"/>
      <c r="AD359" s="13"/>
      <c r="AE359" s="13"/>
      <c r="AT359" s="249" t="s">
        <v>150</v>
      </c>
      <c r="AU359" s="249" t="s">
        <v>154</v>
      </c>
      <c r="AV359" s="13" t="s">
        <v>92</v>
      </c>
      <c r="AW359" s="13" t="s">
        <v>38</v>
      </c>
      <c r="AX359" s="13" t="s">
        <v>90</v>
      </c>
      <c r="AY359" s="249" t="s">
        <v>136</v>
      </c>
    </row>
    <row r="360" s="2" customFormat="1" ht="24.15" customHeight="1">
      <c r="A360" s="39"/>
      <c r="B360" s="40"/>
      <c r="C360" s="220" t="s">
        <v>818</v>
      </c>
      <c r="D360" s="220" t="s">
        <v>138</v>
      </c>
      <c r="E360" s="221" t="s">
        <v>2290</v>
      </c>
      <c r="F360" s="222" t="s">
        <v>2291</v>
      </c>
      <c r="G360" s="223" t="s">
        <v>148</v>
      </c>
      <c r="H360" s="224">
        <v>2.5</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154</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2292</v>
      </c>
    </row>
    <row r="361" s="2" customFormat="1">
      <c r="A361" s="39"/>
      <c r="B361" s="40"/>
      <c r="C361" s="41"/>
      <c r="D361" s="234" t="s">
        <v>144</v>
      </c>
      <c r="E361" s="41"/>
      <c r="F361" s="235" t="s">
        <v>2293</v>
      </c>
      <c r="G361" s="41"/>
      <c r="H361" s="41"/>
      <c r="I361" s="236"/>
      <c r="J361" s="41"/>
      <c r="K361" s="41"/>
      <c r="L361" s="45"/>
      <c r="M361" s="237"/>
      <c r="N361" s="238"/>
      <c r="O361" s="92"/>
      <c r="P361" s="92"/>
      <c r="Q361" s="92"/>
      <c r="R361" s="92"/>
      <c r="S361" s="92"/>
      <c r="T361" s="93"/>
      <c r="U361" s="39"/>
      <c r="V361" s="39"/>
      <c r="W361" s="39"/>
      <c r="X361" s="39"/>
      <c r="Y361" s="39"/>
      <c r="Z361" s="39"/>
      <c r="AA361" s="39"/>
      <c r="AB361" s="39"/>
      <c r="AC361" s="39"/>
      <c r="AD361" s="39"/>
      <c r="AE361" s="39"/>
      <c r="AT361" s="17" t="s">
        <v>144</v>
      </c>
      <c r="AU361" s="17" t="s">
        <v>154</v>
      </c>
    </row>
    <row r="362" s="13" customFormat="1">
      <c r="A362" s="13"/>
      <c r="B362" s="239"/>
      <c r="C362" s="240"/>
      <c r="D362" s="234" t="s">
        <v>150</v>
      </c>
      <c r="E362" s="241" t="s">
        <v>1</v>
      </c>
      <c r="F362" s="242" t="s">
        <v>2294</v>
      </c>
      <c r="G362" s="240"/>
      <c r="H362" s="243">
        <v>2.5</v>
      </c>
      <c r="I362" s="244"/>
      <c r="J362" s="240"/>
      <c r="K362" s="240"/>
      <c r="L362" s="245"/>
      <c r="M362" s="246"/>
      <c r="N362" s="247"/>
      <c r="O362" s="247"/>
      <c r="P362" s="247"/>
      <c r="Q362" s="247"/>
      <c r="R362" s="247"/>
      <c r="S362" s="247"/>
      <c r="T362" s="248"/>
      <c r="U362" s="13"/>
      <c r="V362" s="13"/>
      <c r="W362" s="13"/>
      <c r="X362" s="13"/>
      <c r="Y362" s="13"/>
      <c r="Z362" s="13"/>
      <c r="AA362" s="13"/>
      <c r="AB362" s="13"/>
      <c r="AC362" s="13"/>
      <c r="AD362" s="13"/>
      <c r="AE362" s="13"/>
      <c r="AT362" s="249" t="s">
        <v>150</v>
      </c>
      <c r="AU362" s="249" t="s">
        <v>154</v>
      </c>
      <c r="AV362" s="13" t="s">
        <v>92</v>
      </c>
      <c r="AW362" s="13" t="s">
        <v>38</v>
      </c>
      <c r="AX362" s="13" t="s">
        <v>82</v>
      </c>
      <c r="AY362" s="249" t="s">
        <v>136</v>
      </c>
    </row>
    <row r="363" s="14" customFormat="1">
      <c r="A363" s="14"/>
      <c r="B363" s="250"/>
      <c r="C363" s="251"/>
      <c r="D363" s="234" t="s">
        <v>150</v>
      </c>
      <c r="E363" s="252" t="s">
        <v>1</v>
      </c>
      <c r="F363" s="253" t="s">
        <v>153</v>
      </c>
      <c r="G363" s="251"/>
      <c r="H363" s="254">
        <v>2.5</v>
      </c>
      <c r="I363" s="255"/>
      <c r="J363" s="251"/>
      <c r="K363" s="251"/>
      <c r="L363" s="256"/>
      <c r="M363" s="257"/>
      <c r="N363" s="258"/>
      <c r="O363" s="258"/>
      <c r="P363" s="258"/>
      <c r="Q363" s="258"/>
      <c r="R363" s="258"/>
      <c r="S363" s="258"/>
      <c r="T363" s="259"/>
      <c r="U363" s="14"/>
      <c r="V363" s="14"/>
      <c r="W363" s="14"/>
      <c r="X363" s="14"/>
      <c r="Y363" s="14"/>
      <c r="Z363" s="14"/>
      <c r="AA363" s="14"/>
      <c r="AB363" s="14"/>
      <c r="AC363" s="14"/>
      <c r="AD363" s="14"/>
      <c r="AE363" s="14"/>
      <c r="AT363" s="260" t="s">
        <v>150</v>
      </c>
      <c r="AU363" s="260" t="s">
        <v>154</v>
      </c>
      <c r="AV363" s="14" t="s">
        <v>142</v>
      </c>
      <c r="AW363" s="14" t="s">
        <v>38</v>
      </c>
      <c r="AX363" s="14" t="s">
        <v>90</v>
      </c>
      <c r="AY363" s="260" t="s">
        <v>136</v>
      </c>
    </row>
    <row r="364" s="2" customFormat="1" ht="14.4" customHeight="1">
      <c r="A364" s="39"/>
      <c r="B364" s="40"/>
      <c r="C364" s="220" t="s">
        <v>826</v>
      </c>
      <c r="D364" s="220" t="s">
        <v>138</v>
      </c>
      <c r="E364" s="221" t="s">
        <v>2295</v>
      </c>
      <c r="F364" s="222" t="s">
        <v>2296</v>
      </c>
      <c r="G364" s="223" t="s">
        <v>148</v>
      </c>
      <c r="H364" s="224">
        <v>2.5</v>
      </c>
      <c r="I364" s="225"/>
      <c r="J364" s="226">
        <f>ROUND(I364*H364,2)</f>
        <v>0</v>
      </c>
      <c r="K364" s="227"/>
      <c r="L364" s="45"/>
      <c r="M364" s="228" t="s">
        <v>1</v>
      </c>
      <c r="N364" s="229" t="s">
        <v>47</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142</v>
      </c>
      <c r="AT364" s="232" t="s">
        <v>138</v>
      </c>
      <c r="AU364" s="232" t="s">
        <v>154</v>
      </c>
      <c r="AY364" s="17" t="s">
        <v>136</v>
      </c>
      <c r="BE364" s="233">
        <f>IF(N364="základní",J364,0)</f>
        <v>0</v>
      </c>
      <c r="BF364" s="233">
        <f>IF(N364="snížená",J364,0)</f>
        <v>0</v>
      </c>
      <c r="BG364" s="233">
        <f>IF(N364="zákl. přenesená",J364,0)</f>
        <v>0</v>
      </c>
      <c r="BH364" s="233">
        <f>IF(N364="sníž. přenesená",J364,0)</f>
        <v>0</v>
      </c>
      <c r="BI364" s="233">
        <f>IF(N364="nulová",J364,0)</f>
        <v>0</v>
      </c>
      <c r="BJ364" s="17" t="s">
        <v>90</v>
      </c>
      <c r="BK364" s="233">
        <f>ROUND(I364*H364,2)</f>
        <v>0</v>
      </c>
      <c r="BL364" s="17" t="s">
        <v>142</v>
      </c>
      <c r="BM364" s="232" t="s">
        <v>2297</v>
      </c>
    </row>
    <row r="365" s="2" customFormat="1">
      <c r="A365" s="39"/>
      <c r="B365" s="40"/>
      <c r="C365" s="41"/>
      <c r="D365" s="234" t="s">
        <v>144</v>
      </c>
      <c r="E365" s="41"/>
      <c r="F365" s="235" t="s">
        <v>2298</v>
      </c>
      <c r="G365" s="41"/>
      <c r="H365" s="41"/>
      <c r="I365" s="236"/>
      <c r="J365" s="41"/>
      <c r="K365" s="41"/>
      <c r="L365" s="45"/>
      <c r="M365" s="237"/>
      <c r="N365" s="238"/>
      <c r="O365" s="92"/>
      <c r="P365" s="92"/>
      <c r="Q365" s="92"/>
      <c r="R365" s="92"/>
      <c r="S365" s="92"/>
      <c r="T365" s="93"/>
      <c r="U365" s="39"/>
      <c r="V365" s="39"/>
      <c r="W365" s="39"/>
      <c r="X365" s="39"/>
      <c r="Y365" s="39"/>
      <c r="Z365" s="39"/>
      <c r="AA365" s="39"/>
      <c r="AB365" s="39"/>
      <c r="AC365" s="39"/>
      <c r="AD365" s="39"/>
      <c r="AE365" s="39"/>
      <c r="AT365" s="17" t="s">
        <v>144</v>
      </c>
      <c r="AU365" s="17" t="s">
        <v>154</v>
      </c>
    </row>
    <row r="366" s="13" customFormat="1">
      <c r="A366" s="13"/>
      <c r="B366" s="239"/>
      <c r="C366" s="240"/>
      <c r="D366" s="234" t="s">
        <v>150</v>
      </c>
      <c r="E366" s="241" t="s">
        <v>1</v>
      </c>
      <c r="F366" s="242" t="s">
        <v>2294</v>
      </c>
      <c r="G366" s="240"/>
      <c r="H366" s="243">
        <v>2.5</v>
      </c>
      <c r="I366" s="244"/>
      <c r="J366" s="240"/>
      <c r="K366" s="240"/>
      <c r="L366" s="245"/>
      <c r="M366" s="246"/>
      <c r="N366" s="247"/>
      <c r="O366" s="247"/>
      <c r="P366" s="247"/>
      <c r="Q366" s="247"/>
      <c r="R366" s="247"/>
      <c r="S366" s="247"/>
      <c r="T366" s="248"/>
      <c r="U366" s="13"/>
      <c r="V366" s="13"/>
      <c r="W366" s="13"/>
      <c r="X366" s="13"/>
      <c r="Y366" s="13"/>
      <c r="Z366" s="13"/>
      <c r="AA366" s="13"/>
      <c r="AB366" s="13"/>
      <c r="AC366" s="13"/>
      <c r="AD366" s="13"/>
      <c r="AE366" s="13"/>
      <c r="AT366" s="249" t="s">
        <v>150</v>
      </c>
      <c r="AU366" s="249" t="s">
        <v>154</v>
      </c>
      <c r="AV366" s="13" t="s">
        <v>92</v>
      </c>
      <c r="AW366" s="13" t="s">
        <v>38</v>
      </c>
      <c r="AX366" s="13" t="s">
        <v>82</v>
      </c>
      <c r="AY366" s="249" t="s">
        <v>136</v>
      </c>
    </row>
    <row r="367" s="14" customFormat="1">
      <c r="A367" s="14"/>
      <c r="B367" s="250"/>
      <c r="C367" s="251"/>
      <c r="D367" s="234" t="s">
        <v>150</v>
      </c>
      <c r="E367" s="252" t="s">
        <v>1</v>
      </c>
      <c r="F367" s="253" t="s">
        <v>153</v>
      </c>
      <c r="G367" s="251"/>
      <c r="H367" s="254">
        <v>2.5</v>
      </c>
      <c r="I367" s="255"/>
      <c r="J367" s="251"/>
      <c r="K367" s="251"/>
      <c r="L367" s="256"/>
      <c r="M367" s="257"/>
      <c r="N367" s="258"/>
      <c r="O367" s="258"/>
      <c r="P367" s="258"/>
      <c r="Q367" s="258"/>
      <c r="R367" s="258"/>
      <c r="S367" s="258"/>
      <c r="T367" s="259"/>
      <c r="U367" s="14"/>
      <c r="V367" s="14"/>
      <c r="W367" s="14"/>
      <c r="X367" s="14"/>
      <c r="Y367" s="14"/>
      <c r="Z367" s="14"/>
      <c r="AA367" s="14"/>
      <c r="AB367" s="14"/>
      <c r="AC367" s="14"/>
      <c r="AD367" s="14"/>
      <c r="AE367" s="14"/>
      <c r="AT367" s="260" t="s">
        <v>150</v>
      </c>
      <c r="AU367" s="260" t="s">
        <v>154</v>
      </c>
      <c r="AV367" s="14" t="s">
        <v>142</v>
      </c>
      <c r="AW367" s="14" t="s">
        <v>38</v>
      </c>
      <c r="AX367" s="14" t="s">
        <v>90</v>
      </c>
      <c r="AY367" s="260" t="s">
        <v>136</v>
      </c>
    </row>
    <row r="368" s="2" customFormat="1" ht="14.4" customHeight="1">
      <c r="A368" s="39"/>
      <c r="B368" s="40"/>
      <c r="C368" s="220" t="s">
        <v>832</v>
      </c>
      <c r="D368" s="220" t="s">
        <v>138</v>
      </c>
      <c r="E368" s="221" t="s">
        <v>2299</v>
      </c>
      <c r="F368" s="222" t="s">
        <v>2300</v>
      </c>
      <c r="G368" s="223" t="s">
        <v>148</v>
      </c>
      <c r="H368" s="224">
        <v>2.5</v>
      </c>
      <c r="I368" s="225"/>
      <c r="J368" s="226">
        <f>ROUND(I368*H368,2)</f>
        <v>0</v>
      </c>
      <c r="K368" s="227"/>
      <c r="L368" s="45"/>
      <c r="M368" s="228" t="s">
        <v>1</v>
      </c>
      <c r="N368" s="229"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142</v>
      </c>
      <c r="AT368" s="232" t="s">
        <v>138</v>
      </c>
      <c r="AU368" s="232" t="s">
        <v>154</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2301</v>
      </c>
    </row>
    <row r="369" s="2" customFormat="1">
      <c r="A369" s="39"/>
      <c r="B369" s="40"/>
      <c r="C369" s="41"/>
      <c r="D369" s="234" t="s">
        <v>144</v>
      </c>
      <c r="E369" s="41"/>
      <c r="F369" s="235" t="s">
        <v>2302</v>
      </c>
      <c r="G369" s="41"/>
      <c r="H369" s="41"/>
      <c r="I369" s="236"/>
      <c r="J369" s="41"/>
      <c r="K369" s="41"/>
      <c r="L369" s="45"/>
      <c r="M369" s="237"/>
      <c r="N369" s="238"/>
      <c r="O369" s="92"/>
      <c r="P369" s="92"/>
      <c r="Q369" s="92"/>
      <c r="R369" s="92"/>
      <c r="S369" s="92"/>
      <c r="T369" s="93"/>
      <c r="U369" s="39"/>
      <c r="V369" s="39"/>
      <c r="W369" s="39"/>
      <c r="X369" s="39"/>
      <c r="Y369" s="39"/>
      <c r="Z369" s="39"/>
      <c r="AA369" s="39"/>
      <c r="AB369" s="39"/>
      <c r="AC369" s="39"/>
      <c r="AD369" s="39"/>
      <c r="AE369" s="39"/>
      <c r="AT369" s="17" t="s">
        <v>144</v>
      </c>
      <c r="AU369" s="17" t="s">
        <v>154</v>
      </c>
    </row>
    <row r="370" s="13" customFormat="1">
      <c r="A370" s="13"/>
      <c r="B370" s="239"/>
      <c r="C370" s="240"/>
      <c r="D370" s="234" t="s">
        <v>150</v>
      </c>
      <c r="E370" s="241" t="s">
        <v>1</v>
      </c>
      <c r="F370" s="242" t="s">
        <v>2303</v>
      </c>
      <c r="G370" s="240"/>
      <c r="H370" s="243">
        <v>2.5</v>
      </c>
      <c r="I370" s="244"/>
      <c r="J370" s="240"/>
      <c r="K370" s="240"/>
      <c r="L370" s="245"/>
      <c r="M370" s="246"/>
      <c r="N370" s="247"/>
      <c r="O370" s="247"/>
      <c r="P370" s="247"/>
      <c r="Q370" s="247"/>
      <c r="R370" s="247"/>
      <c r="S370" s="247"/>
      <c r="T370" s="248"/>
      <c r="U370" s="13"/>
      <c r="V370" s="13"/>
      <c r="W370" s="13"/>
      <c r="X370" s="13"/>
      <c r="Y370" s="13"/>
      <c r="Z370" s="13"/>
      <c r="AA370" s="13"/>
      <c r="AB370" s="13"/>
      <c r="AC370" s="13"/>
      <c r="AD370" s="13"/>
      <c r="AE370" s="13"/>
      <c r="AT370" s="249" t="s">
        <v>150</v>
      </c>
      <c r="AU370" s="249" t="s">
        <v>154</v>
      </c>
      <c r="AV370" s="13" t="s">
        <v>92</v>
      </c>
      <c r="AW370" s="13" t="s">
        <v>38</v>
      </c>
      <c r="AX370" s="13" t="s">
        <v>90</v>
      </c>
      <c r="AY370" s="249" t="s">
        <v>136</v>
      </c>
    </row>
    <row r="371" s="2" customFormat="1" ht="24.15" customHeight="1">
      <c r="A371" s="39"/>
      <c r="B371" s="40"/>
      <c r="C371" s="220" t="s">
        <v>838</v>
      </c>
      <c r="D371" s="220" t="s">
        <v>138</v>
      </c>
      <c r="E371" s="221" t="s">
        <v>2304</v>
      </c>
      <c r="F371" s="222" t="s">
        <v>235</v>
      </c>
      <c r="G371" s="223" t="s">
        <v>148</v>
      </c>
      <c r="H371" s="224">
        <v>33</v>
      </c>
      <c r="I371" s="225"/>
      <c r="J371" s="226">
        <f>ROUND(I371*H371,2)</f>
        <v>0</v>
      </c>
      <c r="K371" s="227"/>
      <c r="L371" s="45"/>
      <c r="M371" s="228" t="s">
        <v>1</v>
      </c>
      <c r="N371" s="229" t="s">
        <v>47</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142</v>
      </c>
      <c r="AT371" s="232" t="s">
        <v>138</v>
      </c>
      <c r="AU371" s="232" t="s">
        <v>154</v>
      </c>
      <c r="AY371" s="17" t="s">
        <v>136</v>
      </c>
      <c r="BE371" s="233">
        <f>IF(N371="základní",J371,0)</f>
        <v>0</v>
      </c>
      <c r="BF371" s="233">
        <f>IF(N371="snížená",J371,0)</f>
        <v>0</v>
      </c>
      <c r="BG371" s="233">
        <f>IF(N371="zákl. přenesená",J371,0)</f>
        <v>0</v>
      </c>
      <c r="BH371" s="233">
        <f>IF(N371="sníž. přenesená",J371,0)</f>
        <v>0</v>
      </c>
      <c r="BI371" s="233">
        <f>IF(N371="nulová",J371,0)</f>
        <v>0</v>
      </c>
      <c r="BJ371" s="17" t="s">
        <v>90</v>
      </c>
      <c r="BK371" s="233">
        <f>ROUND(I371*H371,2)</f>
        <v>0</v>
      </c>
      <c r="BL371" s="17" t="s">
        <v>142</v>
      </c>
      <c r="BM371" s="232" t="s">
        <v>2305</v>
      </c>
    </row>
    <row r="372" s="13" customFormat="1">
      <c r="A372" s="13"/>
      <c r="B372" s="239"/>
      <c r="C372" s="240"/>
      <c r="D372" s="234" t="s">
        <v>150</v>
      </c>
      <c r="E372" s="241" t="s">
        <v>1</v>
      </c>
      <c r="F372" s="242" t="s">
        <v>2306</v>
      </c>
      <c r="G372" s="240"/>
      <c r="H372" s="243">
        <v>33</v>
      </c>
      <c r="I372" s="244"/>
      <c r="J372" s="240"/>
      <c r="K372" s="240"/>
      <c r="L372" s="245"/>
      <c r="M372" s="246"/>
      <c r="N372" s="247"/>
      <c r="O372" s="247"/>
      <c r="P372" s="247"/>
      <c r="Q372" s="247"/>
      <c r="R372" s="247"/>
      <c r="S372" s="247"/>
      <c r="T372" s="248"/>
      <c r="U372" s="13"/>
      <c r="V372" s="13"/>
      <c r="W372" s="13"/>
      <c r="X372" s="13"/>
      <c r="Y372" s="13"/>
      <c r="Z372" s="13"/>
      <c r="AA372" s="13"/>
      <c r="AB372" s="13"/>
      <c r="AC372" s="13"/>
      <c r="AD372" s="13"/>
      <c r="AE372" s="13"/>
      <c r="AT372" s="249" t="s">
        <v>150</v>
      </c>
      <c r="AU372" s="249" t="s">
        <v>154</v>
      </c>
      <c r="AV372" s="13" t="s">
        <v>92</v>
      </c>
      <c r="AW372" s="13" t="s">
        <v>38</v>
      </c>
      <c r="AX372" s="13" t="s">
        <v>82</v>
      </c>
      <c r="AY372" s="249" t="s">
        <v>136</v>
      </c>
    </row>
    <row r="373" s="14" customFormat="1">
      <c r="A373" s="14"/>
      <c r="B373" s="250"/>
      <c r="C373" s="251"/>
      <c r="D373" s="234" t="s">
        <v>150</v>
      </c>
      <c r="E373" s="252" t="s">
        <v>1</v>
      </c>
      <c r="F373" s="253" t="s">
        <v>153</v>
      </c>
      <c r="G373" s="251"/>
      <c r="H373" s="254">
        <v>33</v>
      </c>
      <c r="I373" s="255"/>
      <c r="J373" s="251"/>
      <c r="K373" s="251"/>
      <c r="L373" s="256"/>
      <c r="M373" s="257"/>
      <c r="N373" s="258"/>
      <c r="O373" s="258"/>
      <c r="P373" s="258"/>
      <c r="Q373" s="258"/>
      <c r="R373" s="258"/>
      <c r="S373" s="258"/>
      <c r="T373" s="259"/>
      <c r="U373" s="14"/>
      <c r="V373" s="14"/>
      <c r="W373" s="14"/>
      <c r="X373" s="14"/>
      <c r="Y373" s="14"/>
      <c r="Z373" s="14"/>
      <c r="AA373" s="14"/>
      <c r="AB373" s="14"/>
      <c r="AC373" s="14"/>
      <c r="AD373" s="14"/>
      <c r="AE373" s="14"/>
      <c r="AT373" s="260" t="s">
        <v>150</v>
      </c>
      <c r="AU373" s="260" t="s">
        <v>154</v>
      </c>
      <c r="AV373" s="14" t="s">
        <v>142</v>
      </c>
      <c r="AW373" s="14" t="s">
        <v>38</v>
      </c>
      <c r="AX373" s="14" t="s">
        <v>90</v>
      </c>
      <c r="AY373" s="260" t="s">
        <v>136</v>
      </c>
    </row>
    <row r="374" s="2" customFormat="1" ht="24.15" customHeight="1">
      <c r="A374" s="39"/>
      <c r="B374" s="40"/>
      <c r="C374" s="220" t="s">
        <v>846</v>
      </c>
      <c r="D374" s="220" t="s">
        <v>138</v>
      </c>
      <c r="E374" s="221" t="s">
        <v>2307</v>
      </c>
      <c r="F374" s="222" t="s">
        <v>244</v>
      </c>
      <c r="G374" s="223" t="s">
        <v>148</v>
      </c>
      <c r="H374" s="224">
        <v>33</v>
      </c>
      <c r="I374" s="225"/>
      <c r="J374" s="226">
        <f>ROUND(I374*H374,2)</f>
        <v>0</v>
      </c>
      <c r="K374" s="227"/>
      <c r="L374" s="45"/>
      <c r="M374" s="228" t="s">
        <v>1</v>
      </c>
      <c r="N374" s="229" t="s">
        <v>47</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142</v>
      </c>
      <c r="AT374" s="232" t="s">
        <v>138</v>
      </c>
      <c r="AU374" s="232" t="s">
        <v>154</v>
      </c>
      <c r="AY374" s="17" t="s">
        <v>136</v>
      </c>
      <c r="BE374" s="233">
        <f>IF(N374="základní",J374,0)</f>
        <v>0</v>
      </c>
      <c r="BF374" s="233">
        <f>IF(N374="snížená",J374,0)</f>
        <v>0</v>
      </c>
      <c r="BG374" s="233">
        <f>IF(N374="zákl. přenesená",J374,0)</f>
        <v>0</v>
      </c>
      <c r="BH374" s="233">
        <f>IF(N374="sníž. přenesená",J374,0)</f>
        <v>0</v>
      </c>
      <c r="BI374" s="233">
        <f>IF(N374="nulová",J374,0)</f>
        <v>0</v>
      </c>
      <c r="BJ374" s="17" t="s">
        <v>90</v>
      </c>
      <c r="BK374" s="233">
        <f>ROUND(I374*H374,2)</f>
        <v>0</v>
      </c>
      <c r="BL374" s="17" t="s">
        <v>142</v>
      </c>
      <c r="BM374" s="232" t="s">
        <v>2308</v>
      </c>
    </row>
    <row r="375" s="13" customFormat="1">
      <c r="A375" s="13"/>
      <c r="B375" s="239"/>
      <c r="C375" s="240"/>
      <c r="D375" s="234" t="s">
        <v>150</v>
      </c>
      <c r="E375" s="241" t="s">
        <v>1</v>
      </c>
      <c r="F375" s="242" t="s">
        <v>314</v>
      </c>
      <c r="G375" s="240"/>
      <c r="H375" s="243">
        <v>33</v>
      </c>
      <c r="I375" s="244"/>
      <c r="J375" s="240"/>
      <c r="K375" s="240"/>
      <c r="L375" s="245"/>
      <c r="M375" s="246"/>
      <c r="N375" s="247"/>
      <c r="O375" s="247"/>
      <c r="P375" s="247"/>
      <c r="Q375" s="247"/>
      <c r="R375" s="247"/>
      <c r="S375" s="247"/>
      <c r="T375" s="248"/>
      <c r="U375" s="13"/>
      <c r="V375" s="13"/>
      <c r="W375" s="13"/>
      <c r="X375" s="13"/>
      <c r="Y375" s="13"/>
      <c r="Z375" s="13"/>
      <c r="AA375" s="13"/>
      <c r="AB375" s="13"/>
      <c r="AC375" s="13"/>
      <c r="AD375" s="13"/>
      <c r="AE375" s="13"/>
      <c r="AT375" s="249" t="s">
        <v>150</v>
      </c>
      <c r="AU375" s="249" t="s">
        <v>154</v>
      </c>
      <c r="AV375" s="13" t="s">
        <v>92</v>
      </c>
      <c r="AW375" s="13" t="s">
        <v>38</v>
      </c>
      <c r="AX375" s="13" t="s">
        <v>90</v>
      </c>
      <c r="AY375" s="249" t="s">
        <v>136</v>
      </c>
    </row>
    <row r="376" s="2" customFormat="1" ht="24.15" customHeight="1">
      <c r="A376" s="39"/>
      <c r="B376" s="40"/>
      <c r="C376" s="220" t="s">
        <v>850</v>
      </c>
      <c r="D376" s="220" t="s">
        <v>138</v>
      </c>
      <c r="E376" s="221" t="s">
        <v>2309</v>
      </c>
      <c r="F376" s="222" t="s">
        <v>2093</v>
      </c>
      <c r="G376" s="223" t="s">
        <v>148</v>
      </c>
      <c r="H376" s="224">
        <v>9</v>
      </c>
      <c r="I376" s="225"/>
      <c r="J376" s="226">
        <f>ROUND(I376*H376,2)</f>
        <v>0</v>
      </c>
      <c r="K376" s="227"/>
      <c r="L376" s="45"/>
      <c r="M376" s="228" t="s">
        <v>1</v>
      </c>
      <c r="N376" s="229" t="s">
        <v>47</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142</v>
      </c>
      <c r="AT376" s="232" t="s">
        <v>138</v>
      </c>
      <c r="AU376" s="232" t="s">
        <v>154</v>
      </c>
      <c r="AY376" s="17" t="s">
        <v>136</v>
      </c>
      <c r="BE376" s="233">
        <f>IF(N376="základní",J376,0)</f>
        <v>0</v>
      </c>
      <c r="BF376" s="233">
        <f>IF(N376="snížená",J376,0)</f>
        <v>0</v>
      </c>
      <c r="BG376" s="233">
        <f>IF(N376="zákl. přenesená",J376,0)</f>
        <v>0</v>
      </c>
      <c r="BH376" s="233">
        <f>IF(N376="sníž. přenesená",J376,0)</f>
        <v>0</v>
      </c>
      <c r="BI376" s="233">
        <f>IF(N376="nulová",J376,0)</f>
        <v>0</v>
      </c>
      <c r="BJ376" s="17" t="s">
        <v>90</v>
      </c>
      <c r="BK376" s="233">
        <f>ROUND(I376*H376,2)</f>
        <v>0</v>
      </c>
      <c r="BL376" s="17" t="s">
        <v>142</v>
      </c>
      <c r="BM376" s="232" t="s">
        <v>2310</v>
      </c>
    </row>
    <row r="377" s="2" customFormat="1">
      <c r="A377" s="39"/>
      <c r="B377" s="40"/>
      <c r="C377" s="41"/>
      <c r="D377" s="234" t="s">
        <v>144</v>
      </c>
      <c r="E377" s="41"/>
      <c r="F377" s="235" t="s">
        <v>2183</v>
      </c>
      <c r="G377" s="41"/>
      <c r="H377" s="41"/>
      <c r="I377" s="236"/>
      <c r="J377" s="41"/>
      <c r="K377" s="41"/>
      <c r="L377" s="45"/>
      <c r="M377" s="237"/>
      <c r="N377" s="238"/>
      <c r="O377" s="92"/>
      <c r="P377" s="92"/>
      <c r="Q377" s="92"/>
      <c r="R377" s="92"/>
      <c r="S377" s="92"/>
      <c r="T377" s="93"/>
      <c r="U377" s="39"/>
      <c r="V377" s="39"/>
      <c r="W377" s="39"/>
      <c r="X377" s="39"/>
      <c r="Y377" s="39"/>
      <c r="Z377" s="39"/>
      <c r="AA377" s="39"/>
      <c r="AB377" s="39"/>
      <c r="AC377" s="39"/>
      <c r="AD377" s="39"/>
      <c r="AE377" s="39"/>
      <c r="AT377" s="17" t="s">
        <v>144</v>
      </c>
      <c r="AU377" s="17" t="s">
        <v>154</v>
      </c>
    </row>
    <row r="378" s="13" customFormat="1">
      <c r="A378" s="13"/>
      <c r="B378" s="239"/>
      <c r="C378" s="240"/>
      <c r="D378" s="234" t="s">
        <v>150</v>
      </c>
      <c r="E378" s="241" t="s">
        <v>1</v>
      </c>
      <c r="F378" s="242" t="s">
        <v>186</v>
      </c>
      <c r="G378" s="240"/>
      <c r="H378" s="243">
        <v>9</v>
      </c>
      <c r="I378" s="244"/>
      <c r="J378" s="240"/>
      <c r="K378" s="240"/>
      <c r="L378" s="245"/>
      <c r="M378" s="246"/>
      <c r="N378" s="247"/>
      <c r="O378" s="247"/>
      <c r="P378" s="247"/>
      <c r="Q378" s="247"/>
      <c r="R378" s="247"/>
      <c r="S378" s="247"/>
      <c r="T378" s="248"/>
      <c r="U378" s="13"/>
      <c r="V378" s="13"/>
      <c r="W378" s="13"/>
      <c r="X378" s="13"/>
      <c r="Y378" s="13"/>
      <c r="Z378" s="13"/>
      <c r="AA378" s="13"/>
      <c r="AB378" s="13"/>
      <c r="AC378" s="13"/>
      <c r="AD378" s="13"/>
      <c r="AE378" s="13"/>
      <c r="AT378" s="249" t="s">
        <v>150</v>
      </c>
      <c r="AU378" s="249" t="s">
        <v>154</v>
      </c>
      <c r="AV378" s="13" t="s">
        <v>92</v>
      </c>
      <c r="AW378" s="13" t="s">
        <v>38</v>
      </c>
      <c r="AX378" s="13" t="s">
        <v>90</v>
      </c>
      <c r="AY378" s="249" t="s">
        <v>136</v>
      </c>
    </row>
    <row r="379" s="2" customFormat="1" ht="14.4" customHeight="1">
      <c r="A379" s="39"/>
      <c r="B379" s="40"/>
      <c r="C379" s="220" t="s">
        <v>852</v>
      </c>
      <c r="D379" s="220" t="s">
        <v>138</v>
      </c>
      <c r="E379" s="221" t="s">
        <v>2311</v>
      </c>
      <c r="F379" s="222" t="s">
        <v>270</v>
      </c>
      <c r="G379" s="223" t="s">
        <v>148</v>
      </c>
      <c r="H379" s="224">
        <v>9</v>
      </c>
      <c r="I379" s="225"/>
      <c r="J379" s="226">
        <f>ROUND(I379*H379,2)</f>
        <v>0</v>
      </c>
      <c r="K379" s="227"/>
      <c r="L379" s="45"/>
      <c r="M379" s="228" t="s">
        <v>1</v>
      </c>
      <c r="N379" s="229" t="s">
        <v>47</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142</v>
      </c>
      <c r="AT379" s="232" t="s">
        <v>138</v>
      </c>
      <c r="AU379" s="232" t="s">
        <v>154</v>
      </c>
      <c r="AY379" s="17" t="s">
        <v>136</v>
      </c>
      <c r="BE379" s="233">
        <f>IF(N379="základní",J379,0)</f>
        <v>0</v>
      </c>
      <c r="BF379" s="233">
        <f>IF(N379="snížená",J379,0)</f>
        <v>0</v>
      </c>
      <c r="BG379" s="233">
        <f>IF(N379="zákl. přenesená",J379,0)</f>
        <v>0</v>
      </c>
      <c r="BH379" s="233">
        <f>IF(N379="sníž. přenesená",J379,0)</f>
        <v>0</v>
      </c>
      <c r="BI379" s="233">
        <f>IF(N379="nulová",J379,0)</f>
        <v>0</v>
      </c>
      <c r="BJ379" s="17" t="s">
        <v>90</v>
      </c>
      <c r="BK379" s="233">
        <f>ROUND(I379*H379,2)</f>
        <v>0</v>
      </c>
      <c r="BL379" s="17" t="s">
        <v>142</v>
      </c>
      <c r="BM379" s="232" t="s">
        <v>2312</v>
      </c>
    </row>
    <row r="380" s="13" customFormat="1">
      <c r="A380" s="13"/>
      <c r="B380" s="239"/>
      <c r="C380" s="240"/>
      <c r="D380" s="234" t="s">
        <v>150</v>
      </c>
      <c r="E380" s="241" t="s">
        <v>1</v>
      </c>
      <c r="F380" s="242" t="s">
        <v>186</v>
      </c>
      <c r="G380" s="240"/>
      <c r="H380" s="243">
        <v>9</v>
      </c>
      <c r="I380" s="244"/>
      <c r="J380" s="240"/>
      <c r="K380" s="240"/>
      <c r="L380" s="245"/>
      <c r="M380" s="246"/>
      <c r="N380" s="247"/>
      <c r="O380" s="247"/>
      <c r="P380" s="247"/>
      <c r="Q380" s="247"/>
      <c r="R380" s="247"/>
      <c r="S380" s="247"/>
      <c r="T380" s="248"/>
      <c r="U380" s="13"/>
      <c r="V380" s="13"/>
      <c r="W380" s="13"/>
      <c r="X380" s="13"/>
      <c r="Y380" s="13"/>
      <c r="Z380" s="13"/>
      <c r="AA380" s="13"/>
      <c r="AB380" s="13"/>
      <c r="AC380" s="13"/>
      <c r="AD380" s="13"/>
      <c r="AE380" s="13"/>
      <c r="AT380" s="249" t="s">
        <v>150</v>
      </c>
      <c r="AU380" s="249" t="s">
        <v>154</v>
      </c>
      <c r="AV380" s="13" t="s">
        <v>92</v>
      </c>
      <c r="AW380" s="13" t="s">
        <v>38</v>
      </c>
      <c r="AX380" s="13" t="s">
        <v>90</v>
      </c>
      <c r="AY380" s="249" t="s">
        <v>136</v>
      </c>
    </row>
    <row r="381" s="2" customFormat="1" ht="14.4" customHeight="1">
      <c r="A381" s="39"/>
      <c r="B381" s="40"/>
      <c r="C381" s="220" t="s">
        <v>855</v>
      </c>
      <c r="D381" s="220" t="s">
        <v>138</v>
      </c>
      <c r="E381" s="221" t="s">
        <v>2313</v>
      </c>
      <c r="F381" s="222" t="s">
        <v>2101</v>
      </c>
      <c r="G381" s="223" t="s">
        <v>141</v>
      </c>
      <c r="H381" s="224">
        <v>60</v>
      </c>
      <c r="I381" s="225"/>
      <c r="J381" s="226">
        <f>ROUND(I381*H381,2)</f>
        <v>0</v>
      </c>
      <c r="K381" s="227"/>
      <c r="L381" s="45"/>
      <c r="M381" s="228" t="s">
        <v>1</v>
      </c>
      <c r="N381" s="229" t="s">
        <v>47</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142</v>
      </c>
      <c r="AT381" s="232" t="s">
        <v>138</v>
      </c>
      <c r="AU381" s="232" t="s">
        <v>154</v>
      </c>
      <c r="AY381" s="17" t="s">
        <v>136</v>
      </c>
      <c r="BE381" s="233">
        <f>IF(N381="základní",J381,0)</f>
        <v>0</v>
      </c>
      <c r="BF381" s="233">
        <f>IF(N381="snížená",J381,0)</f>
        <v>0</v>
      </c>
      <c r="BG381" s="233">
        <f>IF(N381="zákl. přenesená",J381,0)</f>
        <v>0</v>
      </c>
      <c r="BH381" s="233">
        <f>IF(N381="sníž. přenesená",J381,0)</f>
        <v>0</v>
      </c>
      <c r="BI381" s="233">
        <f>IF(N381="nulová",J381,0)</f>
        <v>0</v>
      </c>
      <c r="BJ381" s="17" t="s">
        <v>90</v>
      </c>
      <c r="BK381" s="233">
        <f>ROUND(I381*H381,2)</f>
        <v>0</v>
      </c>
      <c r="BL381" s="17" t="s">
        <v>142</v>
      </c>
      <c r="BM381" s="232" t="s">
        <v>2314</v>
      </c>
    </row>
    <row r="382" s="2" customFormat="1">
      <c r="A382" s="39"/>
      <c r="B382" s="40"/>
      <c r="C382" s="41"/>
      <c r="D382" s="234" t="s">
        <v>144</v>
      </c>
      <c r="E382" s="41"/>
      <c r="F382" s="235" t="s">
        <v>2315</v>
      </c>
      <c r="G382" s="41"/>
      <c r="H382" s="41"/>
      <c r="I382" s="236"/>
      <c r="J382" s="41"/>
      <c r="K382" s="41"/>
      <c r="L382" s="45"/>
      <c r="M382" s="237"/>
      <c r="N382" s="238"/>
      <c r="O382" s="92"/>
      <c r="P382" s="92"/>
      <c r="Q382" s="92"/>
      <c r="R382" s="92"/>
      <c r="S382" s="92"/>
      <c r="T382" s="93"/>
      <c r="U382" s="39"/>
      <c r="V382" s="39"/>
      <c r="W382" s="39"/>
      <c r="X382" s="39"/>
      <c r="Y382" s="39"/>
      <c r="Z382" s="39"/>
      <c r="AA382" s="39"/>
      <c r="AB382" s="39"/>
      <c r="AC382" s="39"/>
      <c r="AD382" s="39"/>
      <c r="AE382" s="39"/>
      <c r="AT382" s="17" t="s">
        <v>144</v>
      </c>
      <c r="AU382" s="17" t="s">
        <v>154</v>
      </c>
    </row>
    <row r="383" s="13" customFormat="1">
      <c r="A383" s="13"/>
      <c r="B383" s="239"/>
      <c r="C383" s="240"/>
      <c r="D383" s="234" t="s">
        <v>150</v>
      </c>
      <c r="E383" s="241" t="s">
        <v>1</v>
      </c>
      <c r="F383" s="242" t="s">
        <v>688</v>
      </c>
      <c r="G383" s="240"/>
      <c r="H383" s="243">
        <v>60</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150</v>
      </c>
      <c r="AU383" s="249" t="s">
        <v>154</v>
      </c>
      <c r="AV383" s="13" t="s">
        <v>92</v>
      </c>
      <c r="AW383" s="13" t="s">
        <v>38</v>
      </c>
      <c r="AX383" s="13" t="s">
        <v>90</v>
      </c>
      <c r="AY383" s="249" t="s">
        <v>136</v>
      </c>
    </row>
    <row r="384" s="2" customFormat="1" ht="14.4" customHeight="1">
      <c r="A384" s="39"/>
      <c r="B384" s="40"/>
      <c r="C384" s="220" t="s">
        <v>858</v>
      </c>
      <c r="D384" s="220" t="s">
        <v>138</v>
      </c>
      <c r="E384" s="221" t="s">
        <v>2316</v>
      </c>
      <c r="F384" s="222" t="s">
        <v>2101</v>
      </c>
      <c r="G384" s="223" t="s">
        <v>141</v>
      </c>
      <c r="H384" s="224">
        <v>60</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154</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2317</v>
      </c>
    </row>
    <row r="385" s="2" customFormat="1">
      <c r="A385" s="39"/>
      <c r="B385" s="40"/>
      <c r="C385" s="41"/>
      <c r="D385" s="234" t="s">
        <v>144</v>
      </c>
      <c r="E385" s="41"/>
      <c r="F385" s="235" t="s">
        <v>2318</v>
      </c>
      <c r="G385" s="41"/>
      <c r="H385" s="41"/>
      <c r="I385" s="236"/>
      <c r="J385" s="41"/>
      <c r="K385" s="41"/>
      <c r="L385" s="45"/>
      <c r="M385" s="237"/>
      <c r="N385" s="238"/>
      <c r="O385" s="92"/>
      <c r="P385" s="92"/>
      <c r="Q385" s="92"/>
      <c r="R385" s="92"/>
      <c r="S385" s="92"/>
      <c r="T385" s="93"/>
      <c r="U385" s="39"/>
      <c r="V385" s="39"/>
      <c r="W385" s="39"/>
      <c r="X385" s="39"/>
      <c r="Y385" s="39"/>
      <c r="Z385" s="39"/>
      <c r="AA385" s="39"/>
      <c r="AB385" s="39"/>
      <c r="AC385" s="39"/>
      <c r="AD385" s="39"/>
      <c r="AE385" s="39"/>
      <c r="AT385" s="17" t="s">
        <v>144</v>
      </c>
      <c r="AU385" s="17" t="s">
        <v>154</v>
      </c>
    </row>
    <row r="386" s="13" customFormat="1">
      <c r="A386" s="13"/>
      <c r="B386" s="239"/>
      <c r="C386" s="240"/>
      <c r="D386" s="234" t="s">
        <v>150</v>
      </c>
      <c r="E386" s="241" t="s">
        <v>1</v>
      </c>
      <c r="F386" s="242" t="s">
        <v>688</v>
      </c>
      <c r="G386" s="240"/>
      <c r="H386" s="243">
        <v>60</v>
      </c>
      <c r="I386" s="244"/>
      <c r="J386" s="240"/>
      <c r="K386" s="240"/>
      <c r="L386" s="245"/>
      <c r="M386" s="246"/>
      <c r="N386" s="247"/>
      <c r="O386" s="247"/>
      <c r="P386" s="247"/>
      <c r="Q386" s="247"/>
      <c r="R386" s="247"/>
      <c r="S386" s="247"/>
      <c r="T386" s="248"/>
      <c r="U386" s="13"/>
      <c r="V386" s="13"/>
      <c r="W386" s="13"/>
      <c r="X386" s="13"/>
      <c r="Y386" s="13"/>
      <c r="Z386" s="13"/>
      <c r="AA386" s="13"/>
      <c r="AB386" s="13"/>
      <c r="AC386" s="13"/>
      <c r="AD386" s="13"/>
      <c r="AE386" s="13"/>
      <c r="AT386" s="249" t="s">
        <v>150</v>
      </c>
      <c r="AU386" s="249" t="s">
        <v>154</v>
      </c>
      <c r="AV386" s="13" t="s">
        <v>92</v>
      </c>
      <c r="AW386" s="13" t="s">
        <v>38</v>
      </c>
      <c r="AX386" s="13" t="s">
        <v>90</v>
      </c>
      <c r="AY386" s="249" t="s">
        <v>136</v>
      </c>
    </row>
    <row r="387" s="2" customFormat="1" ht="14.4" customHeight="1">
      <c r="A387" s="39"/>
      <c r="B387" s="40"/>
      <c r="C387" s="220" t="s">
        <v>861</v>
      </c>
      <c r="D387" s="220" t="s">
        <v>138</v>
      </c>
      <c r="E387" s="221" t="s">
        <v>2319</v>
      </c>
      <c r="F387" s="222" t="s">
        <v>2101</v>
      </c>
      <c r="G387" s="223" t="s">
        <v>141</v>
      </c>
      <c r="H387" s="224">
        <v>60</v>
      </c>
      <c r="I387" s="225"/>
      <c r="J387" s="226">
        <f>ROUND(I387*H387,2)</f>
        <v>0</v>
      </c>
      <c r="K387" s="227"/>
      <c r="L387" s="45"/>
      <c r="M387" s="228" t="s">
        <v>1</v>
      </c>
      <c r="N387" s="229" t="s">
        <v>47</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142</v>
      </c>
      <c r="AT387" s="232" t="s">
        <v>138</v>
      </c>
      <c r="AU387" s="232" t="s">
        <v>154</v>
      </c>
      <c r="AY387" s="17" t="s">
        <v>136</v>
      </c>
      <c r="BE387" s="233">
        <f>IF(N387="základní",J387,0)</f>
        <v>0</v>
      </c>
      <c r="BF387" s="233">
        <f>IF(N387="snížená",J387,0)</f>
        <v>0</v>
      </c>
      <c r="BG387" s="233">
        <f>IF(N387="zákl. přenesená",J387,0)</f>
        <v>0</v>
      </c>
      <c r="BH387" s="233">
        <f>IF(N387="sníž. přenesená",J387,0)</f>
        <v>0</v>
      </c>
      <c r="BI387" s="233">
        <f>IF(N387="nulová",J387,0)</f>
        <v>0</v>
      </c>
      <c r="BJ387" s="17" t="s">
        <v>90</v>
      </c>
      <c r="BK387" s="233">
        <f>ROUND(I387*H387,2)</f>
        <v>0</v>
      </c>
      <c r="BL387" s="17" t="s">
        <v>142</v>
      </c>
      <c r="BM387" s="232" t="s">
        <v>2320</v>
      </c>
    </row>
    <row r="388" s="2" customFormat="1">
      <c r="A388" s="39"/>
      <c r="B388" s="40"/>
      <c r="C388" s="41"/>
      <c r="D388" s="234" t="s">
        <v>144</v>
      </c>
      <c r="E388" s="41"/>
      <c r="F388" s="235" t="s">
        <v>2315</v>
      </c>
      <c r="G388" s="41"/>
      <c r="H388" s="41"/>
      <c r="I388" s="236"/>
      <c r="J388" s="41"/>
      <c r="K388" s="41"/>
      <c r="L388" s="45"/>
      <c r="M388" s="237"/>
      <c r="N388" s="238"/>
      <c r="O388" s="92"/>
      <c r="P388" s="92"/>
      <c r="Q388" s="92"/>
      <c r="R388" s="92"/>
      <c r="S388" s="92"/>
      <c r="T388" s="93"/>
      <c r="U388" s="39"/>
      <c r="V388" s="39"/>
      <c r="W388" s="39"/>
      <c r="X388" s="39"/>
      <c r="Y388" s="39"/>
      <c r="Z388" s="39"/>
      <c r="AA388" s="39"/>
      <c r="AB388" s="39"/>
      <c r="AC388" s="39"/>
      <c r="AD388" s="39"/>
      <c r="AE388" s="39"/>
      <c r="AT388" s="17" t="s">
        <v>144</v>
      </c>
      <c r="AU388" s="17" t="s">
        <v>154</v>
      </c>
    </row>
    <row r="389" s="13" customFormat="1">
      <c r="A389" s="13"/>
      <c r="B389" s="239"/>
      <c r="C389" s="240"/>
      <c r="D389" s="234" t="s">
        <v>150</v>
      </c>
      <c r="E389" s="241" t="s">
        <v>1</v>
      </c>
      <c r="F389" s="242" t="s">
        <v>688</v>
      </c>
      <c r="G389" s="240"/>
      <c r="H389" s="243">
        <v>60</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154</v>
      </c>
      <c r="AV389" s="13" t="s">
        <v>92</v>
      </c>
      <c r="AW389" s="13" t="s">
        <v>38</v>
      </c>
      <c r="AX389" s="13" t="s">
        <v>90</v>
      </c>
      <c r="AY389" s="249" t="s">
        <v>136</v>
      </c>
    </row>
    <row r="390" s="2" customFormat="1" ht="37.8" customHeight="1">
      <c r="A390" s="39"/>
      <c r="B390" s="40"/>
      <c r="C390" s="220" t="s">
        <v>475</v>
      </c>
      <c r="D390" s="220" t="s">
        <v>138</v>
      </c>
      <c r="E390" s="221" t="s">
        <v>2321</v>
      </c>
      <c r="F390" s="222" t="s">
        <v>250</v>
      </c>
      <c r="G390" s="223" t="s">
        <v>148</v>
      </c>
      <c r="H390" s="224">
        <v>759</v>
      </c>
      <c r="I390" s="225"/>
      <c r="J390" s="226">
        <f>ROUND(I390*H390,2)</f>
        <v>0</v>
      </c>
      <c r="K390" s="227"/>
      <c r="L390" s="45"/>
      <c r="M390" s="228" t="s">
        <v>1</v>
      </c>
      <c r="N390" s="229" t="s">
        <v>47</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142</v>
      </c>
      <c r="AT390" s="232" t="s">
        <v>138</v>
      </c>
      <c r="AU390" s="232" t="s">
        <v>154</v>
      </c>
      <c r="AY390" s="17" t="s">
        <v>136</v>
      </c>
      <c r="BE390" s="233">
        <f>IF(N390="základní",J390,0)</f>
        <v>0</v>
      </c>
      <c r="BF390" s="233">
        <f>IF(N390="snížená",J390,0)</f>
        <v>0</v>
      </c>
      <c r="BG390" s="233">
        <f>IF(N390="zákl. přenesená",J390,0)</f>
        <v>0</v>
      </c>
      <c r="BH390" s="233">
        <f>IF(N390="sníž. přenesená",J390,0)</f>
        <v>0</v>
      </c>
      <c r="BI390" s="233">
        <f>IF(N390="nulová",J390,0)</f>
        <v>0</v>
      </c>
      <c r="BJ390" s="17" t="s">
        <v>90</v>
      </c>
      <c r="BK390" s="233">
        <f>ROUND(I390*H390,2)</f>
        <v>0</v>
      </c>
      <c r="BL390" s="17" t="s">
        <v>142</v>
      </c>
      <c r="BM390" s="232" t="s">
        <v>2322</v>
      </c>
    </row>
    <row r="391" s="13" customFormat="1">
      <c r="A391" s="13"/>
      <c r="B391" s="239"/>
      <c r="C391" s="240"/>
      <c r="D391" s="234" t="s">
        <v>150</v>
      </c>
      <c r="E391" s="241" t="s">
        <v>1</v>
      </c>
      <c r="F391" s="242" t="s">
        <v>2323</v>
      </c>
      <c r="G391" s="240"/>
      <c r="H391" s="243">
        <v>759</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154</v>
      </c>
      <c r="AV391" s="13" t="s">
        <v>92</v>
      </c>
      <c r="AW391" s="13" t="s">
        <v>38</v>
      </c>
      <c r="AX391" s="13" t="s">
        <v>82</v>
      </c>
      <c r="AY391" s="249" t="s">
        <v>136</v>
      </c>
    </row>
    <row r="392" s="14" customFormat="1">
      <c r="A392" s="14"/>
      <c r="B392" s="250"/>
      <c r="C392" s="251"/>
      <c r="D392" s="234" t="s">
        <v>150</v>
      </c>
      <c r="E392" s="252" t="s">
        <v>1</v>
      </c>
      <c r="F392" s="253" t="s">
        <v>153</v>
      </c>
      <c r="G392" s="251"/>
      <c r="H392" s="254">
        <v>759</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150</v>
      </c>
      <c r="AU392" s="260" t="s">
        <v>154</v>
      </c>
      <c r="AV392" s="14" t="s">
        <v>142</v>
      </c>
      <c r="AW392" s="14" t="s">
        <v>38</v>
      </c>
      <c r="AX392" s="14" t="s">
        <v>90</v>
      </c>
      <c r="AY392" s="260" t="s">
        <v>136</v>
      </c>
    </row>
    <row r="393" s="2" customFormat="1" ht="24.15" customHeight="1">
      <c r="A393" s="39"/>
      <c r="B393" s="40"/>
      <c r="C393" s="220" t="s">
        <v>865</v>
      </c>
      <c r="D393" s="220" t="s">
        <v>138</v>
      </c>
      <c r="E393" s="221" t="s">
        <v>2324</v>
      </c>
      <c r="F393" s="222" t="s">
        <v>2089</v>
      </c>
      <c r="G393" s="223" t="s">
        <v>148</v>
      </c>
      <c r="H393" s="224">
        <v>33</v>
      </c>
      <c r="I393" s="225"/>
      <c r="J393" s="226">
        <f>ROUND(I393*H393,2)</f>
        <v>0</v>
      </c>
      <c r="K393" s="227"/>
      <c r="L393" s="45"/>
      <c r="M393" s="228" t="s">
        <v>1</v>
      </c>
      <c r="N393" s="229" t="s">
        <v>47</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142</v>
      </c>
      <c r="AT393" s="232" t="s">
        <v>138</v>
      </c>
      <c r="AU393" s="232" t="s">
        <v>154</v>
      </c>
      <c r="AY393" s="17" t="s">
        <v>136</v>
      </c>
      <c r="BE393" s="233">
        <f>IF(N393="základní",J393,0)</f>
        <v>0</v>
      </c>
      <c r="BF393" s="233">
        <f>IF(N393="snížená",J393,0)</f>
        <v>0</v>
      </c>
      <c r="BG393" s="233">
        <f>IF(N393="zákl. přenesená",J393,0)</f>
        <v>0</v>
      </c>
      <c r="BH393" s="233">
        <f>IF(N393="sníž. přenesená",J393,0)</f>
        <v>0</v>
      </c>
      <c r="BI393" s="233">
        <f>IF(N393="nulová",J393,0)</f>
        <v>0</v>
      </c>
      <c r="BJ393" s="17" t="s">
        <v>90</v>
      </c>
      <c r="BK393" s="233">
        <f>ROUND(I393*H393,2)</f>
        <v>0</v>
      </c>
      <c r="BL393" s="17" t="s">
        <v>142</v>
      </c>
      <c r="BM393" s="232" t="s">
        <v>2325</v>
      </c>
    </row>
    <row r="394" s="13" customFormat="1">
      <c r="A394" s="13"/>
      <c r="B394" s="239"/>
      <c r="C394" s="240"/>
      <c r="D394" s="234" t="s">
        <v>150</v>
      </c>
      <c r="E394" s="241" t="s">
        <v>1</v>
      </c>
      <c r="F394" s="242" t="s">
        <v>314</v>
      </c>
      <c r="G394" s="240"/>
      <c r="H394" s="243">
        <v>33</v>
      </c>
      <c r="I394" s="244"/>
      <c r="J394" s="240"/>
      <c r="K394" s="240"/>
      <c r="L394" s="245"/>
      <c r="M394" s="246"/>
      <c r="N394" s="247"/>
      <c r="O394" s="247"/>
      <c r="P394" s="247"/>
      <c r="Q394" s="247"/>
      <c r="R394" s="247"/>
      <c r="S394" s="247"/>
      <c r="T394" s="248"/>
      <c r="U394" s="13"/>
      <c r="V394" s="13"/>
      <c r="W394" s="13"/>
      <c r="X394" s="13"/>
      <c r="Y394" s="13"/>
      <c r="Z394" s="13"/>
      <c r="AA394" s="13"/>
      <c r="AB394" s="13"/>
      <c r="AC394" s="13"/>
      <c r="AD394" s="13"/>
      <c r="AE394" s="13"/>
      <c r="AT394" s="249" t="s">
        <v>150</v>
      </c>
      <c r="AU394" s="249" t="s">
        <v>154</v>
      </c>
      <c r="AV394" s="13" t="s">
        <v>92</v>
      </c>
      <c r="AW394" s="13" t="s">
        <v>38</v>
      </c>
      <c r="AX394" s="13" t="s">
        <v>90</v>
      </c>
      <c r="AY394" s="249" t="s">
        <v>136</v>
      </c>
    </row>
    <row r="395" s="2" customFormat="1" ht="24.15" customHeight="1">
      <c r="A395" s="39"/>
      <c r="B395" s="40"/>
      <c r="C395" s="220" t="s">
        <v>867</v>
      </c>
      <c r="D395" s="220" t="s">
        <v>138</v>
      </c>
      <c r="E395" s="221" t="s">
        <v>2326</v>
      </c>
      <c r="F395" s="222" t="s">
        <v>280</v>
      </c>
      <c r="G395" s="223" t="s">
        <v>141</v>
      </c>
      <c r="H395" s="224">
        <v>60</v>
      </c>
      <c r="I395" s="225"/>
      <c r="J395" s="226">
        <f>ROUND(I395*H395,2)</f>
        <v>0</v>
      </c>
      <c r="K395" s="227"/>
      <c r="L395" s="45"/>
      <c r="M395" s="228" t="s">
        <v>1</v>
      </c>
      <c r="N395" s="229" t="s">
        <v>47</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142</v>
      </c>
      <c r="AT395" s="232" t="s">
        <v>138</v>
      </c>
      <c r="AU395" s="232" t="s">
        <v>154</v>
      </c>
      <c r="AY395" s="17" t="s">
        <v>136</v>
      </c>
      <c r="BE395" s="233">
        <f>IF(N395="základní",J395,0)</f>
        <v>0</v>
      </c>
      <c r="BF395" s="233">
        <f>IF(N395="snížená",J395,0)</f>
        <v>0</v>
      </c>
      <c r="BG395" s="233">
        <f>IF(N395="zákl. přenesená",J395,0)</f>
        <v>0</v>
      </c>
      <c r="BH395" s="233">
        <f>IF(N395="sníž. přenesená",J395,0)</f>
        <v>0</v>
      </c>
      <c r="BI395" s="233">
        <f>IF(N395="nulová",J395,0)</f>
        <v>0</v>
      </c>
      <c r="BJ395" s="17" t="s">
        <v>90</v>
      </c>
      <c r="BK395" s="233">
        <f>ROUND(I395*H395,2)</f>
        <v>0</v>
      </c>
      <c r="BL395" s="17" t="s">
        <v>142</v>
      </c>
      <c r="BM395" s="232" t="s">
        <v>2327</v>
      </c>
    </row>
    <row r="396" s="2" customFormat="1">
      <c r="A396" s="39"/>
      <c r="B396" s="40"/>
      <c r="C396" s="41"/>
      <c r="D396" s="234" t="s">
        <v>144</v>
      </c>
      <c r="E396" s="41"/>
      <c r="F396" s="235" t="s">
        <v>282</v>
      </c>
      <c r="G396" s="41"/>
      <c r="H396" s="41"/>
      <c r="I396" s="236"/>
      <c r="J396" s="41"/>
      <c r="K396" s="41"/>
      <c r="L396" s="45"/>
      <c r="M396" s="237"/>
      <c r="N396" s="238"/>
      <c r="O396" s="92"/>
      <c r="P396" s="92"/>
      <c r="Q396" s="92"/>
      <c r="R396" s="92"/>
      <c r="S396" s="92"/>
      <c r="T396" s="93"/>
      <c r="U396" s="39"/>
      <c r="V396" s="39"/>
      <c r="W396" s="39"/>
      <c r="X396" s="39"/>
      <c r="Y396" s="39"/>
      <c r="Z396" s="39"/>
      <c r="AA396" s="39"/>
      <c r="AB396" s="39"/>
      <c r="AC396" s="39"/>
      <c r="AD396" s="39"/>
      <c r="AE396" s="39"/>
      <c r="AT396" s="17" t="s">
        <v>144</v>
      </c>
      <c r="AU396" s="17" t="s">
        <v>154</v>
      </c>
    </row>
    <row r="397" s="13" customFormat="1">
      <c r="A397" s="13"/>
      <c r="B397" s="239"/>
      <c r="C397" s="240"/>
      <c r="D397" s="234" t="s">
        <v>150</v>
      </c>
      <c r="E397" s="241" t="s">
        <v>1</v>
      </c>
      <c r="F397" s="242" t="s">
        <v>688</v>
      </c>
      <c r="G397" s="240"/>
      <c r="H397" s="243">
        <v>60</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150</v>
      </c>
      <c r="AU397" s="249" t="s">
        <v>154</v>
      </c>
      <c r="AV397" s="13" t="s">
        <v>92</v>
      </c>
      <c r="AW397" s="13" t="s">
        <v>38</v>
      </c>
      <c r="AX397" s="13" t="s">
        <v>82</v>
      </c>
      <c r="AY397" s="249" t="s">
        <v>136</v>
      </c>
    </row>
    <row r="398" s="14" customFormat="1">
      <c r="A398" s="14"/>
      <c r="B398" s="250"/>
      <c r="C398" s="251"/>
      <c r="D398" s="234" t="s">
        <v>150</v>
      </c>
      <c r="E398" s="252" t="s">
        <v>1</v>
      </c>
      <c r="F398" s="253" t="s">
        <v>153</v>
      </c>
      <c r="G398" s="251"/>
      <c r="H398" s="254">
        <v>60</v>
      </c>
      <c r="I398" s="255"/>
      <c r="J398" s="251"/>
      <c r="K398" s="251"/>
      <c r="L398" s="256"/>
      <c r="M398" s="257"/>
      <c r="N398" s="258"/>
      <c r="O398" s="258"/>
      <c r="P398" s="258"/>
      <c r="Q398" s="258"/>
      <c r="R398" s="258"/>
      <c r="S398" s="258"/>
      <c r="T398" s="259"/>
      <c r="U398" s="14"/>
      <c r="V398" s="14"/>
      <c r="W398" s="14"/>
      <c r="X398" s="14"/>
      <c r="Y398" s="14"/>
      <c r="Z398" s="14"/>
      <c r="AA398" s="14"/>
      <c r="AB398" s="14"/>
      <c r="AC398" s="14"/>
      <c r="AD398" s="14"/>
      <c r="AE398" s="14"/>
      <c r="AT398" s="260" t="s">
        <v>150</v>
      </c>
      <c r="AU398" s="260" t="s">
        <v>154</v>
      </c>
      <c r="AV398" s="14" t="s">
        <v>142</v>
      </c>
      <c r="AW398" s="14" t="s">
        <v>38</v>
      </c>
      <c r="AX398" s="14" t="s">
        <v>90</v>
      </c>
      <c r="AY398" s="260" t="s">
        <v>136</v>
      </c>
    </row>
    <row r="399" s="2" customFormat="1" ht="24.15" customHeight="1">
      <c r="A399" s="39"/>
      <c r="B399" s="40"/>
      <c r="C399" s="220" t="s">
        <v>875</v>
      </c>
      <c r="D399" s="220" t="s">
        <v>138</v>
      </c>
      <c r="E399" s="221" t="s">
        <v>2328</v>
      </c>
      <c r="F399" s="222" t="s">
        <v>456</v>
      </c>
      <c r="G399" s="223" t="s">
        <v>141</v>
      </c>
      <c r="H399" s="224">
        <v>60</v>
      </c>
      <c r="I399" s="225"/>
      <c r="J399" s="226">
        <f>ROUND(I399*H399,2)</f>
        <v>0</v>
      </c>
      <c r="K399" s="227"/>
      <c r="L399" s="45"/>
      <c r="M399" s="228" t="s">
        <v>1</v>
      </c>
      <c r="N399" s="229" t="s">
        <v>47</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142</v>
      </c>
      <c r="AT399" s="232" t="s">
        <v>138</v>
      </c>
      <c r="AU399" s="232" t="s">
        <v>154</v>
      </c>
      <c r="AY399" s="17" t="s">
        <v>136</v>
      </c>
      <c r="BE399" s="233">
        <f>IF(N399="základní",J399,0)</f>
        <v>0</v>
      </c>
      <c r="BF399" s="233">
        <f>IF(N399="snížená",J399,0)</f>
        <v>0</v>
      </c>
      <c r="BG399" s="233">
        <f>IF(N399="zákl. přenesená",J399,0)</f>
        <v>0</v>
      </c>
      <c r="BH399" s="233">
        <f>IF(N399="sníž. přenesená",J399,0)</f>
        <v>0</v>
      </c>
      <c r="BI399" s="233">
        <f>IF(N399="nulová",J399,0)</f>
        <v>0</v>
      </c>
      <c r="BJ399" s="17" t="s">
        <v>90</v>
      </c>
      <c r="BK399" s="233">
        <f>ROUND(I399*H399,2)</f>
        <v>0</v>
      </c>
      <c r="BL399" s="17" t="s">
        <v>142</v>
      </c>
      <c r="BM399" s="232" t="s">
        <v>2329</v>
      </c>
    </row>
    <row r="400" s="2" customFormat="1">
      <c r="A400" s="39"/>
      <c r="B400" s="40"/>
      <c r="C400" s="41"/>
      <c r="D400" s="234" t="s">
        <v>144</v>
      </c>
      <c r="E400" s="41"/>
      <c r="F400" s="235" t="s">
        <v>2055</v>
      </c>
      <c r="G400" s="41"/>
      <c r="H400" s="41"/>
      <c r="I400" s="236"/>
      <c r="J400" s="41"/>
      <c r="K400" s="41"/>
      <c r="L400" s="45"/>
      <c r="M400" s="237"/>
      <c r="N400" s="238"/>
      <c r="O400" s="92"/>
      <c r="P400" s="92"/>
      <c r="Q400" s="92"/>
      <c r="R400" s="92"/>
      <c r="S400" s="92"/>
      <c r="T400" s="93"/>
      <c r="U400" s="39"/>
      <c r="V400" s="39"/>
      <c r="W400" s="39"/>
      <c r="X400" s="39"/>
      <c r="Y400" s="39"/>
      <c r="Z400" s="39"/>
      <c r="AA400" s="39"/>
      <c r="AB400" s="39"/>
      <c r="AC400" s="39"/>
      <c r="AD400" s="39"/>
      <c r="AE400" s="39"/>
      <c r="AT400" s="17" t="s">
        <v>144</v>
      </c>
      <c r="AU400" s="17" t="s">
        <v>154</v>
      </c>
    </row>
    <row r="401" s="13" customFormat="1">
      <c r="A401" s="13"/>
      <c r="B401" s="239"/>
      <c r="C401" s="240"/>
      <c r="D401" s="234" t="s">
        <v>150</v>
      </c>
      <c r="E401" s="241" t="s">
        <v>1</v>
      </c>
      <c r="F401" s="242" t="s">
        <v>688</v>
      </c>
      <c r="G401" s="240"/>
      <c r="H401" s="243">
        <v>60</v>
      </c>
      <c r="I401" s="244"/>
      <c r="J401" s="240"/>
      <c r="K401" s="240"/>
      <c r="L401" s="245"/>
      <c r="M401" s="246"/>
      <c r="N401" s="247"/>
      <c r="O401" s="247"/>
      <c r="P401" s="247"/>
      <c r="Q401" s="247"/>
      <c r="R401" s="247"/>
      <c r="S401" s="247"/>
      <c r="T401" s="248"/>
      <c r="U401" s="13"/>
      <c r="V401" s="13"/>
      <c r="W401" s="13"/>
      <c r="X401" s="13"/>
      <c r="Y401" s="13"/>
      <c r="Z401" s="13"/>
      <c r="AA401" s="13"/>
      <c r="AB401" s="13"/>
      <c r="AC401" s="13"/>
      <c r="AD401" s="13"/>
      <c r="AE401" s="13"/>
      <c r="AT401" s="249" t="s">
        <v>150</v>
      </c>
      <c r="AU401" s="249" t="s">
        <v>154</v>
      </c>
      <c r="AV401" s="13" t="s">
        <v>92</v>
      </c>
      <c r="AW401" s="13" t="s">
        <v>38</v>
      </c>
      <c r="AX401" s="13" t="s">
        <v>90</v>
      </c>
      <c r="AY401" s="249" t="s">
        <v>136</v>
      </c>
    </row>
    <row r="402" s="2" customFormat="1" ht="14.4" customHeight="1">
      <c r="A402" s="39"/>
      <c r="B402" s="40"/>
      <c r="C402" s="220" t="s">
        <v>878</v>
      </c>
      <c r="D402" s="220" t="s">
        <v>138</v>
      </c>
      <c r="E402" s="221" t="s">
        <v>2330</v>
      </c>
      <c r="F402" s="222" t="s">
        <v>2331</v>
      </c>
      <c r="G402" s="223" t="s">
        <v>141</v>
      </c>
      <c r="H402" s="224">
        <v>60</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154</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2332</v>
      </c>
    </row>
    <row r="403" s="2" customFormat="1">
      <c r="A403" s="39"/>
      <c r="B403" s="40"/>
      <c r="C403" s="41"/>
      <c r="D403" s="234" t="s">
        <v>144</v>
      </c>
      <c r="E403" s="41"/>
      <c r="F403" s="235" t="s">
        <v>2333</v>
      </c>
      <c r="G403" s="41"/>
      <c r="H403" s="41"/>
      <c r="I403" s="236"/>
      <c r="J403" s="41"/>
      <c r="K403" s="41"/>
      <c r="L403" s="45"/>
      <c r="M403" s="237"/>
      <c r="N403" s="238"/>
      <c r="O403" s="92"/>
      <c r="P403" s="92"/>
      <c r="Q403" s="92"/>
      <c r="R403" s="92"/>
      <c r="S403" s="92"/>
      <c r="T403" s="93"/>
      <c r="U403" s="39"/>
      <c r="V403" s="39"/>
      <c r="W403" s="39"/>
      <c r="X403" s="39"/>
      <c r="Y403" s="39"/>
      <c r="Z403" s="39"/>
      <c r="AA403" s="39"/>
      <c r="AB403" s="39"/>
      <c r="AC403" s="39"/>
      <c r="AD403" s="39"/>
      <c r="AE403" s="39"/>
      <c r="AT403" s="17" t="s">
        <v>144</v>
      </c>
      <c r="AU403" s="17" t="s">
        <v>154</v>
      </c>
    </row>
    <row r="404" s="13" customFormat="1">
      <c r="A404" s="13"/>
      <c r="B404" s="239"/>
      <c r="C404" s="240"/>
      <c r="D404" s="234" t="s">
        <v>150</v>
      </c>
      <c r="E404" s="241" t="s">
        <v>1</v>
      </c>
      <c r="F404" s="242" t="s">
        <v>688</v>
      </c>
      <c r="G404" s="240"/>
      <c r="H404" s="243">
        <v>60</v>
      </c>
      <c r="I404" s="244"/>
      <c r="J404" s="240"/>
      <c r="K404" s="240"/>
      <c r="L404" s="245"/>
      <c r="M404" s="246"/>
      <c r="N404" s="247"/>
      <c r="O404" s="247"/>
      <c r="P404" s="247"/>
      <c r="Q404" s="247"/>
      <c r="R404" s="247"/>
      <c r="S404" s="247"/>
      <c r="T404" s="248"/>
      <c r="U404" s="13"/>
      <c r="V404" s="13"/>
      <c r="W404" s="13"/>
      <c r="X404" s="13"/>
      <c r="Y404" s="13"/>
      <c r="Z404" s="13"/>
      <c r="AA404" s="13"/>
      <c r="AB404" s="13"/>
      <c r="AC404" s="13"/>
      <c r="AD404" s="13"/>
      <c r="AE404" s="13"/>
      <c r="AT404" s="249" t="s">
        <v>150</v>
      </c>
      <c r="AU404" s="249" t="s">
        <v>154</v>
      </c>
      <c r="AV404" s="13" t="s">
        <v>92</v>
      </c>
      <c r="AW404" s="13" t="s">
        <v>38</v>
      </c>
      <c r="AX404" s="13" t="s">
        <v>90</v>
      </c>
      <c r="AY404" s="249" t="s">
        <v>136</v>
      </c>
    </row>
    <row r="405" s="2" customFormat="1" ht="24.15" customHeight="1">
      <c r="A405" s="39"/>
      <c r="B405" s="40"/>
      <c r="C405" s="220" t="s">
        <v>882</v>
      </c>
      <c r="D405" s="220" t="s">
        <v>138</v>
      </c>
      <c r="E405" s="221" t="s">
        <v>2334</v>
      </c>
      <c r="F405" s="222" t="s">
        <v>465</v>
      </c>
      <c r="G405" s="223" t="s">
        <v>141</v>
      </c>
      <c r="H405" s="224">
        <v>80</v>
      </c>
      <c r="I405" s="225"/>
      <c r="J405" s="226">
        <f>ROUND(I405*H405,2)</f>
        <v>0</v>
      </c>
      <c r="K405" s="227"/>
      <c r="L405" s="45"/>
      <c r="M405" s="228" t="s">
        <v>1</v>
      </c>
      <c r="N405" s="229" t="s">
        <v>47</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142</v>
      </c>
      <c r="AT405" s="232" t="s">
        <v>138</v>
      </c>
      <c r="AU405" s="232" t="s">
        <v>154</v>
      </c>
      <c r="AY405" s="17" t="s">
        <v>136</v>
      </c>
      <c r="BE405" s="233">
        <f>IF(N405="základní",J405,0)</f>
        <v>0</v>
      </c>
      <c r="BF405" s="233">
        <f>IF(N405="snížená",J405,0)</f>
        <v>0</v>
      </c>
      <c r="BG405" s="233">
        <f>IF(N405="zákl. přenesená",J405,0)</f>
        <v>0</v>
      </c>
      <c r="BH405" s="233">
        <f>IF(N405="sníž. přenesená",J405,0)</f>
        <v>0</v>
      </c>
      <c r="BI405" s="233">
        <f>IF(N405="nulová",J405,0)</f>
        <v>0</v>
      </c>
      <c r="BJ405" s="17" t="s">
        <v>90</v>
      </c>
      <c r="BK405" s="233">
        <f>ROUND(I405*H405,2)</f>
        <v>0</v>
      </c>
      <c r="BL405" s="17" t="s">
        <v>142</v>
      </c>
      <c r="BM405" s="232" t="s">
        <v>2335</v>
      </c>
    </row>
    <row r="406" s="13" customFormat="1">
      <c r="A406" s="13"/>
      <c r="B406" s="239"/>
      <c r="C406" s="240"/>
      <c r="D406" s="234" t="s">
        <v>150</v>
      </c>
      <c r="E406" s="241" t="s">
        <v>1</v>
      </c>
      <c r="F406" s="242" t="s">
        <v>768</v>
      </c>
      <c r="G406" s="240"/>
      <c r="H406" s="243">
        <v>80</v>
      </c>
      <c r="I406" s="244"/>
      <c r="J406" s="240"/>
      <c r="K406" s="240"/>
      <c r="L406" s="245"/>
      <c r="M406" s="246"/>
      <c r="N406" s="247"/>
      <c r="O406" s="247"/>
      <c r="P406" s="247"/>
      <c r="Q406" s="247"/>
      <c r="R406" s="247"/>
      <c r="S406" s="247"/>
      <c r="T406" s="248"/>
      <c r="U406" s="13"/>
      <c r="V406" s="13"/>
      <c r="W406" s="13"/>
      <c r="X406" s="13"/>
      <c r="Y406" s="13"/>
      <c r="Z406" s="13"/>
      <c r="AA406" s="13"/>
      <c r="AB406" s="13"/>
      <c r="AC406" s="13"/>
      <c r="AD406" s="13"/>
      <c r="AE406" s="13"/>
      <c r="AT406" s="249" t="s">
        <v>150</v>
      </c>
      <c r="AU406" s="249" t="s">
        <v>154</v>
      </c>
      <c r="AV406" s="13" t="s">
        <v>92</v>
      </c>
      <c r="AW406" s="13" t="s">
        <v>38</v>
      </c>
      <c r="AX406" s="13" t="s">
        <v>90</v>
      </c>
      <c r="AY406" s="249" t="s">
        <v>136</v>
      </c>
    </row>
    <row r="407" s="2" customFormat="1" ht="24.15" customHeight="1">
      <c r="A407" s="39"/>
      <c r="B407" s="40"/>
      <c r="C407" s="220" t="s">
        <v>886</v>
      </c>
      <c r="D407" s="220" t="s">
        <v>138</v>
      </c>
      <c r="E407" s="221" t="s">
        <v>2336</v>
      </c>
      <c r="F407" s="222" t="s">
        <v>2337</v>
      </c>
      <c r="G407" s="223" t="s">
        <v>256</v>
      </c>
      <c r="H407" s="224">
        <v>40</v>
      </c>
      <c r="I407" s="225"/>
      <c r="J407" s="226">
        <f>ROUND(I407*H407,2)</f>
        <v>0</v>
      </c>
      <c r="K407" s="227"/>
      <c r="L407" s="45"/>
      <c r="M407" s="228" t="s">
        <v>1</v>
      </c>
      <c r="N407" s="229" t="s">
        <v>47</v>
      </c>
      <c r="O407" s="92"/>
      <c r="P407" s="230">
        <f>O407*H407</f>
        <v>0</v>
      </c>
      <c r="Q407" s="230">
        <v>0.00060999999999999997</v>
      </c>
      <c r="R407" s="230">
        <f>Q407*H407</f>
        <v>0.024399999999999998</v>
      </c>
      <c r="S407" s="230">
        <v>0</v>
      </c>
      <c r="T407" s="231">
        <f>S407*H407</f>
        <v>0</v>
      </c>
      <c r="U407" s="39"/>
      <c r="V407" s="39"/>
      <c r="W407" s="39"/>
      <c r="X407" s="39"/>
      <c r="Y407" s="39"/>
      <c r="Z407" s="39"/>
      <c r="AA407" s="39"/>
      <c r="AB407" s="39"/>
      <c r="AC407" s="39"/>
      <c r="AD407" s="39"/>
      <c r="AE407" s="39"/>
      <c r="AR407" s="232" t="s">
        <v>142</v>
      </c>
      <c r="AT407" s="232" t="s">
        <v>138</v>
      </c>
      <c r="AU407" s="232" t="s">
        <v>154</v>
      </c>
      <c r="AY407" s="17" t="s">
        <v>136</v>
      </c>
      <c r="BE407" s="233">
        <f>IF(N407="základní",J407,0)</f>
        <v>0</v>
      </c>
      <c r="BF407" s="233">
        <f>IF(N407="snížená",J407,0)</f>
        <v>0</v>
      </c>
      <c r="BG407" s="233">
        <f>IF(N407="zákl. přenesená",J407,0)</f>
        <v>0</v>
      </c>
      <c r="BH407" s="233">
        <f>IF(N407="sníž. přenesená",J407,0)</f>
        <v>0</v>
      </c>
      <c r="BI407" s="233">
        <f>IF(N407="nulová",J407,0)</f>
        <v>0</v>
      </c>
      <c r="BJ407" s="17" t="s">
        <v>90</v>
      </c>
      <c r="BK407" s="233">
        <f>ROUND(I407*H407,2)</f>
        <v>0</v>
      </c>
      <c r="BL407" s="17" t="s">
        <v>142</v>
      </c>
      <c r="BM407" s="232" t="s">
        <v>2338</v>
      </c>
    </row>
    <row r="408" s="13" customFormat="1">
      <c r="A408" s="13"/>
      <c r="B408" s="239"/>
      <c r="C408" s="240"/>
      <c r="D408" s="234" t="s">
        <v>150</v>
      </c>
      <c r="E408" s="241" t="s">
        <v>1</v>
      </c>
      <c r="F408" s="242" t="s">
        <v>349</v>
      </c>
      <c r="G408" s="240"/>
      <c r="H408" s="243">
        <v>40</v>
      </c>
      <c r="I408" s="244"/>
      <c r="J408" s="240"/>
      <c r="K408" s="240"/>
      <c r="L408" s="245"/>
      <c r="M408" s="246"/>
      <c r="N408" s="247"/>
      <c r="O408" s="247"/>
      <c r="P408" s="247"/>
      <c r="Q408" s="247"/>
      <c r="R408" s="247"/>
      <c r="S408" s="247"/>
      <c r="T408" s="248"/>
      <c r="U408" s="13"/>
      <c r="V408" s="13"/>
      <c r="W408" s="13"/>
      <c r="X408" s="13"/>
      <c r="Y408" s="13"/>
      <c r="Z408" s="13"/>
      <c r="AA408" s="13"/>
      <c r="AB408" s="13"/>
      <c r="AC408" s="13"/>
      <c r="AD408" s="13"/>
      <c r="AE408" s="13"/>
      <c r="AT408" s="249" t="s">
        <v>150</v>
      </c>
      <c r="AU408" s="249" t="s">
        <v>154</v>
      </c>
      <c r="AV408" s="13" t="s">
        <v>92</v>
      </c>
      <c r="AW408" s="13" t="s">
        <v>38</v>
      </c>
      <c r="AX408" s="13" t="s">
        <v>90</v>
      </c>
      <c r="AY408" s="249" t="s">
        <v>136</v>
      </c>
    </row>
    <row r="409" s="2" customFormat="1" ht="24.15" customHeight="1">
      <c r="A409" s="39"/>
      <c r="B409" s="40"/>
      <c r="C409" s="220" t="s">
        <v>890</v>
      </c>
      <c r="D409" s="220" t="s">
        <v>138</v>
      </c>
      <c r="E409" s="221" t="s">
        <v>2339</v>
      </c>
      <c r="F409" s="222" t="s">
        <v>412</v>
      </c>
      <c r="G409" s="223" t="s">
        <v>167</v>
      </c>
      <c r="H409" s="224">
        <v>62.700000000000003</v>
      </c>
      <c r="I409" s="225"/>
      <c r="J409" s="226">
        <f>ROUND(I409*H409,2)</f>
        <v>0</v>
      </c>
      <c r="K409" s="227"/>
      <c r="L409" s="45"/>
      <c r="M409" s="228" t="s">
        <v>1</v>
      </c>
      <c r="N409" s="229" t="s">
        <v>47</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142</v>
      </c>
      <c r="AT409" s="232" t="s">
        <v>138</v>
      </c>
      <c r="AU409" s="232" t="s">
        <v>154</v>
      </c>
      <c r="AY409" s="17" t="s">
        <v>136</v>
      </c>
      <c r="BE409" s="233">
        <f>IF(N409="základní",J409,0)</f>
        <v>0</v>
      </c>
      <c r="BF409" s="233">
        <f>IF(N409="snížená",J409,0)</f>
        <v>0</v>
      </c>
      <c r="BG409" s="233">
        <f>IF(N409="zákl. přenesená",J409,0)</f>
        <v>0</v>
      </c>
      <c r="BH409" s="233">
        <f>IF(N409="sníž. přenesená",J409,0)</f>
        <v>0</v>
      </c>
      <c r="BI409" s="233">
        <f>IF(N409="nulová",J409,0)</f>
        <v>0</v>
      </c>
      <c r="BJ409" s="17" t="s">
        <v>90</v>
      </c>
      <c r="BK409" s="233">
        <f>ROUND(I409*H409,2)</f>
        <v>0</v>
      </c>
      <c r="BL409" s="17" t="s">
        <v>142</v>
      </c>
      <c r="BM409" s="232" t="s">
        <v>2340</v>
      </c>
    </row>
    <row r="410" s="13" customFormat="1">
      <c r="A410" s="13"/>
      <c r="B410" s="239"/>
      <c r="C410" s="240"/>
      <c r="D410" s="234" t="s">
        <v>150</v>
      </c>
      <c r="E410" s="241" t="s">
        <v>1</v>
      </c>
      <c r="F410" s="242" t="s">
        <v>2341</v>
      </c>
      <c r="G410" s="240"/>
      <c r="H410" s="243">
        <v>62.700000000000003</v>
      </c>
      <c r="I410" s="244"/>
      <c r="J410" s="240"/>
      <c r="K410" s="240"/>
      <c r="L410" s="245"/>
      <c r="M410" s="246"/>
      <c r="N410" s="247"/>
      <c r="O410" s="247"/>
      <c r="P410" s="247"/>
      <c r="Q410" s="247"/>
      <c r="R410" s="247"/>
      <c r="S410" s="247"/>
      <c r="T410" s="248"/>
      <c r="U410" s="13"/>
      <c r="V410" s="13"/>
      <c r="W410" s="13"/>
      <c r="X410" s="13"/>
      <c r="Y410" s="13"/>
      <c r="Z410" s="13"/>
      <c r="AA410" s="13"/>
      <c r="AB410" s="13"/>
      <c r="AC410" s="13"/>
      <c r="AD410" s="13"/>
      <c r="AE410" s="13"/>
      <c r="AT410" s="249" t="s">
        <v>150</v>
      </c>
      <c r="AU410" s="249" t="s">
        <v>154</v>
      </c>
      <c r="AV410" s="13" t="s">
        <v>92</v>
      </c>
      <c r="AW410" s="13" t="s">
        <v>38</v>
      </c>
      <c r="AX410" s="13" t="s">
        <v>82</v>
      </c>
      <c r="AY410" s="249" t="s">
        <v>136</v>
      </c>
    </row>
    <row r="411" s="14" customFormat="1">
      <c r="A411" s="14"/>
      <c r="B411" s="250"/>
      <c r="C411" s="251"/>
      <c r="D411" s="234" t="s">
        <v>150</v>
      </c>
      <c r="E411" s="252" t="s">
        <v>1</v>
      </c>
      <c r="F411" s="253" t="s">
        <v>153</v>
      </c>
      <c r="G411" s="251"/>
      <c r="H411" s="254">
        <v>62.700000000000003</v>
      </c>
      <c r="I411" s="255"/>
      <c r="J411" s="251"/>
      <c r="K411" s="251"/>
      <c r="L411" s="256"/>
      <c r="M411" s="257"/>
      <c r="N411" s="258"/>
      <c r="O411" s="258"/>
      <c r="P411" s="258"/>
      <c r="Q411" s="258"/>
      <c r="R411" s="258"/>
      <c r="S411" s="258"/>
      <c r="T411" s="259"/>
      <c r="U411" s="14"/>
      <c r="V411" s="14"/>
      <c r="W411" s="14"/>
      <c r="X411" s="14"/>
      <c r="Y411" s="14"/>
      <c r="Z411" s="14"/>
      <c r="AA411" s="14"/>
      <c r="AB411" s="14"/>
      <c r="AC411" s="14"/>
      <c r="AD411" s="14"/>
      <c r="AE411" s="14"/>
      <c r="AT411" s="260" t="s">
        <v>150</v>
      </c>
      <c r="AU411" s="260" t="s">
        <v>154</v>
      </c>
      <c r="AV411" s="14" t="s">
        <v>142</v>
      </c>
      <c r="AW411" s="14" t="s">
        <v>38</v>
      </c>
      <c r="AX411" s="14" t="s">
        <v>90</v>
      </c>
      <c r="AY411" s="260" t="s">
        <v>136</v>
      </c>
    </row>
    <row r="412" s="2" customFormat="1" ht="14.4" customHeight="1">
      <c r="A412" s="39"/>
      <c r="B412" s="40"/>
      <c r="C412" s="220" t="s">
        <v>894</v>
      </c>
      <c r="D412" s="220" t="s">
        <v>138</v>
      </c>
      <c r="E412" s="221" t="s">
        <v>2342</v>
      </c>
      <c r="F412" s="222" t="s">
        <v>2343</v>
      </c>
      <c r="G412" s="223" t="s">
        <v>1115</v>
      </c>
      <c r="H412" s="224">
        <v>2</v>
      </c>
      <c r="I412" s="225"/>
      <c r="J412" s="226">
        <f>ROUND(I412*H412,2)</f>
        <v>0</v>
      </c>
      <c r="K412" s="227"/>
      <c r="L412" s="45"/>
      <c r="M412" s="228" t="s">
        <v>1</v>
      </c>
      <c r="N412" s="229" t="s">
        <v>47</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142</v>
      </c>
      <c r="AT412" s="232" t="s">
        <v>138</v>
      </c>
      <c r="AU412" s="232" t="s">
        <v>154</v>
      </c>
      <c r="AY412" s="17" t="s">
        <v>136</v>
      </c>
      <c r="BE412" s="233">
        <f>IF(N412="základní",J412,0)</f>
        <v>0</v>
      </c>
      <c r="BF412" s="233">
        <f>IF(N412="snížená",J412,0)</f>
        <v>0</v>
      </c>
      <c r="BG412" s="233">
        <f>IF(N412="zákl. přenesená",J412,0)</f>
        <v>0</v>
      </c>
      <c r="BH412" s="233">
        <f>IF(N412="sníž. přenesená",J412,0)</f>
        <v>0</v>
      </c>
      <c r="BI412" s="233">
        <f>IF(N412="nulová",J412,0)</f>
        <v>0</v>
      </c>
      <c r="BJ412" s="17" t="s">
        <v>90</v>
      </c>
      <c r="BK412" s="233">
        <f>ROUND(I412*H412,2)</f>
        <v>0</v>
      </c>
      <c r="BL412" s="17" t="s">
        <v>142</v>
      </c>
      <c r="BM412" s="232" t="s">
        <v>2344</v>
      </c>
    </row>
    <row r="413" s="2" customFormat="1">
      <c r="A413" s="39"/>
      <c r="B413" s="40"/>
      <c r="C413" s="41"/>
      <c r="D413" s="234" t="s">
        <v>144</v>
      </c>
      <c r="E413" s="41"/>
      <c r="F413" s="235" t="s">
        <v>2345</v>
      </c>
      <c r="G413" s="41"/>
      <c r="H413" s="41"/>
      <c r="I413" s="236"/>
      <c r="J413" s="41"/>
      <c r="K413" s="41"/>
      <c r="L413" s="45"/>
      <c r="M413" s="237"/>
      <c r="N413" s="238"/>
      <c r="O413" s="92"/>
      <c r="P413" s="92"/>
      <c r="Q413" s="92"/>
      <c r="R413" s="92"/>
      <c r="S413" s="92"/>
      <c r="T413" s="93"/>
      <c r="U413" s="39"/>
      <c r="V413" s="39"/>
      <c r="W413" s="39"/>
      <c r="X413" s="39"/>
      <c r="Y413" s="39"/>
      <c r="Z413" s="39"/>
      <c r="AA413" s="39"/>
      <c r="AB413" s="39"/>
      <c r="AC413" s="39"/>
      <c r="AD413" s="39"/>
      <c r="AE413" s="39"/>
      <c r="AT413" s="17" t="s">
        <v>144</v>
      </c>
      <c r="AU413" s="17" t="s">
        <v>154</v>
      </c>
    </row>
    <row r="414" s="15" customFormat="1" ht="20.88" customHeight="1">
      <c r="A414" s="15"/>
      <c r="B414" s="279"/>
      <c r="C414" s="280"/>
      <c r="D414" s="281" t="s">
        <v>81</v>
      </c>
      <c r="E414" s="281" t="s">
        <v>154</v>
      </c>
      <c r="F414" s="281" t="s">
        <v>2346</v>
      </c>
      <c r="G414" s="280"/>
      <c r="H414" s="280"/>
      <c r="I414" s="282"/>
      <c r="J414" s="283">
        <f>BK414</f>
        <v>0</v>
      </c>
      <c r="K414" s="280"/>
      <c r="L414" s="284"/>
      <c r="M414" s="285"/>
      <c r="N414" s="286"/>
      <c r="O414" s="286"/>
      <c r="P414" s="287">
        <f>SUM(P415:P432)</f>
        <v>0</v>
      </c>
      <c r="Q414" s="286"/>
      <c r="R414" s="287">
        <f>SUM(R415:R432)</f>
        <v>0.24242</v>
      </c>
      <c r="S414" s="286"/>
      <c r="T414" s="288">
        <f>SUM(T415:T432)</f>
        <v>0</v>
      </c>
      <c r="U414" s="15"/>
      <c r="V414" s="15"/>
      <c r="W414" s="15"/>
      <c r="X414" s="15"/>
      <c r="Y414" s="15"/>
      <c r="Z414" s="15"/>
      <c r="AA414" s="15"/>
      <c r="AB414" s="15"/>
      <c r="AC414" s="15"/>
      <c r="AD414" s="15"/>
      <c r="AE414" s="15"/>
      <c r="AR414" s="289" t="s">
        <v>90</v>
      </c>
      <c r="AT414" s="290" t="s">
        <v>81</v>
      </c>
      <c r="AU414" s="290" t="s">
        <v>154</v>
      </c>
      <c r="AY414" s="289" t="s">
        <v>136</v>
      </c>
      <c r="BK414" s="291">
        <f>SUM(BK415:BK432)</f>
        <v>0</v>
      </c>
    </row>
    <row r="415" s="2" customFormat="1" ht="24.15" customHeight="1">
      <c r="A415" s="39"/>
      <c r="B415" s="40"/>
      <c r="C415" s="220" t="s">
        <v>898</v>
      </c>
      <c r="D415" s="220" t="s">
        <v>138</v>
      </c>
      <c r="E415" s="221" t="s">
        <v>2347</v>
      </c>
      <c r="F415" s="222" t="s">
        <v>2348</v>
      </c>
      <c r="G415" s="223" t="s">
        <v>198</v>
      </c>
      <c r="H415" s="224">
        <v>1</v>
      </c>
      <c r="I415" s="225"/>
      <c r="J415" s="226">
        <f>ROUND(I415*H415,2)</f>
        <v>0</v>
      </c>
      <c r="K415" s="227"/>
      <c r="L415" s="45"/>
      <c r="M415" s="228" t="s">
        <v>1</v>
      </c>
      <c r="N415" s="229" t="s">
        <v>47</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142</v>
      </c>
      <c r="AT415" s="232" t="s">
        <v>138</v>
      </c>
      <c r="AU415" s="232" t="s">
        <v>142</v>
      </c>
      <c r="AY415" s="17" t="s">
        <v>136</v>
      </c>
      <c r="BE415" s="233">
        <f>IF(N415="základní",J415,0)</f>
        <v>0</v>
      </c>
      <c r="BF415" s="233">
        <f>IF(N415="snížená",J415,0)</f>
        <v>0</v>
      </c>
      <c r="BG415" s="233">
        <f>IF(N415="zákl. přenesená",J415,0)</f>
        <v>0</v>
      </c>
      <c r="BH415" s="233">
        <f>IF(N415="sníž. přenesená",J415,0)</f>
        <v>0</v>
      </c>
      <c r="BI415" s="233">
        <f>IF(N415="nulová",J415,0)</f>
        <v>0</v>
      </c>
      <c r="BJ415" s="17" t="s">
        <v>90</v>
      </c>
      <c r="BK415" s="233">
        <f>ROUND(I415*H415,2)</f>
        <v>0</v>
      </c>
      <c r="BL415" s="17" t="s">
        <v>142</v>
      </c>
      <c r="BM415" s="232" t="s">
        <v>2349</v>
      </c>
    </row>
    <row r="416" s="2" customFormat="1">
      <c r="A416" s="39"/>
      <c r="B416" s="40"/>
      <c r="C416" s="41"/>
      <c r="D416" s="234" t="s">
        <v>144</v>
      </c>
      <c r="E416" s="41"/>
      <c r="F416" s="235" t="s">
        <v>2350</v>
      </c>
      <c r="G416" s="41"/>
      <c r="H416" s="41"/>
      <c r="I416" s="236"/>
      <c r="J416" s="41"/>
      <c r="K416" s="41"/>
      <c r="L416" s="45"/>
      <c r="M416" s="237"/>
      <c r="N416" s="238"/>
      <c r="O416" s="92"/>
      <c r="P416" s="92"/>
      <c r="Q416" s="92"/>
      <c r="R416" s="92"/>
      <c r="S416" s="92"/>
      <c r="T416" s="93"/>
      <c r="U416" s="39"/>
      <c r="V416" s="39"/>
      <c r="W416" s="39"/>
      <c r="X416" s="39"/>
      <c r="Y416" s="39"/>
      <c r="Z416" s="39"/>
      <c r="AA416" s="39"/>
      <c r="AB416" s="39"/>
      <c r="AC416" s="39"/>
      <c r="AD416" s="39"/>
      <c r="AE416" s="39"/>
      <c r="AT416" s="17" t="s">
        <v>144</v>
      </c>
      <c r="AU416" s="17" t="s">
        <v>142</v>
      </c>
    </row>
    <row r="417" s="2" customFormat="1" ht="14.4" customHeight="1">
      <c r="A417" s="39"/>
      <c r="B417" s="40"/>
      <c r="C417" s="220" t="s">
        <v>902</v>
      </c>
      <c r="D417" s="220" t="s">
        <v>138</v>
      </c>
      <c r="E417" s="221" t="s">
        <v>2351</v>
      </c>
      <c r="F417" s="222" t="s">
        <v>2352</v>
      </c>
      <c r="G417" s="223" t="s">
        <v>1115</v>
      </c>
      <c r="H417" s="224">
        <v>1</v>
      </c>
      <c r="I417" s="225"/>
      <c r="J417" s="226">
        <f>ROUND(I417*H417,2)</f>
        <v>0</v>
      </c>
      <c r="K417" s="227"/>
      <c r="L417" s="45"/>
      <c r="M417" s="228" t="s">
        <v>1</v>
      </c>
      <c r="N417" s="229" t="s">
        <v>47</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142</v>
      </c>
      <c r="AT417" s="232" t="s">
        <v>138</v>
      </c>
      <c r="AU417" s="232" t="s">
        <v>142</v>
      </c>
      <c r="AY417" s="17" t="s">
        <v>136</v>
      </c>
      <c r="BE417" s="233">
        <f>IF(N417="základní",J417,0)</f>
        <v>0</v>
      </c>
      <c r="BF417" s="233">
        <f>IF(N417="snížená",J417,0)</f>
        <v>0</v>
      </c>
      <c r="BG417" s="233">
        <f>IF(N417="zákl. přenesená",J417,0)</f>
        <v>0</v>
      </c>
      <c r="BH417" s="233">
        <f>IF(N417="sníž. přenesená",J417,0)</f>
        <v>0</v>
      </c>
      <c r="BI417" s="233">
        <f>IF(N417="nulová",J417,0)</f>
        <v>0</v>
      </c>
      <c r="BJ417" s="17" t="s">
        <v>90</v>
      </c>
      <c r="BK417" s="233">
        <f>ROUND(I417*H417,2)</f>
        <v>0</v>
      </c>
      <c r="BL417" s="17" t="s">
        <v>142</v>
      </c>
      <c r="BM417" s="232" t="s">
        <v>2353</v>
      </c>
    </row>
    <row r="418" s="2" customFormat="1">
      <c r="A418" s="39"/>
      <c r="B418" s="40"/>
      <c r="C418" s="41"/>
      <c r="D418" s="234" t="s">
        <v>144</v>
      </c>
      <c r="E418" s="41"/>
      <c r="F418" s="235" t="s">
        <v>2354</v>
      </c>
      <c r="G418" s="41"/>
      <c r="H418" s="41"/>
      <c r="I418" s="236"/>
      <c r="J418" s="41"/>
      <c r="K418" s="41"/>
      <c r="L418" s="45"/>
      <c r="M418" s="237"/>
      <c r="N418" s="238"/>
      <c r="O418" s="92"/>
      <c r="P418" s="92"/>
      <c r="Q418" s="92"/>
      <c r="R418" s="92"/>
      <c r="S418" s="92"/>
      <c r="T418" s="93"/>
      <c r="U418" s="39"/>
      <c r="V418" s="39"/>
      <c r="W418" s="39"/>
      <c r="X418" s="39"/>
      <c r="Y418" s="39"/>
      <c r="Z418" s="39"/>
      <c r="AA418" s="39"/>
      <c r="AB418" s="39"/>
      <c r="AC418" s="39"/>
      <c r="AD418" s="39"/>
      <c r="AE418" s="39"/>
      <c r="AT418" s="17" t="s">
        <v>144</v>
      </c>
      <c r="AU418" s="17" t="s">
        <v>142</v>
      </c>
    </row>
    <row r="419" s="2" customFormat="1" ht="14.4" customHeight="1">
      <c r="A419" s="39"/>
      <c r="B419" s="40"/>
      <c r="C419" s="220" t="s">
        <v>906</v>
      </c>
      <c r="D419" s="220" t="s">
        <v>138</v>
      </c>
      <c r="E419" s="221" t="s">
        <v>2355</v>
      </c>
      <c r="F419" s="222" t="s">
        <v>2356</v>
      </c>
      <c r="G419" s="223" t="s">
        <v>141</v>
      </c>
      <c r="H419" s="224">
        <v>2</v>
      </c>
      <c r="I419" s="225"/>
      <c r="J419" s="226">
        <f>ROUND(I419*H419,2)</f>
        <v>0</v>
      </c>
      <c r="K419" s="227"/>
      <c r="L419" s="45"/>
      <c r="M419" s="228" t="s">
        <v>1</v>
      </c>
      <c r="N419" s="229" t="s">
        <v>47</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142</v>
      </c>
      <c r="AT419" s="232" t="s">
        <v>138</v>
      </c>
      <c r="AU419" s="232" t="s">
        <v>142</v>
      </c>
      <c r="AY419" s="17" t="s">
        <v>136</v>
      </c>
      <c r="BE419" s="233">
        <f>IF(N419="základní",J419,0)</f>
        <v>0</v>
      </c>
      <c r="BF419" s="233">
        <f>IF(N419="snížená",J419,0)</f>
        <v>0</v>
      </c>
      <c r="BG419" s="233">
        <f>IF(N419="zákl. přenesená",J419,0)</f>
        <v>0</v>
      </c>
      <c r="BH419" s="233">
        <f>IF(N419="sníž. přenesená",J419,0)</f>
        <v>0</v>
      </c>
      <c r="BI419" s="233">
        <f>IF(N419="nulová",J419,0)</f>
        <v>0</v>
      </c>
      <c r="BJ419" s="17" t="s">
        <v>90</v>
      </c>
      <c r="BK419" s="233">
        <f>ROUND(I419*H419,2)</f>
        <v>0</v>
      </c>
      <c r="BL419" s="17" t="s">
        <v>142</v>
      </c>
      <c r="BM419" s="232" t="s">
        <v>2357</v>
      </c>
    </row>
    <row r="420" s="2" customFormat="1">
      <c r="A420" s="39"/>
      <c r="B420" s="40"/>
      <c r="C420" s="41"/>
      <c r="D420" s="234" t="s">
        <v>144</v>
      </c>
      <c r="E420" s="41"/>
      <c r="F420" s="235" t="s">
        <v>2358</v>
      </c>
      <c r="G420" s="41"/>
      <c r="H420" s="41"/>
      <c r="I420" s="236"/>
      <c r="J420" s="41"/>
      <c r="K420" s="41"/>
      <c r="L420" s="45"/>
      <c r="M420" s="237"/>
      <c r="N420" s="238"/>
      <c r="O420" s="92"/>
      <c r="P420" s="92"/>
      <c r="Q420" s="92"/>
      <c r="R420" s="92"/>
      <c r="S420" s="92"/>
      <c r="T420" s="93"/>
      <c r="U420" s="39"/>
      <c r="V420" s="39"/>
      <c r="W420" s="39"/>
      <c r="X420" s="39"/>
      <c r="Y420" s="39"/>
      <c r="Z420" s="39"/>
      <c r="AA420" s="39"/>
      <c r="AB420" s="39"/>
      <c r="AC420" s="39"/>
      <c r="AD420" s="39"/>
      <c r="AE420" s="39"/>
      <c r="AT420" s="17" t="s">
        <v>144</v>
      </c>
      <c r="AU420" s="17" t="s">
        <v>142</v>
      </c>
    </row>
    <row r="421" s="2" customFormat="1" ht="24.15" customHeight="1">
      <c r="A421" s="39"/>
      <c r="B421" s="40"/>
      <c r="C421" s="220" t="s">
        <v>910</v>
      </c>
      <c r="D421" s="220" t="s">
        <v>138</v>
      </c>
      <c r="E421" s="221" t="s">
        <v>2359</v>
      </c>
      <c r="F421" s="222" t="s">
        <v>2360</v>
      </c>
      <c r="G421" s="223" t="s">
        <v>198</v>
      </c>
      <c r="H421" s="224">
        <v>2</v>
      </c>
      <c r="I421" s="225"/>
      <c r="J421" s="226">
        <f>ROUND(I421*H421,2)</f>
        <v>0</v>
      </c>
      <c r="K421" s="227"/>
      <c r="L421" s="45"/>
      <c r="M421" s="228" t="s">
        <v>1</v>
      </c>
      <c r="N421" s="229" t="s">
        <v>47</v>
      </c>
      <c r="O421" s="92"/>
      <c r="P421" s="230">
        <f>O421*H421</f>
        <v>0</v>
      </c>
      <c r="Q421" s="230">
        <v>0.00069999999999999999</v>
      </c>
      <c r="R421" s="230">
        <f>Q421*H421</f>
        <v>0.0014</v>
      </c>
      <c r="S421" s="230">
        <v>0</v>
      </c>
      <c r="T421" s="231">
        <f>S421*H421</f>
        <v>0</v>
      </c>
      <c r="U421" s="39"/>
      <c r="V421" s="39"/>
      <c r="W421" s="39"/>
      <c r="X421" s="39"/>
      <c r="Y421" s="39"/>
      <c r="Z421" s="39"/>
      <c r="AA421" s="39"/>
      <c r="AB421" s="39"/>
      <c r="AC421" s="39"/>
      <c r="AD421" s="39"/>
      <c r="AE421" s="39"/>
      <c r="AR421" s="232" t="s">
        <v>142</v>
      </c>
      <c r="AT421" s="232" t="s">
        <v>138</v>
      </c>
      <c r="AU421" s="232" t="s">
        <v>142</v>
      </c>
      <c r="AY421" s="17" t="s">
        <v>136</v>
      </c>
      <c r="BE421" s="233">
        <f>IF(N421="základní",J421,0)</f>
        <v>0</v>
      </c>
      <c r="BF421" s="233">
        <f>IF(N421="snížená",J421,0)</f>
        <v>0</v>
      </c>
      <c r="BG421" s="233">
        <f>IF(N421="zákl. přenesená",J421,0)</f>
        <v>0</v>
      </c>
      <c r="BH421" s="233">
        <f>IF(N421="sníž. přenesená",J421,0)</f>
        <v>0</v>
      </c>
      <c r="BI421" s="233">
        <f>IF(N421="nulová",J421,0)</f>
        <v>0</v>
      </c>
      <c r="BJ421" s="17" t="s">
        <v>90</v>
      </c>
      <c r="BK421" s="233">
        <f>ROUND(I421*H421,2)</f>
        <v>0</v>
      </c>
      <c r="BL421" s="17" t="s">
        <v>142</v>
      </c>
      <c r="BM421" s="232" t="s">
        <v>2361</v>
      </c>
    </row>
    <row r="422" s="2" customFormat="1">
      <c r="A422" s="39"/>
      <c r="B422" s="40"/>
      <c r="C422" s="41"/>
      <c r="D422" s="234" t="s">
        <v>144</v>
      </c>
      <c r="E422" s="41"/>
      <c r="F422" s="235" t="s">
        <v>2362</v>
      </c>
      <c r="G422" s="41"/>
      <c r="H422" s="41"/>
      <c r="I422" s="236"/>
      <c r="J422" s="41"/>
      <c r="K422" s="41"/>
      <c r="L422" s="45"/>
      <c r="M422" s="237"/>
      <c r="N422" s="238"/>
      <c r="O422" s="92"/>
      <c r="P422" s="92"/>
      <c r="Q422" s="92"/>
      <c r="R422" s="92"/>
      <c r="S422" s="92"/>
      <c r="T422" s="93"/>
      <c r="U422" s="39"/>
      <c r="V422" s="39"/>
      <c r="W422" s="39"/>
      <c r="X422" s="39"/>
      <c r="Y422" s="39"/>
      <c r="Z422" s="39"/>
      <c r="AA422" s="39"/>
      <c r="AB422" s="39"/>
      <c r="AC422" s="39"/>
      <c r="AD422" s="39"/>
      <c r="AE422" s="39"/>
      <c r="AT422" s="17" t="s">
        <v>144</v>
      </c>
      <c r="AU422" s="17" t="s">
        <v>142</v>
      </c>
    </row>
    <row r="423" s="13" customFormat="1">
      <c r="A423" s="13"/>
      <c r="B423" s="239"/>
      <c r="C423" s="240"/>
      <c r="D423" s="234" t="s">
        <v>150</v>
      </c>
      <c r="E423" s="241" t="s">
        <v>1</v>
      </c>
      <c r="F423" s="242" t="s">
        <v>2363</v>
      </c>
      <c r="G423" s="240"/>
      <c r="H423" s="243">
        <v>2</v>
      </c>
      <c r="I423" s="244"/>
      <c r="J423" s="240"/>
      <c r="K423" s="240"/>
      <c r="L423" s="245"/>
      <c r="M423" s="246"/>
      <c r="N423" s="247"/>
      <c r="O423" s="247"/>
      <c r="P423" s="247"/>
      <c r="Q423" s="247"/>
      <c r="R423" s="247"/>
      <c r="S423" s="247"/>
      <c r="T423" s="248"/>
      <c r="U423" s="13"/>
      <c r="V423" s="13"/>
      <c r="W423" s="13"/>
      <c r="X423" s="13"/>
      <c r="Y423" s="13"/>
      <c r="Z423" s="13"/>
      <c r="AA423" s="13"/>
      <c r="AB423" s="13"/>
      <c r="AC423" s="13"/>
      <c r="AD423" s="13"/>
      <c r="AE423" s="13"/>
      <c r="AT423" s="249" t="s">
        <v>150</v>
      </c>
      <c r="AU423" s="249" t="s">
        <v>142</v>
      </c>
      <c r="AV423" s="13" t="s">
        <v>92</v>
      </c>
      <c r="AW423" s="13" t="s">
        <v>38</v>
      </c>
      <c r="AX423" s="13" t="s">
        <v>82</v>
      </c>
      <c r="AY423" s="249" t="s">
        <v>136</v>
      </c>
    </row>
    <row r="424" s="14" customFormat="1">
      <c r="A424" s="14"/>
      <c r="B424" s="250"/>
      <c r="C424" s="251"/>
      <c r="D424" s="234" t="s">
        <v>150</v>
      </c>
      <c r="E424" s="252" t="s">
        <v>1</v>
      </c>
      <c r="F424" s="253" t="s">
        <v>153</v>
      </c>
      <c r="G424" s="251"/>
      <c r="H424" s="254">
        <v>2</v>
      </c>
      <c r="I424" s="255"/>
      <c r="J424" s="251"/>
      <c r="K424" s="251"/>
      <c r="L424" s="256"/>
      <c r="M424" s="257"/>
      <c r="N424" s="258"/>
      <c r="O424" s="258"/>
      <c r="P424" s="258"/>
      <c r="Q424" s="258"/>
      <c r="R424" s="258"/>
      <c r="S424" s="258"/>
      <c r="T424" s="259"/>
      <c r="U424" s="14"/>
      <c r="V424" s="14"/>
      <c r="W424" s="14"/>
      <c r="X424" s="14"/>
      <c r="Y424" s="14"/>
      <c r="Z424" s="14"/>
      <c r="AA424" s="14"/>
      <c r="AB424" s="14"/>
      <c r="AC424" s="14"/>
      <c r="AD424" s="14"/>
      <c r="AE424" s="14"/>
      <c r="AT424" s="260" t="s">
        <v>150</v>
      </c>
      <c r="AU424" s="260" t="s">
        <v>142</v>
      </c>
      <c r="AV424" s="14" t="s">
        <v>142</v>
      </c>
      <c r="AW424" s="14" t="s">
        <v>38</v>
      </c>
      <c r="AX424" s="14" t="s">
        <v>90</v>
      </c>
      <c r="AY424" s="260" t="s">
        <v>136</v>
      </c>
    </row>
    <row r="425" s="2" customFormat="1" ht="14.4" customHeight="1">
      <c r="A425" s="39"/>
      <c r="B425" s="40"/>
      <c r="C425" s="261" t="s">
        <v>916</v>
      </c>
      <c r="D425" s="261" t="s">
        <v>164</v>
      </c>
      <c r="E425" s="262" t="s">
        <v>2364</v>
      </c>
      <c r="F425" s="263" t="s">
        <v>2365</v>
      </c>
      <c r="G425" s="264" t="s">
        <v>198</v>
      </c>
      <c r="H425" s="265">
        <v>2</v>
      </c>
      <c r="I425" s="266"/>
      <c r="J425" s="267">
        <f>ROUND(I425*H425,2)</f>
        <v>0</v>
      </c>
      <c r="K425" s="268"/>
      <c r="L425" s="269"/>
      <c r="M425" s="270" t="s">
        <v>1</v>
      </c>
      <c r="N425" s="271" t="s">
        <v>47</v>
      </c>
      <c r="O425" s="92"/>
      <c r="P425" s="230">
        <f>O425*H425</f>
        <v>0</v>
      </c>
      <c r="Q425" s="230">
        <v>0.0050000000000000001</v>
      </c>
      <c r="R425" s="230">
        <f>Q425*H425</f>
        <v>0.01</v>
      </c>
      <c r="S425" s="230">
        <v>0</v>
      </c>
      <c r="T425" s="231">
        <f>S425*H425</f>
        <v>0</v>
      </c>
      <c r="U425" s="39"/>
      <c r="V425" s="39"/>
      <c r="W425" s="39"/>
      <c r="X425" s="39"/>
      <c r="Y425" s="39"/>
      <c r="Z425" s="39"/>
      <c r="AA425" s="39"/>
      <c r="AB425" s="39"/>
      <c r="AC425" s="39"/>
      <c r="AD425" s="39"/>
      <c r="AE425" s="39"/>
      <c r="AR425" s="232" t="s">
        <v>168</v>
      </c>
      <c r="AT425" s="232" t="s">
        <v>164</v>
      </c>
      <c r="AU425" s="232" t="s">
        <v>142</v>
      </c>
      <c r="AY425" s="17" t="s">
        <v>136</v>
      </c>
      <c r="BE425" s="233">
        <f>IF(N425="základní",J425,0)</f>
        <v>0</v>
      </c>
      <c r="BF425" s="233">
        <f>IF(N425="snížená",J425,0)</f>
        <v>0</v>
      </c>
      <c r="BG425" s="233">
        <f>IF(N425="zákl. přenesená",J425,0)</f>
        <v>0</v>
      </c>
      <c r="BH425" s="233">
        <f>IF(N425="sníž. přenesená",J425,0)</f>
        <v>0</v>
      </c>
      <c r="BI425" s="233">
        <f>IF(N425="nulová",J425,0)</f>
        <v>0</v>
      </c>
      <c r="BJ425" s="17" t="s">
        <v>90</v>
      </c>
      <c r="BK425" s="233">
        <f>ROUND(I425*H425,2)</f>
        <v>0</v>
      </c>
      <c r="BL425" s="17" t="s">
        <v>142</v>
      </c>
      <c r="BM425" s="232" t="s">
        <v>2366</v>
      </c>
    </row>
    <row r="426" s="2" customFormat="1" ht="24.15" customHeight="1">
      <c r="A426" s="39"/>
      <c r="B426" s="40"/>
      <c r="C426" s="220" t="s">
        <v>921</v>
      </c>
      <c r="D426" s="220" t="s">
        <v>138</v>
      </c>
      <c r="E426" s="221" t="s">
        <v>2367</v>
      </c>
      <c r="F426" s="222" t="s">
        <v>936</v>
      </c>
      <c r="G426" s="223" t="s">
        <v>198</v>
      </c>
      <c r="H426" s="224">
        <v>2</v>
      </c>
      <c r="I426" s="225"/>
      <c r="J426" s="226">
        <f>ROUND(I426*H426,2)</f>
        <v>0</v>
      </c>
      <c r="K426" s="227"/>
      <c r="L426" s="45"/>
      <c r="M426" s="228" t="s">
        <v>1</v>
      </c>
      <c r="N426" s="229" t="s">
        <v>47</v>
      </c>
      <c r="O426" s="92"/>
      <c r="P426" s="230">
        <f>O426*H426</f>
        <v>0</v>
      </c>
      <c r="Q426" s="230">
        <v>0.10940999999999999</v>
      </c>
      <c r="R426" s="230">
        <f>Q426*H426</f>
        <v>0.21881999999999999</v>
      </c>
      <c r="S426" s="230">
        <v>0</v>
      </c>
      <c r="T426" s="231">
        <f>S426*H426</f>
        <v>0</v>
      </c>
      <c r="U426" s="39"/>
      <c r="V426" s="39"/>
      <c r="W426" s="39"/>
      <c r="X426" s="39"/>
      <c r="Y426" s="39"/>
      <c r="Z426" s="39"/>
      <c r="AA426" s="39"/>
      <c r="AB426" s="39"/>
      <c r="AC426" s="39"/>
      <c r="AD426" s="39"/>
      <c r="AE426" s="39"/>
      <c r="AR426" s="232" t="s">
        <v>142</v>
      </c>
      <c r="AT426" s="232" t="s">
        <v>138</v>
      </c>
      <c r="AU426" s="232" t="s">
        <v>142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2368</v>
      </c>
    </row>
    <row r="427" s="2" customFormat="1">
      <c r="A427" s="39"/>
      <c r="B427" s="40"/>
      <c r="C427" s="41"/>
      <c r="D427" s="234" t="s">
        <v>144</v>
      </c>
      <c r="E427" s="41"/>
      <c r="F427" s="235" t="s">
        <v>2369</v>
      </c>
      <c r="G427" s="41"/>
      <c r="H427" s="41"/>
      <c r="I427" s="236"/>
      <c r="J427" s="41"/>
      <c r="K427" s="41"/>
      <c r="L427" s="45"/>
      <c r="M427" s="237"/>
      <c r="N427" s="238"/>
      <c r="O427" s="92"/>
      <c r="P427" s="92"/>
      <c r="Q427" s="92"/>
      <c r="R427" s="92"/>
      <c r="S427" s="92"/>
      <c r="T427" s="93"/>
      <c r="U427" s="39"/>
      <c r="V427" s="39"/>
      <c r="W427" s="39"/>
      <c r="X427" s="39"/>
      <c r="Y427" s="39"/>
      <c r="Z427" s="39"/>
      <c r="AA427" s="39"/>
      <c r="AB427" s="39"/>
      <c r="AC427" s="39"/>
      <c r="AD427" s="39"/>
      <c r="AE427" s="39"/>
      <c r="AT427" s="17" t="s">
        <v>144</v>
      </c>
      <c r="AU427" s="17" t="s">
        <v>142</v>
      </c>
    </row>
    <row r="428" s="13" customFormat="1">
      <c r="A428" s="13"/>
      <c r="B428" s="239"/>
      <c r="C428" s="240"/>
      <c r="D428" s="234" t="s">
        <v>150</v>
      </c>
      <c r="E428" s="241" t="s">
        <v>1</v>
      </c>
      <c r="F428" s="242" t="s">
        <v>92</v>
      </c>
      <c r="G428" s="240"/>
      <c r="H428" s="243">
        <v>2</v>
      </c>
      <c r="I428" s="244"/>
      <c r="J428" s="240"/>
      <c r="K428" s="240"/>
      <c r="L428" s="245"/>
      <c r="M428" s="246"/>
      <c r="N428" s="247"/>
      <c r="O428" s="247"/>
      <c r="P428" s="247"/>
      <c r="Q428" s="247"/>
      <c r="R428" s="247"/>
      <c r="S428" s="247"/>
      <c r="T428" s="248"/>
      <c r="U428" s="13"/>
      <c r="V428" s="13"/>
      <c r="W428" s="13"/>
      <c r="X428" s="13"/>
      <c r="Y428" s="13"/>
      <c r="Z428" s="13"/>
      <c r="AA428" s="13"/>
      <c r="AB428" s="13"/>
      <c r="AC428" s="13"/>
      <c r="AD428" s="13"/>
      <c r="AE428" s="13"/>
      <c r="AT428" s="249" t="s">
        <v>150</v>
      </c>
      <c r="AU428" s="249" t="s">
        <v>142</v>
      </c>
      <c r="AV428" s="13" t="s">
        <v>92</v>
      </c>
      <c r="AW428" s="13" t="s">
        <v>38</v>
      </c>
      <c r="AX428" s="13" t="s">
        <v>82</v>
      </c>
      <c r="AY428" s="249" t="s">
        <v>136</v>
      </c>
    </row>
    <row r="429" s="14" customFormat="1">
      <c r="A429" s="14"/>
      <c r="B429" s="250"/>
      <c r="C429" s="251"/>
      <c r="D429" s="234" t="s">
        <v>150</v>
      </c>
      <c r="E429" s="252" t="s">
        <v>1</v>
      </c>
      <c r="F429" s="253" t="s">
        <v>153</v>
      </c>
      <c r="G429" s="251"/>
      <c r="H429" s="254">
        <v>2</v>
      </c>
      <c r="I429" s="255"/>
      <c r="J429" s="251"/>
      <c r="K429" s="251"/>
      <c r="L429" s="256"/>
      <c r="M429" s="257"/>
      <c r="N429" s="258"/>
      <c r="O429" s="258"/>
      <c r="P429" s="258"/>
      <c r="Q429" s="258"/>
      <c r="R429" s="258"/>
      <c r="S429" s="258"/>
      <c r="T429" s="259"/>
      <c r="U429" s="14"/>
      <c r="V429" s="14"/>
      <c r="W429" s="14"/>
      <c r="X429" s="14"/>
      <c r="Y429" s="14"/>
      <c r="Z429" s="14"/>
      <c r="AA429" s="14"/>
      <c r="AB429" s="14"/>
      <c r="AC429" s="14"/>
      <c r="AD429" s="14"/>
      <c r="AE429" s="14"/>
      <c r="AT429" s="260" t="s">
        <v>150</v>
      </c>
      <c r="AU429" s="260" t="s">
        <v>142</v>
      </c>
      <c r="AV429" s="14" t="s">
        <v>142</v>
      </c>
      <c r="AW429" s="14" t="s">
        <v>38</v>
      </c>
      <c r="AX429" s="14" t="s">
        <v>90</v>
      </c>
      <c r="AY429" s="260" t="s">
        <v>136</v>
      </c>
    </row>
    <row r="430" s="2" customFormat="1" ht="14.4" customHeight="1">
      <c r="A430" s="39"/>
      <c r="B430" s="40"/>
      <c r="C430" s="261" t="s">
        <v>695</v>
      </c>
      <c r="D430" s="261" t="s">
        <v>164</v>
      </c>
      <c r="E430" s="262" t="s">
        <v>2370</v>
      </c>
      <c r="F430" s="263" t="s">
        <v>943</v>
      </c>
      <c r="G430" s="264" t="s">
        <v>198</v>
      </c>
      <c r="H430" s="265">
        <v>2</v>
      </c>
      <c r="I430" s="266"/>
      <c r="J430" s="267">
        <f>ROUND(I430*H430,2)</f>
        <v>0</v>
      </c>
      <c r="K430" s="268"/>
      <c r="L430" s="269"/>
      <c r="M430" s="270" t="s">
        <v>1</v>
      </c>
      <c r="N430" s="271" t="s">
        <v>47</v>
      </c>
      <c r="O430" s="92"/>
      <c r="P430" s="230">
        <f>O430*H430</f>
        <v>0</v>
      </c>
      <c r="Q430" s="230">
        <v>0.0061000000000000004</v>
      </c>
      <c r="R430" s="230">
        <f>Q430*H430</f>
        <v>0.012200000000000001</v>
      </c>
      <c r="S430" s="230">
        <v>0</v>
      </c>
      <c r="T430" s="231">
        <f>S430*H430</f>
        <v>0</v>
      </c>
      <c r="U430" s="39"/>
      <c r="V430" s="39"/>
      <c r="W430" s="39"/>
      <c r="X430" s="39"/>
      <c r="Y430" s="39"/>
      <c r="Z430" s="39"/>
      <c r="AA430" s="39"/>
      <c r="AB430" s="39"/>
      <c r="AC430" s="39"/>
      <c r="AD430" s="39"/>
      <c r="AE430" s="39"/>
      <c r="AR430" s="232" t="s">
        <v>168</v>
      </c>
      <c r="AT430" s="232" t="s">
        <v>164</v>
      </c>
      <c r="AU430" s="232" t="s">
        <v>142</v>
      </c>
      <c r="AY430" s="17" t="s">
        <v>136</v>
      </c>
      <c r="BE430" s="233">
        <f>IF(N430="základní",J430,0)</f>
        <v>0</v>
      </c>
      <c r="BF430" s="233">
        <f>IF(N430="snížená",J430,0)</f>
        <v>0</v>
      </c>
      <c r="BG430" s="233">
        <f>IF(N430="zákl. přenesená",J430,0)</f>
        <v>0</v>
      </c>
      <c r="BH430" s="233">
        <f>IF(N430="sníž. přenesená",J430,0)</f>
        <v>0</v>
      </c>
      <c r="BI430" s="233">
        <f>IF(N430="nulová",J430,0)</f>
        <v>0</v>
      </c>
      <c r="BJ430" s="17" t="s">
        <v>90</v>
      </c>
      <c r="BK430" s="233">
        <f>ROUND(I430*H430,2)</f>
        <v>0</v>
      </c>
      <c r="BL430" s="17" t="s">
        <v>142</v>
      </c>
      <c r="BM430" s="232" t="s">
        <v>2371</v>
      </c>
    </row>
    <row r="431" s="2" customFormat="1">
      <c r="A431" s="39"/>
      <c r="B431" s="40"/>
      <c r="C431" s="41"/>
      <c r="D431" s="234" t="s">
        <v>144</v>
      </c>
      <c r="E431" s="41"/>
      <c r="F431" s="235" t="s">
        <v>462</v>
      </c>
      <c r="G431" s="41"/>
      <c r="H431" s="41"/>
      <c r="I431" s="236"/>
      <c r="J431" s="41"/>
      <c r="K431" s="41"/>
      <c r="L431" s="45"/>
      <c r="M431" s="237"/>
      <c r="N431" s="238"/>
      <c r="O431" s="92"/>
      <c r="P431" s="92"/>
      <c r="Q431" s="92"/>
      <c r="R431" s="92"/>
      <c r="S431" s="92"/>
      <c r="T431" s="93"/>
      <c r="U431" s="39"/>
      <c r="V431" s="39"/>
      <c r="W431" s="39"/>
      <c r="X431" s="39"/>
      <c r="Y431" s="39"/>
      <c r="Z431" s="39"/>
      <c r="AA431" s="39"/>
      <c r="AB431" s="39"/>
      <c r="AC431" s="39"/>
      <c r="AD431" s="39"/>
      <c r="AE431" s="39"/>
      <c r="AT431" s="17" t="s">
        <v>144</v>
      </c>
      <c r="AU431" s="17" t="s">
        <v>142</v>
      </c>
    </row>
    <row r="432" s="13" customFormat="1">
      <c r="A432" s="13"/>
      <c r="B432" s="239"/>
      <c r="C432" s="240"/>
      <c r="D432" s="234" t="s">
        <v>150</v>
      </c>
      <c r="E432" s="241" t="s">
        <v>1</v>
      </c>
      <c r="F432" s="242" t="s">
        <v>92</v>
      </c>
      <c r="G432" s="240"/>
      <c r="H432" s="243">
        <v>2</v>
      </c>
      <c r="I432" s="244"/>
      <c r="J432" s="240"/>
      <c r="K432" s="240"/>
      <c r="L432" s="245"/>
      <c r="M432" s="246"/>
      <c r="N432" s="247"/>
      <c r="O432" s="247"/>
      <c r="P432" s="247"/>
      <c r="Q432" s="247"/>
      <c r="R432" s="247"/>
      <c r="S432" s="247"/>
      <c r="T432" s="248"/>
      <c r="U432" s="13"/>
      <c r="V432" s="13"/>
      <c r="W432" s="13"/>
      <c r="X432" s="13"/>
      <c r="Y432" s="13"/>
      <c r="Z432" s="13"/>
      <c r="AA432" s="13"/>
      <c r="AB432" s="13"/>
      <c r="AC432" s="13"/>
      <c r="AD432" s="13"/>
      <c r="AE432" s="13"/>
      <c r="AT432" s="249" t="s">
        <v>150</v>
      </c>
      <c r="AU432" s="249" t="s">
        <v>142</v>
      </c>
      <c r="AV432" s="13" t="s">
        <v>92</v>
      </c>
      <c r="AW432" s="13" t="s">
        <v>38</v>
      </c>
      <c r="AX432" s="13" t="s">
        <v>90</v>
      </c>
      <c r="AY432" s="249" t="s">
        <v>136</v>
      </c>
    </row>
    <row r="433" s="12" customFormat="1" ht="25.92" customHeight="1">
      <c r="A433" s="12"/>
      <c r="B433" s="204"/>
      <c r="C433" s="205"/>
      <c r="D433" s="206" t="s">
        <v>81</v>
      </c>
      <c r="E433" s="207" t="s">
        <v>105</v>
      </c>
      <c r="F433" s="207" t="s">
        <v>106</v>
      </c>
      <c r="G433" s="205"/>
      <c r="H433" s="205"/>
      <c r="I433" s="208"/>
      <c r="J433" s="209">
        <f>BK433</f>
        <v>0</v>
      </c>
      <c r="K433" s="205"/>
      <c r="L433" s="210"/>
      <c r="M433" s="211"/>
      <c r="N433" s="212"/>
      <c r="O433" s="212"/>
      <c r="P433" s="213">
        <f>P434+P445</f>
        <v>0</v>
      </c>
      <c r="Q433" s="212"/>
      <c r="R433" s="213">
        <f>R434+R445</f>
        <v>0</v>
      </c>
      <c r="S433" s="212"/>
      <c r="T433" s="214">
        <f>T434+T445</f>
        <v>0</v>
      </c>
      <c r="U433" s="12"/>
      <c r="V433" s="12"/>
      <c r="W433" s="12"/>
      <c r="X433" s="12"/>
      <c r="Y433" s="12"/>
      <c r="Z433" s="12"/>
      <c r="AA433" s="12"/>
      <c r="AB433" s="12"/>
      <c r="AC433" s="12"/>
      <c r="AD433" s="12"/>
      <c r="AE433" s="12"/>
      <c r="AR433" s="215" t="s">
        <v>163</v>
      </c>
      <c r="AT433" s="216" t="s">
        <v>81</v>
      </c>
      <c r="AU433" s="216" t="s">
        <v>82</v>
      </c>
      <c r="AY433" s="215" t="s">
        <v>136</v>
      </c>
      <c r="BK433" s="217">
        <f>BK434+BK445</f>
        <v>0</v>
      </c>
    </row>
    <row r="434" s="12" customFormat="1" ht="22.8" customHeight="1">
      <c r="A434" s="12"/>
      <c r="B434" s="204"/>
      <c r="C434" s="205"/>
      <c r="D434" s="206" t="s">
        <v>81</v>
      </c>
      <c r="E434" s="218" t="s">
        <v>2372</v>
      </c>
      <c r="F434" s="218" t="s">
        <v>2373</v>
      </c>
      <c r="G434" s="205"/>
      <c r="H434" s="205"/>
      <c r="I434" s="208"/>
      <c r="J434" s="219">
        <f>BK434</f>
        <v>0</v>
      </c>
      <c r="K434" s="205"/>
      <c r="L434" s="210"/>
      <c r="M434" s="211"/>
      <c r="N434" s="212"/>
      <c r="O434" s="212"/>
      <c r="P434" s="213">
        <f>SUM(P435:P444)</f>
        <v>0</v>
      </c>
      <c r="Q434" s="212"/>
      <c r="R434" s="213">
        <f>SUM(R435:R444)</f>
        <v>0</v>
      </c>
      <c r="S434" s="212"/>
      <c r="T434" s="214">
        <f>SUM(T435:T444)</f>
        <v>0</v>
      </c>
      <c r="U434" s="12"/>
      <c r="V434" s="12"/>
      <c r="W434" s="12"/>
      <c r="X434" s="12"/>
      <c r="Y434" s="12"/>
      <c r="Z434" s="12"/>
      <c r="AA434" s="12"/>
      <c r="AB434" s="12"/>
      <c r="AC434" s="12"/>
      <c r="AD434" s="12"/>
      <c r="AE434" s="12"/>
      <c r="AR434" s="215" t="s">
        <v>163</v>
      </c>
      <c r="AT434" s="216" t="s">
        <v>81</v>
      </c>
      <c r="AU434" s="216" t="s">
        <v>90</v>
      </c>
      <c r="AY434" s="215" t="s">
        <v>136</v>
      </c>
      <c r="BK434" s="217">
        <f>SUM(BK435:BK444)</f>
        <v>0</v>
      </c>
    </row>
    <row r="435" s="2" customFormat="1" ht="14.4" customHeight="1">
      <c r="A435" s="39"/>
      <c r="B435" s="40"/>
      <c r="C435" s="220" t="s">
        <v>930</v>
      </c>
      <c r="D435" s="220" t="s">
        <v>138</v>
      </c>
      <c r="E435" s="221" t="s">
        <v>2374</v>
      </c>
      <c r="F435" s="222" t="s">
        <v>2375</v>
      </c>
      <c r="G435" s="223" t="s">
        <v>1207</v>
      </c>
      <c r="H435" s="224">
        <v>1</v>
      </c>
      <c r="I435" s="225"/>
      <c r="J435" s="226">
        <f>ROUND(I435*H435,2)</f>
        <v>0</v>
      </c>
      <c r="K435" s="227"/>
      <c r="L435" s="45"/>
      <c r="M435" s="228" t="s">
        <v>1</v>
      </c>
      <c r="N435" s="229"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1504</v>
      </c>
      <c r="AT435" s="232" t="s">
        <v>138</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1504</v>
      </c>
      <c r="BM435" s="232" t="s">
        <v>2376</v>
      </c>
    </row>
    <row r="436" s="2" customFormat="1">
      <c r="A436" s="39"/>
      <c r="B436" s="40"/>
      <c r="C436" s="41"/>
      <c r="D436" s="234" t="s">
        <v>144</v>
      </c>
      <c r="E436" s="41"/>
      <c r="F436" s="235" t="s">
        <v>2377</v>
      </c>
      <c r="G436" s="41"/>
      <c r="H436" s="41"/>
      <c r="I436" s="236"/>
      <c r="J436" s="41"/>
      <c r="K436" s="41"/>
      <c r="L436" s="45"/>
      <c r="M436" s="237"/>
      <c r="N436" s="238"/>
      <c r="O436" s="92"/>
      <c r="P436" s="92"/>
      <c r="Q436" s="92"/>
      <c r="R436" s="92"/>
      <c r="S436" s="92"/>
      <c r="T436" s="93"/>
      <c r="U436" s="39"/>
      <c r="V436" s="39"/>
      <c r="W436" s="39"/>
      <c r="X436" s="39"/>
      <c r="Y436" s="39"/>
      <c r="Z436" s="39"/>
      <c r="AA436" s="39"/>
      <c r="AB436" s="39"/>
      <c r="AC436" s="39"/>
      <c r="AD436" s="39"/>
      <c r="AE436" s="39"/>
      <c r="AT436" s="17" t="s">
        <v>144</v>
      </c>
      <c r="AU436" s="17" t="s">
        <v>92</v>
      </c>
    </row>
    <row r="437" s="2" customFormat="1" ht="14.4" customHeight="1">
      <c r="A437" s="39"/>
      <c r="B437" s="40"/>
      <c r="C437" s="220" t="s">
        <v>934</v>
      </c>
      <c r="D437" s="220" t="s">
        <v>138</v>
      </c>
      <c r="E437" s="221" t="s">
        <v>2378</v>
      </c>
      <c r="F437" s="222" t="s">
        <v>2379</v>
      </c>
      <c r="G437" s="223" t="s">
        <v>1207</v>
      </c>
      <c r="H437" s="224">
        <v>1</v>
      </c>
      <c r="I437" s="225"/>
      <c r="J437" s="226">
        <f>ROUND(I437*H437,2)</f>
        <v>0</v>
      </c>
      <c r="K437" s="227"/>
      <c r="L437" s="45"/>
      <c r="M437" s="228" t="s">
        <v>1</v>
      </c>
      <c r="N437" s="229" t="s">
        <v>47</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1504</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1504</v>
      </c>
      <c r="BM437" s="232" t="s">
        <v>2380</v>
      </c>
    </row>
    <row r="438" s="2" customFormat="1">
      <c r="A438" s="39"/>
      <c r="B438" s="40"/>
      <c r="C438" s="41"/>
      <c r="D438" s="234" t="s">
        <v>144</v>
      </c>
      <c r="E438" s="41"/>
      <c r="F438" s="235" t="s">
        <v>2381</v>
      </c>
      <c r="G438" s="41"/>
      <c r="H438" s="41"/>
      <c r="I438" s="236"/>
      <c r="J438" s="41"/>
      <c r="K438" s="41"/>
      <c r="L438" s="45"/>
      <c r="M438" s="237"/>
      <c r="N438" s="238"/>
      <c r="O438" s="92"/>
      <c r="P438" s="92"/>
      <c r="Q438" s="92"/>
      <c r="R438" s="92"/>
      <c r="S438" s="92"/>
      <c r="T438" s="93"/>
      <c r="U438" s="39"/>
      <c r="V438" s="39"/>
      <c r="W438" s="39"/>
      <c r="X438" s="39"/>
      <c r="Y438" s="39"/>
      <c r="Z438" s="39"/>
      <c r="AA438" s="39"/>
      <c r="AB438" s="39"/>
      <c r="AC438" s="39"/>
      <c r="AD438" s="39"/>
      <c r="AE438" s="39"/>
      <c r="AT438" s="17" t="s">
        <v>144</v>
      </c>
      <c r="AU438" s="17" t="s">
        <v>92</v>
      </c>
    </row>
    <row r="439" s="2" customFormat="1" ht="14.4" customHeight="1">
      <c r="A439" s="39"/>
      <c r="B439" s="40"/>
      <c r="C439" s="220" t="s">
        <v>941</v>
      </c>
      <c r="D439" s="220" t="s">
        <v>138</v>
      </c>
      <c r="E439" s="221" t="s">
        <v>2382</v>
      </c>
      <c r="F439" s="222" t="s">
        <v>2383</v>
      </c>
      <c r="G439" s="223" t="s">
        <v>1207</v>
      </c>
      <c r="H439" s="224">
        <v>1</v>
      </c>
      <c r="I439" s="225"/>
      <c r="J439" s="226">
        <f>ROUND(I439*H439,2)</f>
        <v>0</v>
      </c>
      <c r="K439" s="227"/>
      <c r="L439" s="45"/>
      <c r="M439" s="228" t="s">
        <v>1</v>
      </c>
      <c r="N439" s="229" t="s">
        <v>47</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1504</v>
      </c>
      <c r="AT439" s="232" t="s">
        <v>138</v>
      </c>
      <c r="AU439" s="232" t="s">
        <v>92</v>
      </c>
      <c r="AY439" s="17" t="s">
        <v>136</v>
      </c>
      <c r="BE439" s="233">
        <f>IF(N439="základní",J439,0)</f>
        <v>0</v>
      </c>
      <c r="BF439" s="233">
        <f>IF(N439="snížená",J439,0)</f>
        <v>0</v>
      </c>
      <c r="BG439" s="233">
        <f>IF(N439="zákl. přenesená",J439,0)</f>
        <v>0</v>
      </c>
      <c r="BH439" s="233">
        <f>IF(N439="sníž. přenesená",J439,0)</f>
        <v>0</v>
      </c>
      <c r="BI439" s="233">
        <f>IF(N439="nulová",J439,0)</f>
        <v>0</v>
      </c>
      <c r="BJ439" s="17" t="s">
        <v>90</v>
      </c>
      <c r="BK439" s="233">
        <f>ROUND(I439*H439,2)</f>
        <v>0</v>
      </c>
      <c r="BL439" s="17" t="s">
        <v>1504</v>
      </c>
      <c r="BM439" s="232" t="s">
        <v>2384</v>
      </c>
    </row>
    <row r="440" s="2" customFormat="1">
      <c r="A440" s="39"/>
      <c r="B440" s="40"/>
      <c r="C440" s="41"/>
      <c r="D440" s="234" t="s">
        <v>144</v>
      </c>
      <c r="E440" s="41"/>
      <c r="F440" s="235" t="s">
        <v>2385</v>
      </c>
      <c r="G440" s="41"/>
      <c r="H440" s="41"/>
      <c r="I440" s="236"/>
      <c r="J440" s="41"/>
      <c r="K440" s="41"/>
      <c r="L440" s="45"/>
      <c r="M440" s="237"/>
      <c r="N440" s="238"/>
      <c r="O440" s="92"/>
      <c r="P440" s="92"/>
      <c r="Q440" s="92"/>
      <c r="R440" s="92"/>
      <c r="S440" s="92"/>
      <c r="T440" s="93"/>
      <c r="U440" s="39"/>
      <c r="V440" s="39"/>
      <c r="W440" s="39"/>
      <c r="X440" s="39"/>
      <c r="Y440" s="39"/>
      <c r="Z440" s="39"/>
      <c r="AA440" s="39"/>
      <c r="AB440" s="39"/>
      <c r="AC440" s="39"/>
      <c r="AD440" s="39"/>
      <c r="AE440" s="39"/>
      <c r="AT440" s="17" t="s">
        <v>144</v>
      </c>
      <c r="AU440" s="17" t="s">
        <v>92</v>
      </c>
    </row>
    <row r="441" s="2" customFormat="1" ht="14.4" customHeight="1">
      <c r="A441" s="39"/>
      <c r="B441" s="40"/>
      <c r="C441" s="220" t="s">
        <v>946</v>
      </c>
      <c r="D441" s="220" t="s">
        <v>138</v>
      </c>
      <c r="E441" s="221" t="s">
        <v>2386</v>
      </c>
      <c r="F441" s="222" t="s">
        <v>2387</v>
      </c>
      <c r="G441" s="223" t="s">
        <v>198</v>
      </c>
      <c r="H441" s="224">
        <v>2</v>
      </c>
      <c r="I441" s="225"/>
      <c r="J441" s="226">
        <f>ROUND(I441*H441,2)</f>
        <v>0</v>
      </c>
      <c r="K441" s="227"/>
      <c r="L441" s="45"/>
      <c r="M441" s="228" t="s">
        <v>1</v>
      </c>
      <c r="N441" s="229" t="s">
        <v>47</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1504</v>
      </c>
      <c r="AT441" s="232" t="s">
        <v>138</v>
      </c>
      <c r="AU441" s="232" t="s">
        <v>92</v>
      </c>
      <c r="AY441" s="17" t="s">
        <v>136</v>
      </c>
      <c r="BE441" s="233">
        <f>IF(N441="základní",J441,0)</f>
        <v>0</v>
      </c>
      <c r="BF441" s="233">
        <f>IF(N441="snížená",J441,0)</f>
        <v>0</v>
      </c>
      <c r="BG441" s="233">
        <f>IF(N441="zákl. přenesená",J441,0)</f>
        <v>0</v>
      </c>
      <c r="BH441" s="233">
        <f>IF(N441="sníž. přenesená",J441,0)</f>
        <v>0</v>
      </c>
      <c r="BI441" s="233">
        <f>IF(N441="nulová",J441,0)</f>
        <v>0</v>
      </c>
      <c r="BJ441" s="17" t="s">
        <v>90</v>
      </c>
      <c r="BK441" s="233">
        <f>ROUND(I441*H441,2)</f>
        <v>0</v>
      </c>
      <c r="BL441" s="17" t="s">
        <v>1504</v>
      </c>
      <c r="BM441" s="232" t="s">
        <v>2388</v>
      </c>
    </row>
    <row r="442" s="2" customFormat="1">
      <c r="A442" s="39"/>
      <c r="B442" s="40"/>
      <c r="C442" s="41"/>
      <c r="D442" s="234" t="s">
        <v>144</v>
      </c>
      <c r="E442" s="41"/>
      <c r="F442" s="235" t="s">
        <v>2389</v>
      </c>
      <c r="G442" s="41"/>
      <c r="H442" s="41"/>
      <c r="I442" s="236"/>
      <c r="J442" s="41"/>
      <c r="K442" s="41"/>
      <c r="L442" s="45"/>
      <c r="M442" s="237"/>
      <c r="N442" s="238"/>
      <c r="O442" s="92"/>
      <c r="P442" s="92"/>
      <c r="Q442" s="92"/>
      <c r="R442" s="92"/>
      <c r="S442" s="92"/>
      <c r="T442" s="93"/>
      <c r="U442" s="39"/>
      <c r="V442" s="39"/>
      <c r="W442" s="39"/>
      <c r="X442" s="39"/>
      <c r="Y442" s="39"/>
      <c r="Z442" s="39"/>
      <c r="AA442" s="39"/>
      <c r="AB442" s="39"/>
      <c r="AC442" s="39"/>
      <c r="AD442" s="39"/>
      <c r="AE442" s="39"/>
      <c r="AT442" s="17" t="s">
        <v>144</v>
      </c>
      <c r="AU442" s="17" t="s">
        <v>92</v>
      </c>
    </row>
    <row r="443" s="2" customFormat="1" ht="14.4" customHeight="1">
      <c r="A443" s="39"/>
      <c r="B443" s="40"/>
      <c r="C443" s="220" t="s">
        <v>951</v>
      </c>
      <c r="D443" s="220" t="s">
        <v>138</v>
      </c>
      <c r="E443" s="221" t="s">
        <v>2390</v>
      </c>
      <c r="F443" s="222" t="s">
        <v>2391</v>
      </c>
      <c r="G443" s="223" t="s">
        <v>1207</v>
      </c>
      <c r="H443" s="224">
        <v>1</v>
      </c>
      <c r="I443" s="225"/>
      <c r="J443" s="226">
        <f>ROUND(I443*H443,2)</f>
        <v>0</v>
      </c>
      <c r="K443" s="227"/>
      <c r="L443" s="45"/>
      <c r="M443" s="228" t="s">
        <v>1</v>
      </c>
      <c r="N443" s="229" t="s">
        <v>47</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1504</v>
      </c>
      <c r="AT443" s="232" t="s">
        <v>138</v>
      </c>
      <c r="AU443" s="232" t="s">
        <v>92</v>
      </c>
      <c r="AY443" s="17" t="s">
        <v>136</v>
      </c>
      <c r="BE443" s="233">
        <f>IF(N443="základní",J443,0)</f>
        <v>0</v>
      </c>
      <c r="BF443" s="233">
        <f>IF(N443="snížená",J443,0)</f>
        <v>0</v>
      </c>
      <c r="BG443" s="233">
        <f>IF(N443="zákl. přenesená",J443,0)</f>
        <v>0</v>
      </c>
      <c r="BH443" s="233">
        <f>IF(N443="sníž. přenesená",J443,0)</f>
        <v>0</v>
      </c>
      <c r="BI443" s="233">
        <f>IF(N443="nulová",J443,0)</f>
        <v>0</v>
      </c>
      <c r="BJ443" s="17" t="s">
        <v>90</v>
      </c>
      <c r="BK443" s="233">
        <f>ROUND(I443*H443,2)</f>
        <v>0</v>
      </c>
      <c r="BL443" s="17" t="s">
        <v>1504</v>
      </c>
      <c r="BM443" s="232" t="s">
        <v>2392</v>
      </c>
    </row>
    <row r="444" s="2" customFormat="1">
      <c r="A444" s="39"/>
      <c r="B444" s="40"/>
      <c r="C444" s="41"/>
      <c r="D444" s="234" t="s">
        <v>144</v>
      </c>
      <c r="E444" s="41"/>
      <c r="F444" s="235" t="s">
        <v>2393</v>
      </c>
      <c r="G444" s="41"/>
      <c r="H444" s="41"/>
      <c r="I444" s="236"/>
      <c r="J444" s="41"/>
      <c r="K444" s="41"/>
      <c r="L444" s="45"/>
      <c r="M444" s="237"/>
      <c r="N444" s="238"/>
      <c r="O444" s="92"/>
      <c r="P444" s="92"/>
      <c r="Q444" s="92"/>
      <c r="R444" s="92"/>
      <c r="S444" s="92"/>
      <c r="T444" s="93"/>
      <c r="U444" s="39"/>
      <c r="V444" s="39"/>
      <c r="W444" s="39"/>
      <c r="X444" s="39"/>
      <c r="Y444" s="39"/>
      <c r="Z444" s="39"/>
      <c r="AA444" s="39"/>
      <c r="AB444" s="39"/>
      <c r="AC444" s="39"/>
      <c r="AD444" s="39"/>
      <c r="AE444" s="39"/>
      <c r="AT444" s="17" t="s">
        <v>144</v>
      </c>
      <c r="AU444" s="17" t="s">
        <v>92</v>
      </c>
    </row>
    <row r="445" s="12" customFormat="1" ht="22.8" customHeight="1">
      <c r="A445" s="12"/>
      <c r="B445" s="204"/>
      <c r="C445" s="205"/>
      <c r="D445" s="206" t="s">
        <v>81</v>
      </c>
      <c r="E445" s="218" t="s">
        <v>2394</v>
      </c>
      <c r="F445" s="218" t="s">
        <v>2395</v>
      </c>
      <c r="G445" s="205"/>
      <c r="H445" s="205"/>
      <c r="I445" s="208"/>
      <c r="J445" s="219">
        <f>BK445</f>
        <v>0</v>
      </c>
      <c r="K445" s="205"/>
      <c r="L445" s="210"/>
      <c r="M445" s="211"/>
      <c r="N445" s="212"/>
      <c r="O445" s="212"/>
      <c r="P445" s="213">
        <f>SUM(P446:P447)</f>
        <v>0</v>
      </c>
      <c r="Q445" s="212"/>
      <c r="R445" s="213">
        <f>SUM(R446:R447)</f>
        <v>0</v>
      </c>
      <c r="S445" s="212"/>
      <c r="T445" s="214">
        <f>SUM(T446:T447)</f>
        <v>0</v>
      </c>
      <c r="U445" s="12"/>
      <c r="V445" s="12"/>
      <c r="W445" s="12"/>
      <c r="X445" s="12"/>
      <c r="Y445" s="12"/>
      <c r="Z445" s="12"/>
      <c r="AA445" s="12"/>
      <c r="AB445" s="12"/>
      <c r="AC445" s="12"/>
      <c r="AD445" s="12"/>
      <c r="AE445" s="12"/>
      <c r="AR445" s="215" t="s">
        <v>163</v>
      </c>
      <c r="AT445" s="216" t="s">
        <v>81</v>
      </c>
      <c r="AU445" s="216" t="s">
        <v>90</v>
      </c>
      <c r="AY445" s="215" t="s">
        <v>136</v>
      </c>
      <c r="BK445" s="217">
        <f>SUM(BK446:BK447)</f>
        <v>0</v>
      </c>
    </row>
    <row r="446" s="2" customFormat="1" ht="14.4" customHeight="1">
      <c r="A446" s="39"/>
      <c r="B446" s="40"/>
      <c r="C446" s="220" t="s">
        <v>956</v>
      </c>
      <c r="D446" s="220" t="s">
        <v>138</v>
      </c>
      <c r="E446" s="221" t="s">
        <v>2396</v>
      </c>
      <c r="F446" s="222" t="s">
        <v>2397</v>
      </c>
      <c r="G446" s="223" t="s">
        <v>1207</v>
      </c>
      <c r="H446" s="224">
        <v>1</v>
      </c>
      <c r="I446" s="225"/>
      <c r="J446" s="226">
        <f>ROUND(I446*H446,2)</f>
        <v>0</v>
      </c>
      <c r="K446" s="227"/>
      <c r="L446" s="45"/>
      <c r="M446" s="228" t="s">
        <v>1</v>
      </c>
      <c r="N446" s="229" t="s">
        <v>47</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1504</v>
      </c>
      <c r="AT446" s="232" t="s">
        <v>138</v>
      </c>
      <c r="AU446" s="232" t="s">
        <v>92</v>
      </c>
      <c r="AY446" s="17" t="s">
        <v>136</v>
      </c>
      <c r="BE446" s="233">
        <f>IF(N446="základní",J446,0)</f>
        <v>0</v>
      </c>
      <c r="BF446" s="233">
        <f>IF(N446="snížená",J446,0)</f>
        <v>0</v>
      </c>
      <c r="BG446" s="233">
        <f>IF(N446="zákl. přenesená",J446,0)</f>
        <v>0</v>
      </c>
      <c r="BH446" s="233">
        <f>IF(N446="sníž. přenesená",J446,0)</f>
        <v>0</v>
      </c>
      <c r="BI446" s="233">
        <f>IF(N446="nulová",J446,0)</f>
        <v>0</v>
      </c>
      <c r="BJ446" s="17" t="s">
        <v>90</v>
      </c>
      <c r="BK446" s="233">
        <f>ROUND(I446*H446,2)</f>
        <v>0</v>
      </c>
      <c r="BL446" s="17" t="s">
        <v>1504</v>
      </c>
      <c r="BM446" s="232" t="s">
        <v>2398</v>
      </c>
    </row>
    <row r="447" s="2" customFormat="1">
      <c r="A447" s="39"/>
      <c r="B447" s="40"/>
      <c r="C447" s="41"/>
      <c r="D447" s="234" t="s">
        <v>144</v>
      </c>
      <c r="E447" s="41"/>
      <c r="F447" s="235" t="s">
        <v>2399</v>
      </c>
      <c r="G447" s="41"/>
      <c r="H447" s="41"/>
      <c r="I447" s="236"/>
      <c r="J447" s="41"/>
      <c r="K447" s="41"/>
      <c r="L447" s="45"/>
      <c r="M447" s="275"/>
      <c r="N447" s="276"/>
      <c r="O447" s="277"/>
      <c r="P447" s="277"/>
      <c r="Q447" s="277"/>
      <c r="R447" s="277"/>
      <c r="S447" s="277"/>
      <c r="T447" s="278"/>
      <c r="U447" s="39"/>
      <c r="V447" s="39"/>
      <c r="W447" s="39"/>
      <c r="X447" s="39"/>
      <c r="Y447" s="39"/>
      <c r="Z447" s="39"/>
      <c r="AA447" s="39"/>
      <c r="AB447" s="39"/>
      <c r="AC447" s="39"/>
      <c r="AD447" s="39"/>
      <c r="AE447" s="39"/>
      <c r="AT447" s="17" t="s">
        <v>144</v>
      </c>
      <c r="AU447" s="17" t="s">
        <v>92</v>
      </c>
    </row>
    <row r="448" s="2" customFormat="1" ht="6.96" customHeight="1">
      <c r="A448" s="39"/>
      <c r="B448" s="67"/>
      <c r="C448" s="68"/>
      <c r="D448" s="68"/>
      <c r="E448" s="68"/>
      <c r="F448" s="68"/>
      <c r="G448" s="68"/>
      <c r="H448" s="68"/>
      <c r="I448" s="68"/>
      <c r="J448" s="68"/>
      <c r="K448" s="68"/>
      <c r="L448" s="45"/>
      <c r="M448" s="39"/>
      <c r="O448" s="39"/>
      <c r="P448" s="39"/>
      <c r="Q448" s="39"/>
      <c r="R448" s="39"/>
      <c r="S448" s="39"/>
      <c r="T448" s="39"/>
      <c r="U448" s="39"/>
      <c r="V448" s="39"/>
      <c r="W448" s="39"/>
      <c r="X448" s="39"/>
      <c r="Y448" s="39"/>
      <c r="Z448" s="39"/>
      <c r="AA448" s="39"/>
      <c r="AB448" s="39"/>
      <c r="AC448" s="39"/>
      <c r="AD448" s="39"/>
      <c r="AE448" s="39"/>
    </row>
  </sheetData>
  <sheetProtection sheet="1" autoFilter="0" formatColumns="0" formatRows="0" objects="1" scenarios="1" spinCount="100000" saltValue="uZZu+iXH1o7ZSw2v9Al+t+UcnF8GkE2MsoAMnCIphElIJQY9SDcrqjrQ00TLiJQP898NXzJiijbWvCnbTdbThg==" hashValue="lYyIQURV7CISAxR3SM6A6P92B9bU+KaYr3O6QzbccUYZ7+U1GEGia1DdOV36XarkTvrdaUWm9M10Xzl6XAhW8A==" algorithmName="SHA-512" password="CC35"/>
  <autoFilter ref="C123:K44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2049</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ROUND(J123,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ROUND((SUM(BE123:BE174)),  2)</f>
        <v>0</v>
      </c>
      <c r="G33" s="39"/>
      <c r="H33" s="39"/>
      <c r="I33" s="156">
        <v>0.20999999999999999</v>
      </c>
      <c r="J33" s="155">
        <f>ROUND(((SUM(BE123:BE174))*I33),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ROUND((SUM(BF123:BF174)),  2)</f>
        <v>0</v>
      </c>
      <c r="G34" s="39"/>
      <c r="H34" s="39"/>
      <c r="I34" s="156">
        <v>0.14999999999999999</v>
      </c>
      <c r="J34" s="155">
        <f>ROUND(((SUM(BF123:BF174))*I34),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ROUND((SUM(BG123:BG174)),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ROUND((SUM(BH123:BH174)),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ROUND((SUM(BI123:BI174)),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J123</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2049</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2400</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2401</v>
      </c>
      <c r="E99" s="189"/>
      <c r="F99" s="189"/>
      <c r="G99" s="189"/>
      <c r="H99" s="189"/>
      <c r="I99" s="189"/>
      <c r="J99" s="190">
        <f>J144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2050</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2402</v>
      </c>
      <c r="E101" s="189"/>
      <c r="F101" s="189"/>
      <c r="G101" s="189"/>
      <c r="H101" s="189"/>
      <c r="I101" s="189"/>
      <c r="J101" s="190">
        <f>J154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2051</v>
      </c>
      <c r="E102" s="189"/>
      <c r="F102" s="189"/>
      <c r="G102" s="189"/>
      <c r="H102" s="189"/>
      <c r="I102" s="189"/>
      <c r="J102" s="190">
        <f>J163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2403</v>
      </c>
      <c r="E103" s="189"/>
      <c r="F103" s="189"/>
      <c r="G103" s="189"/>
      <c r="H103" s="189"/>
      <c r="I103" s="189"/>
      <c r="J103" s="190">
        <f>J170</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3" t="s">
        <v>121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Oprava silnice v ulici Sadová</v>
      </c>
      <c r="F113" s="32"/>
      <c r="G113" s="32"/>
      <c r="H113" s="32"/>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2" t="s">
        <v>109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VRN - Vedlejší rozpočtové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2" t="s">
        <v>22</v>
      </c>
      <c r="D117" s="41"/>
      <c r="E117" s="41"/>
      <c r="F117" s="27" t="str">
        <f>F12</f>
        <v>Svatava u Sokolova</v>
      </c>
      <c r="G117" s="41"/>
      <c r="H117" s="41"/>
      <c r="I117" s="32" t="s">
        <v>24</v>
      </c>
      <c r="J117" s="80" t="str">
        <f>IF(J12="","",J12)</f>
        <v>2. 8. 2021</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40.05" customHeight="1">
      <c r="A119" s="39"/>
      <c r="B119" s="40"/>
      <c r="C119" s="32" t="s">
        <v>28</v>
      </c>
      <c r="D119" s="41"/>
      <c r="E119" s="41"/>
      <c r="F119" s="27" t="str">
        <f>E15</f>
        <v>Městys Svatava, Svatava, ČSA 277, 357 03</v>
      </c>
      <c r="G119" s="41"/>
      <c r="H119" s="41"/>
      <c r="I119" s="32" t="s">
        <v>35</v>
      </c>
      <c r="J119" s="37" t="str">
        <f>E21</f>
        <v>DSVA s.r.o.,nám. Krále Jiřího z Poděbrad 6, 350 02</v>
      </c>
      <c r="K119" s="41"/>
      <c r="L119" s="64"/>
      <c r="S119" s="39"/>
      <c r="T119" s="39"/>
      <c r="U119" s="39"/>
      <c r="V119" s="39"/>
      <c r="W119" s="39"/>
      <c r="X119" s="39"/>
      <c r="Y119" s="39"/>
      <c r="Z119" s="39"/>
      <c r="AA119" s="39"/>
      <c r="AB119" s="39"/>
      <c r="AC119" s="39"/>
      <c r="AD119" s="39"/>
      <c r="AE119" s="39"/>
    </row>
    <row r="120" s="2" customFormat="1" ht="25.65" customHeight="1">
      <c r="A120" s="39"/>
      <c r="B120" s="40"/>
      <c r="C120" s="32" t="s">
        <v>33</v>
      </c>
      <c r="D120" s="41"/>
      <c r="E120" s="41"/>
      <c r="F120" s="27" t="str">
        <f>IF(E18="","",E18)</f>
        <v>Vyplň údaj</v>
      </c>
      <c r="G120" s="41"/>
      <c r="H120" s="41"/>
      <c r="I120" s="32" t="s">
        <v>39</v>
      </c>
      <c r="J120" s="37" t="str">
        <f>E24</f>
        <v>DSVA s.r.o. - Jozef Turza</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122</v>
      </c>
      <c r="D122" s="195" t="s">
        <v>67</v>
      </c>
      <c r="E122" s="195" t="s">
        <v>63</v>
      </c>
      <c r="F122" s="195" t="s">
        <v>64</v>
      </c>
      <c r="G122" s="195" t="s">
        <v>123</v>
      </c>
      <c r="H122" s="195" t="s">
        <v>124</v>
      </c>
      <c r="I122" s="195" t="s">
        <v>125</v>
      </c>
      <c r="J122" s="196" t="s">
        <v>113</v>
      </c>
      <c r="K122" s="197" t="s">
        <v>126</v>
      </c>
      <c r="L122" s="198"/>
      <c r="M122" s="101" t="s">
        <v>1</v>
      </c>
      <c r="N122" s="102" t="s">
        <v>46</v>
      </c>
      <c r="O122" s="102" t="s">
        <v>127</v>
      </c>
      <c r="P122" s="102" t="s">
        <v>128</v>
      </c>
      <c r="Q122" s="102" t="s">
        <v>129</v>
      </c>
      <c r="R122" s="102" t="s">
        <v>130</v>
      </c>
      <c r="S122" s="102" t="s">
        <v>131</v>
      </c>
      <c r="T122" s="103" t="s">
        <v>132</v>
      </c>
      <c r="U122" s="192"/>
      <c r="V122" s="192"/>
      <c r="W122" s="192"/>
      <c r="X122" s="192"/>
      <c r="Y122" s="192"/>
      <c r="Z122" s="192"/>
      <c r="AA122" s="192"/>
      <c r="AB122" s="192"/>
      <c r="AC122" s="192"/>
      <c r="AD122" s="192"/>
      <c r="AE122" s="192"/>
    </row>
    <row r="123" s="2" customFormat="1" ht="22.8" customHeight="1">
      <c r="A123" s="39"/>
      <c r="B123" s="40"/>
      <c r="C123" s="108" t="s">
        <v>133</v>
      </c>
      <c r="D123" s="41"/>
      <c r="E123" s="41"/>
      <c r="F123" s="41"/>
      <c r="G123" s="41"/>
      <c r="H123" s="41"/>
      <c r="I123" s="41"/>
      <c r="J123" s="199">
        <f>BK123</f>
        <v>0</v>
      </c>
      <c r="K123" s="41"/>
      <c r="L123" s="45"/>
      <c r="M123" s="104"/>
      <c r="N123" s="200"/>
      <c r="O123" s="105"/>
      <c r="P123" s="201">
        <f>P124</f>
        <v>0</v>
      </c>
      <c r="Q123" s="105"/>
      <c r="R123" s="201">
        <f>R124</f>
        <v>0</v>
      </c>
      <c r="S123" s="105"/>
      <c r="T123" s="202">
        <f>T124</f>
        <v>0</v>
      </c>
      <c r="U123" s="39"/>
      <c r="V123" s="39"/>
      <c r="W123" s="39"/>
      <c r="X123" s="39"/>
      <c r="Y123" s="39"/>
      <c r="Z123" s="39"/>
      <c r="AA123" s="39"/>
      <c r="AB123" s="39"/>
      <c r="AC123" s="39"/>
      <c r="AD123" s="39"/>
      <c r="AE123" s="39"/>
      <c r="AT123" s="17" t="s">
        <v>81</v>
      </c>
      <c r="AU123" s="17" t="s">
        <v>115</v>
      </c>
      <c r="BK123" s="203">
        <f>BK124</f>
        <v>0</v>
      </c>
    </row>
    <row r="124" s="12" customFormat="1" ht="25.92" customHeight="1">
      <c r="A124" s="12"/>
      <c r="B124" s="204"/>
      <c r="C124" s="205"/>
      <c r="D124" s="206" t="s">
        <v>81</v>
      </c>
      <c r="E124" s="207" t="s">
        <v>105</v>
      </c>
      <c r="F124" s="207" t="s">
        <v>106</v>
      </c>
      <c r="G124" s="205"/>
      <c r="H124" s="205"/>
      <c r="I124" s="208"/>
      <c r="J124" s="209">
        <f>BK124</f>
        <v>0</v>
      </c>
      <c r="K124" s="205"/>
      <c r="L124" s="210"/>
      <c r="M124" s="211"/>
      <c r="N124" s="212"/>
      <c r="O124" s="212"/>
      <c r="P124" s="213">
        <f>P125+P144+P147+P154+P163+P170</f>
        <v>0</v>
      </c>
      <c r="Q124" s="212"/>
      <c r="R124" s="213">
        <f>R125+R144+R147+R154+R163+R170</f>
        <v>0</v>
      </c>
      <c r="S124" s="212"/>
      <c r="T124" s="214">
        <f>T125+T144+T147+T154+T163+T170</f>
        <v>0</v>
      </c>
      <c r="U124" s="12"/>
      <c r="V124" s="12"/>
      <c r="W124" s="12"/>
      <c r="X124" s="12"/>
      <c r="Y124" s="12"/>
      <c r="Z124" s="12"/>
      <c r="AA124" s="12"/>
      <c r="AB124" s="12"/>
      <c r="AC124" s="12"/>
      <c r="AD124" s="12"/>
      <c r="AE124" s="12"/>
      <c r="AR124" s="215" t="s">
        <v>163</v>
      </c>
      <c r="AT124" s="216" t="s">
        <v>81</v>
      </c>
      <c r="AU124" s="216" t="s">
        <v>82</v>
      </c>
      <c r="AY124" s="215" t="s">
        <v>136</v>
      </c>
      <c r="BK124" s="217">
        <f>BK125+BK144+BK147+BK154+BK163+BK170</f>
        <v>0</v>
      </c>
    </row>
    <row r="125" s="12" customFormat="1" ht="22.8" customHeight="1">
      <c r="A125" s="12"/>
      <c r="B125" s="204"/>
      <c r="C125" s="205"/>
      <c r="D125" s="206" t="s">
        <v>81</v>
      </c>
      <c r="E125" s="218" t="s">
        <v>2404</v>
      </c>
      <c r="F125" s="218" t="s">
        <v>2405</v>
      </c>
      <c r="G125" s="205"/>
      <c r="H125" s="205"/>
      <c r="I125" s="208"/>
      <c r="J125" s="219">
        <f>BK125</f>
        <v>0</v>
      </c>
      <c r="K125" s="205"/>
      <c r="L125" s="210"/>
      <c r="M125" s="211"/>
      <c r="N125" s="212"/>
      <c r="O125" s="212"/>
      <c r="P125" s="213">
        <f>SUM(P126:P143)</f>
        <v>0</v>
      </c>
      <c r="Q125" s="212"/>
      <c r="R125" s="213">
        <f>SUM(R126:R143)</f>
        <v>0</v>
      </c>
      <c r="S125" s="212"/>
      <c r="T125" s="214">
        <f>SUM(T126:T143)</f>
        <v>0</v>
      </c>
      <c r="U125" s="12"/>
      <c r="V125" s="12"/>
      <c r="W125" s="12"/>
      <c r="X125" s="12"/>
      <c r="Y125" s="12"/>
      <c r="Z125" s="12"/>
      <c r="AA125" s="12"/>
      <c r="AB125" s="12"/>
      <c r="AC125" s="12"/>
      <c r="AD125" s="12"/>
      <c r="AE125" s="12"/>
      <c r="AR125" s="215" t="s">
        <v>163</v>
      </c>
      <c r="AT125" s="216" t="s">
        <v>81</v>
      </c>
      <c r="AU125" s="216" t="s">
        <v>90</v>
      </c>
      <c r="AY125" s="215" t="s">
        <v>136</v>
      </c>
      <c r="BK125" s="217">
        <f>SUM(BK126:BK143)</f>
        <v>0</v>
      </c>
    </row>
    <row r="126" s="2" customFormat="1" ht="14.4" customHeight="1">
      <c r="A126" s="39"/>
      <c r="B126" s="40"/>
      <c r="C126" s="220" t="s">
        <v>90</v>
      </c>
      <c r="D126" s="220" t="s">
        <v>138</v>
      </c>
      <c r="E126" s="221" t="s">
        <v>2406</v>
      </c>
      <c r="F126" s="222" t="s">
        <v>2407</v>
      </c>
      <c r="G126" s="223" t="s">
        <v>1207</v>
      </c>
      <c r="H126" s="224">
        <v>1</v>
      </c>
      <c r="I126" s="225"/>
      <c r="J126" s="226">
        <f>ROUND(I126*H126,2)</f>
        <v>0</v>
      </c>
      <c r="K126" s="227"/>
      <c r="L126" s="45"/>
      <c r="M126" s="228" t="s">
        <v>1</v>
      </c>
      <c r="N126" s="229"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1504</v>
      </c>
      <c r="AT126" s="232" t="s">
        <v>138</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1504</v>
      </c>
      <c r="BM126" s="232" t="s">
        <v>2408</v>
      </c>
    </row>
    <row r="127" s="2" customFormat="1">
      <c r="A127" s="39"/>
      <c r="B127" s="40"/>
      <c r="C127" s="41"/>
      <c r="D127" s="234" t="s">
        <v>144</v>
      </c>
      <c r="E127" s="41"/>
      <c r="F127" s="235" t="s">
        <v>2409</v>
      </c>
      <c r="G127" s="41"/>
      <c r="H127" s="41"/>
      <c r="I127" s="236"/>
      <c r="J127" s="41"/>
      <c r="K127" s="41"/>
      <c r="L127" s="45"/>
      <c r="M127" s="237"/>
      <c r="N127" s="238"/>
      <c r="O127" s="92"/>
      <c r="P127" s="92"/>
      <c r="Q127" s="92"/>
      <c r="R127" s="92"/>
      <c r="S127" s="92"/>
      <c r="T127" s="93"/>
      <c r="U127" s="39"/>
      <c r="V127" s="39"/>
      <c r="W127" s="39"/>
      <c r="X127" s="39"/>
      <c r="Y127" s="39"/>
      <c r="Z127" s="39"/>
      <c r="AA127" s="39"/>
      <c r="AB127" s="39"/>
      <c r="AC127" s="39"/>
      <c r="AD127" s="39"/>
      <c r="AE127" s="39"/>
      <c r="AT127" s="17" t="s">
        <v>144</v>
      </c>
      <c r="AU127" s="17" t="s">
        <v>92</v>
      </c>
    </row>
    <row r="128" s="2" customFormat="1" ht="14.4" customHeight="1">
      <c r="A128" s="39"/>
      <c r="B128" s="40"/>
      <c r="C128" s="220" t="s">
        <v>92</v>
      </c>
      <c r="D128" s="220" t="s">
        <v>138</v>
      </c>
      <c r="E128" s="221" t="s">
        <v>2410</v>
      </c>
      <c r="F128" s="222" t="s">
        <v>2411</v>
      </c>
      <c r="G128" s="223" t="s">
        <v>1207</v>
      </c>
      <c r="H128" s="224">
        <v>1</v>
      </c>
      <c r="I128" s="225"/>
      <c r="J128" s="226">
        <f>ROUND(I128*H128,2)</f>
        <v>0</v>
      </c>
      <c r="K128" s="227"/>
      <c r="L128" s="45"/>
      <c r="M128" s="228" t="s">
        <v>1</v>
      </c>
      <c r="N128" s="229" t="s">
        <v>47</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1504</v>
      </c>
      <c r="AT128" s="232" t="s">
        <v>138</v>
      </c>
      <c r="AU128" s="232" t="s">
        <v>92</v>
      </c>
      <c r="AY128" s="17" t="s">
        <v>136</v>
      </c>
      <c r="BE128" s="233">
        <f>IF(N128="základní",J128,0)</f>
        <v>0</v>
      </c>
      <c r="BF128" s="233">
        <f>IF(N128="snížená",J128,0)</f>
        <v>0</v>
      </c>
      <c r="BG128" s="233">
        <f>IF(N128="zákl. přenesená",J128,0)</f>
        <v>0</v>
      </c>
      <c r="BH128" s="233">
        <f>IF(N128="sníž. přenesená",J128,0)</f>
        <v>0</v>
      </c>
      <c r="BI128" s="233">
        <f>IF(N128="nulová",J128,0)</f>
        <v>0</v>
      </c>
      <c r="BJ128" s="17" t="s">
        <v>90</v>
      </c>
      <c r="BK128" s="233">
        <f>ROUND(I128*H128,2)</f>
        <v>0</v>
      </c>
      <c r="BL128" s="17" t="s">
        <v>1504</v>
      </c>
      <c r="BM128" s="232" t="s">
        <v>2412</v>
      </c>
    </row>
    <row r="129" s="2" customFormat="1">
      <c r="A129" s="39"/>
      <c r="B129" s="40"/>
      <c r="C129" s="41"/>
      <c r="D129" s="234" t="s">
        <v>144</v>
      </c>
      <c r="E129" s="41"/>
      <c r="F129" s="235" t="s">
        <v>2413</v>
      </c>
      <c r="G129" s="41"/>
      <c r="H129" s="41"/>
      <c r="I129" s="236"/>
      <c r="J129" s="41"/>
      <c r="K129" s="41"/>
      <c r="L129" s="45"/>
      <c r="M129" s="237"/>
      <c r="N129" s="238"/>
      <c r="O129" s="92"/>
      <c r="P129" s="92"/>
      <c r="Q129" s="92"/>
      <c r="R129" s="92"/>
      <c r="S129" s="92"/>
      <c r="T129" s="93"/>
      <c r="U129" s="39"/>
      <c r="V129" s="39"/>
      <c r="W129" s="39"/>
      <c r="X129" s="39"/>
      <c r="Y129" s="39"/>
      <c r="Z129" s="39"/>
      <c r="AA129" s="39"/>
      <c r="AB129" s="39"/>
      <c r="AC129" s="39"/>
      <c r="AD129" s="39"/>
      <c r="AE129" s="39"/>
      <c r="AT129" s="17" t="s">
        <v>144</v>
      </c>
      <c r="AU129" s="17" t="s">
        <v>92</v>
      </c>
    </row>
    <row r="130" s="2" customFormat="1" ht="14.4" customHeight="1">
      <c r="A130" s="39"/>
      <c r="B130" s="40"/>
      <c r="C130" s="220" t="s">
        <v>154</v>
      </c>
      <c r="D130" s="220" t="s">
        <v>138</v>
      </c>
      <c r="E130" s="221" t="s">
        <v>2414</v>
      </c>
      <c r="F130" s="222" t="s">
        <v>2415</v>
      </c>
      <c r="G130" s="223" t="s">
        <v>1207</v>
      </c>
      <c r="H130" s="224">
        <v>1</v>
      </c>
      <c r="I130" s="225"/>
      <c r="J130" s="226">
        <f>ROUND(I130*H130,2)</f>
        <v>0</v>
      </c>
      <c r="K130" s="227"/>
      <c r="L130" s="45"/>
      <c r="M130" s="228" t="s">
        <v>1</v>
      </c>
      <c r="N130" s="229"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1504</v>
      </c>
      <c r="AT130" s="232" t="s">
        <v>138</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1504</v>
      </c>
      <c r="BM130" s="232" t="s">
        <v>2416</v>
      </c>
    </row>
    <row r="131" s="2" customFormat="1">
      <c r="A131" s="39"/>
      <c r="B131" s="40"/>
      <c r="C131" s="41"/>
      <c r="D131" s="234" t="s">
        <v>144</v>
      </c>
      <c r="E131" s="41"/>
      <c r="F131" s="235" t="s">
        <v>2417</v>
      </c>
      <c r="G131" s="41"/>
      <c r="H131" s="41"/>
      <c r="I131" s="236"/>
      <c r="J131" s="41"/>
      <c r="K131" s="41"/>
      <c r="L131" s="45"/>
      <c r="M131" s="237"/>
      <c r="N131" s="238"/>
      <c r="O131" s="92"/>
      <c r="P131" s="92"/>
      <c r="Q131" s="92"/>
      <c r="R131" s="92"/>
      <c r="S131" s="92"/>
      <c r="T131" s="93"/>
      <c r="U131" s="39"/>
      <c r="V131" s="39"/>
      <c r="W131" s="39"/>
      <c r="X131" s="39"/>
      <c r="Y131" s="39"/>
      <c r="Z131" s="39"/>
      <c r="AA131" s="39"/>
      <c r="AB131" s="39"/>
      <c r="AC131" s="39"/>
      <c r="AD131" s="39"/>
      <c r="AE131" s="39"/>
      <c r="AT131" s="17" t="s">
        <v>144</v>
      </c>
      <c r="AU131" s="17" t="s">
        <v>92</v>
      </c>
    </row>
    <row r="132" s="2" customFormat="1" ht="14.4" customHeight="1">
      <c r="A132" s="39"/>
      <c r="B132" s="40"/>
      <c r="C132" s="220" t="s">
        <v>142</v>
      </c>
      <c r="D132" s="220" t="s">
        <v>138</v>
      </c>
      <c r="E132" s="221" t="s">
        <v>2418</v>
      </c>
      <c r="F132" s="222" t="s">
        <v>2419</v>
      </c>
      <c r="G132" s="223" t="s">
        <v>1207</v>
      </c>
      <c r="H132" s="224">
        <v>1</v>
      </c>
      <c r="I132" s="225"/>
      <c r="J132" s="226">
        <f>ROUND(I132*H132,2)</f>
        <v>0</v>
      </c>
      <c r="K132" s="227"/>
      <c r="L132" s="45"/>
      <c r="M132" s="228" t="s">
        <v>1</v>
      </c>
      <c r="N132" s="229" t="s">
        <v>47</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1504</v>
      </c>
      <c r="AT132" s="232" t="s">
        <v>138</v>
      </c>
      <c r="AU132" s="232" t="s">
        <v>92</v>
      </c>
      <c r="AY132" s="17" t="s">
        <v>136</v>
      </c>
      <c r="BE132" s="233">
        <f>IF(N132="základní",J132,0)</f>
        <v>0</v>
      </c>
      <c r="BF132" s="233">
        <f>IF(N132="snížená",J132,0)</f>
        <v>0</v>
      </c>
      <c r="BG132" s="233">
        <f>IF(N132="zákl. přenesená",J132,0)</f>
        <v>0</v>
      </c>
      <c r="BH132" s="233">
        <f>IF(N132="sníž. přenesená",J132,0)</f>
        <v>0</v>
      </c>
      <c r="BI132" s="233">
        <f>IF(N132="nulová",J132,0)</f>
        <v>0</v>
      </c>
      <c r="BJ132" s="17" t="s">
        <v>90</v>
      </c>
      <c r="BK132" s="233">
        <f>ROUND(I132*H132,2)</f>
        <v>0</v>
      </c>
      <c r="BL132" s="17" t="s">
        <v>1504</v>
      </c>
      <c r="BM132" s="232" t="s">
        <v>2420</v>
      </c>
    </row>
    <row r="133" s="2" customFormat="1">
      <c r="A133" s="39"/>
      <c r="B133" s="40"/>
      <c r="C133" s="41"/>
      <c r="D133" s="234" t="s">
        <v>144</v>
      </c>
      <c r="E133" s="41"/>
      <c r="F133" s="235" t="s">
        <v>2421</v>
      </c>
      <c r="G133" s="41"/>
      <c r="H133" s="41"/>
      <c r="I133" s="236"/>
      <c r="J133" s="41"/>
      <c r="K133" s="41"/>
      <c r="L133" s="45"/>
      <c r="M133" s="237"/>
      <c r="N133" s="238"/>
      <c r="O133" s="92"/>
      <c r="P133" s="92"/>
      <c r="Q133" s="92"/>
      <c r="R133" s="92"/>
      <c r="S133" s="92"/>
      <c r="T133" s="93"/>
      <c r="U133" s="39"/>
      <c r="V133" s="39"/>
      <c r="W133" s="39"/>
      <c r="X133" s="39"/>
      <c r="Y133" s="39"/>
      <c r="Z133" s="39"/>
      <c r="AA133" s="39"/>
      <c r="AB133" s="39"/>
      <c r="AC133" s="39"/>
      <c r="AD133" s="39"/>
      <c r="AE133" s="39"/>
      <c r="AT133" s="17" t="s">
        <v>144</v>
      </c>
      <c r="AU133" s="17" t="s">
        <v>92</v>
      </c>
    </row>
    <row r="134" s="2" customFormat="1" ht="14.4" customHeight="1">
      <c r="A134" s="39"/>
      <c r="B134" s="40"/>
      <c r="C134" s="220" t="s">
        <v>163</v>
      </c>
      <c r="D134" s="220" t="s">
        <v>138</v>
      </c>
      <c r="E134" s="221" t="s">
        <v>2422</v>
      </c>
      <c r="F134" s="222" t="s">
        <v>2423</v>
      </c>
      <c r="G134" s="223" t="s">
        <v>1207</v>
      </c>
      <c r="H134" s="224">
        <v>1</v>
      </c>
      <c r="I134" s="225"/>
      <c r="J134" s="226">
        <f>ROUND(I134*H134,2)</f>
        <v>0</v>
      </c>
      <c r="K134" s="227"/>
      <c r="L134" s="45"/>
      <c r="M134" s="228" t="s">
        <v>1</v>
      </c>
      <c r="N134" s="229" t="s">
        <v>47</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1504</v>
      </c>
      <c r="AT134" s="232" t="s">
        <v>138</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1504</v>
      </c>
      <c r="BM134" s="232" t="s">
        <v>2424</v>
      </c>
    </row>
    <row r="135" s="2" customFormat="1">
      <c r="A135" s="39"/>
      <c r="B135" s="40"/>
      <c r="C135" s="41"/>
      <c r="D135" s="234" t="s">
        <v>144</v>
      </c>
      <c r="E135" s="41"/>
      <c r="F135" s="235" t="s">
        <v>2425</v>
      </c>
      <c r="G135" s="41"/>
      <c r="H135" s="41"/>
      <c r="I135" s="236"/>
      <c r="J135" s="41"/>
      <c r="K135" s="41"/>
      <c r="L135" s="45"/>
      <c r="M135" s="237"/>
      <c r="N135" s="238"/>
      <c r="O135" s="92"/>
      <c r="P135" s="92"/>
      <c r="Q135" s="92"/>
      <c r="R135" s="92"/>
      <c r="S135" s="92"/>
      <c r="T135" s="93"/>
      <c r="U135" s="39"/>
      <c r="V135" s="39"/>
      <c r="W135" s="39"/>
      <c r="X135" s="39"/>
      <c r="Y135" s="39"/>
      <c r="Z135" s="39"/>
      <c r="AA135" s="39"/>
      <c r="AB135" s="39"/>
      <c r="AC135" s="39"/>
      <c r="AD135" s="39"/>
      <c r="AE135" s="39"/>
      <c r="AT135" s="17" t="s">
        <v>144</v>
      </c>
      <c r="AU135" s="17" t="s">
        <v>92</v>
      </c>
    </row>
    <row r="136" s="2" customFormat="1" ht="14.4" customHeight="1">
      <c r="A136" s="39"/>
      <c r="B136" s="40"/>
      <c r="C136" s="220" t="s">
        <v>171</v>
      </c>
      <c r="D136" s="220" t="s">
        <v>138</v>
      </c>
      <c r="E136" s="221" t="s">
        <v>2426</v>
      </c>
      <c r="F136" s="222" t="s">
        <v>2427</v>
      </c>
      <c r="G136" s="223" t="s">
        <v>1207</v>
      </c>
      <c r="H136" s="224">
        <v>1</v>
      </c>
      <c r="I136" s="225"/>
      <c r="J136" s="226">
        <f>ROUND(I136*H136,2)</f>
        <v>0</v>
      </c>
      <c r="K136" s="227"/>
      <c r="L136" s="45"/>
      <c r="M136" s="228" t="s">
        <v>1</v>
      </c>
      <c r="N136" s="229"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1504</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1504</v>
      </c>
      <c r="BM136" s="232" t="s">
        <v>2428</v>
      </c>
    </row>
    <row r="137" s="2" customFormat="1">
      <c r="A137" s="39"/>
      <c r="B137" s="40"/>
      <c r="C137" s="41"/>
      <c r="D137" s="234" t="s">
        <v>144</v>
      </c>
      <c r="E137" s="41"/>
      <c r="F137" s="235" t="s">
        <v>2429</v>
      </c>
      <c r="G137" s="41"/>
      <c r="H137" s="41"/>
      <c r="I137" s="236"/>
      <c r="J137" s="41"/>
      <c r="K137" s="41"/>
      <c r="L137" s="45"/>
      <c r="M137" s="237"/>
      <c r="N137" s="238"/>
      <c r="O137" s="92"/>
      <c r="P137" s="92"/>
      <c r="Q137" s="92"/>
      <c r="R137" s="92"/>
      <c r="S137" s="92"/>
      <c r="T137" s="93"/>
      <c r="U137" s="39"/>
      <c r="V137" s="39"/>
      <c r="W137" s="39"/>
      <c r="X137" s="39"/>
      <c r="Y137" s="39"/>
      <c r="Z137" s="39"/>
      <c r="AA137" s="39"/>
      <c r="AB137" s="39"/>
      <c r="AC137" s="39"/>
      <c r="AD137" s="39"/>
      <c r="AE137" s="39"/>
      <c r="AT137" s="17" t="s">
        <v>144</v>
      </c>
      <c r="AU137" s="17" t="s">
        <v>92</v>
      </c>
    </row>
    <row r="138" s="2" customFormat="1" ht="14.4" customHeight="1">
      <c r="A138" s="39"/>
      <c r="B138" s="40"/>
      <c r="C138" s="220" t="s">
        <v>177</v>
      </c>
      <c r="D138" s="220" t="s">
        <v>138</v>
      </c>
      <c r="E138" s="221" t="s">
        <v>1501</v>
      </c>
      <c r="F138" s="222" t="s">
        <v>2430</v>
      </c>
      <c r="G138" s="223" t="s">
        <v>1207</v>
      </c>
      <c r="H138" s="224">
        <v>1</v>
      </c>
      <c r="I138" s="225"/>
      <c r="J138" s="226">
        <f>ROUND(I138*H138,2)</f>
        <v>0</v>
      </c>
      <c r="K138" s="227"/>
      <c r="L138" s="45"/>
      <c r="M138" s="228" t="s">
        <v>1</v>
      </c>
      <c r="N138" s="229"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2431</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2431</v>
      </c>
      <c r="BM138" s="232" t="s">
        <v>2432</v>
      </c>
    </row>
    <row r="139" s="2" customFormat="1">
      <c r="A139" s="39"/>
      <c r="B139" s="40"/>
      <c r="C139" s="41"/>
      <c r="D139" s="234" t="s">
        <v>144</v>
      </c>
      <c r="E139" s="41"/>
      <c r="F139" s="235" t="s">
        <v>2433</v>
      </c>
      <c r="G139" s="41"/>
      <c r="H139" s="41"/>
      <c r="I139" s="236"/>
      <c r="J139" s="41"/>
      <c r="K139" s="41"/>
      <c r="L139" s="45"/>
      <c r="M139" s="237"/>
      <c r="N139" s="238"/>
      <c r="O139" s="92"/>
      <c r="P139" s="92"/>
      <c r="Q139" s="92"/>
      <c r="R139" s="92"/>
      <c r="S139" s="92"/>
      <c r="T139" s="93"/>
      <c r="U139" s="39"/>
      <c r="V139" s="39"/>
      <c r="W139" s="39"/>
      <c r="X139" s="39"/>
      <c r="Y139" s="39"/>
      <c r="Z139" s="39"/>
      <c r="AA139" s="39"/>
      <c r="AB139" s="39"/>
      <c r="AC139" s="39"/>
      <c r="AD139" s="39"/>
      <c r="AE139" s="39"/>
      <c r="AT139" s="17" t="s">
        <v>144</v>
      </c>
      <c r="AU139" s="17" t="s">
        <v>92</v>
      </c>
    </row>
    <row r="140" s="2" customFormat="1" ht="14.4" customHeight="1">
      <c r="A140" s="39"/>
      <c r="B140" s="40"/>
      <c r="C140" s="220" t="s">
        <v>168</v>
      </c>
      <c r="D140" s="220" t="s">
        <v>138</v>
      </c>
      <c r="E140" s="221" t="s">
        <v>2434</v>
      </c>
      <c r="F140" s="222" t="s">
        <v>2435</v>
      </c>
      <c r="G140" s="223" t="s">
        <v>1207</v>
      </c>
      <c r="H140" s="224">
        <v>1</v>
      </c>
      <c r="I140" s="225"/>
      <c r="J140" s="226">
        <f>ROUND(I140*H140,2)</f>
        <v>0</v>
      </c>
      <c r="K140" s="227"/>
      <c r="L140" s="45"/>
      <c r="M140" s="228" t="s">
        <v>1</v>
      </c>
      <c r="N140" s="229"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1504</v>
      </c>
      <c r="AT140" s="232" t="s">
        <v>138</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1504</v>
      </c>
      <c r="BM140" s="232" t="s">
        <v>2436</v>
      </c>
    </row>
    <row r="141" s="2" customFormat="1">
      <c r="A141" s="39"/>
      <c r="B141" s="40"/>
      <c r="C141" s="41"/>
      <c r="D141" s="234" t="s">
        <v>144</v>
      </c>
      <c r="E141" s="41"/>
      <c r="F141" s="235" t="s">
        <v>2437</v>
      </c>
      <c r="G141" s="41"/>
      <c r="H141" s="41"/>
      <c r="I141" s="236"/>
      <c r="J141" s="41"/>
      <c r="K141" s="41"/>
      <c r="L141" s="45"/>
      <c r="M141" s="237"/>
      <c r="N141" s="238"/>
      <c r="O141" s="92"/>
      <c r="P141" s="92"/>
      <c r="Q141" s="92"/>
      <c r="R141" s="92"/>
      <c r="S141" s="92"/>
      <c r="T141" s="93"/>
      <c r="U141" s="39"/>
      <c r="V141" s="39"/>
      <c r="W141" s="39"/>
      <c r="X141" s="39"/>
      <c r="Y141" s="39"/>
      <c r="Z141" s="39"/>
      <c r="AA141" s="39"/>
      <c r="AB141" s="39"/>
      <c r="AC141" s="39"/>
      <c r="AD141" s="39"/>
      <c r="AE141" s="39"/>
      <c r="AT141" s="17" t="s">
        <v>144</v>
      </c>
      <c r="AU141" s="17" t="s">
        <v>92</v>
      </c>
    </row>
    <row r="142" s="2" customFormat="1" ht="14.4" customHeight="1">
      <c r="A142" s="39"/>
      <c r="B142" s="40"/>
      <c r="C142" s="220" t="s">
        <v>186</v>
      </c>
      <c r="D142" s="220" t="s">
        <v>138</v>
      </c>
      <c r="E142" s="221" t="s">
        <v>2438</v>
      </c>
      <c r="F142" s="222" t="s">
        <v>2439</v>
      </c>
      <c r="G142" s="223" t="s">
        <v>1207</v>
      </c>
      <c r="H142" s="224">
        <v>1</v>
      </c>
      <c r="I142" s="225"/>
      <c r="J142" s="226">
        <f>ROUND(I142*H142,2)</f>
        <v>0</v>
      </c>
      <c r="K142" s="227"/>
      <c r="L142" s="45"/>
      <c r="M142" s="228" t="s">
        <v>1</v>
      </c>
      <c r="N142" s="229" t="s">
        <v>47</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1504</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1504</v>
      </c>
      <c r="BM142" s="232" t="s">
        <v>2440</v>
      </c>
    </row>
    <row r="143" s="2" customFormat="1">
      <c r="A143" s="39"/>
      <c r="B143" s="40"/>
      <c r="C143" s="41"/>
      <c r="D143" s="234" t="s">
        <v>144</v>
      </c>
      <c r="E143" s="41"/>
      <c r="F143" s="235" t="s">
        <v>2441</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2" customFormat="1" ht="22.8" customHeight="1">
      <c r="A144" s="12"/>
      <c r="B144" s="204"/>
      <c r="C144" s="205"/>
      <c r="D144" s="206" t="s">
        <v>81</v>
      </c>
      <c r="E144" s="218" t="s">
        <v>2442</v>
      </c>
      <c r="F144" s="218" t="s">
        <v>2443</v>
      </c>
      <c r="G144" s="205"/>
      <c r="H144" s="205"/>
      <c r="I144" s="208"/>
      <c r="J144" s="219">
        <f>BK144</f>
        <v>0</v>
      </c>
      <c r="K144" s="205"/>
      <c r="L144" s="210"/>
      <c r="M144" s="211"/>
      <c r="N144" s="212"/>
      <c r="O144" s="212"/>
      <c r="P144" s="213">
        <f>SUM(P145:P146)</f>
        <v>0</v>
      </c>
      <c r="Q144" s="212"/>
      <c r="R144" s="213">
        <f>SUM(R145:R146)</f>
        <v>0</v>
      </c>
      <c r="S144" s="212"/>
      <c r="T144" s="214">
        <f>SUM(T145:T146)</f>
        <v>0</v>
      </c>
      <c r="U144" s="12"/>
      <c r="V144" s="12"/>
      <c r="W144" s="12"/>
      <c r="X144" s="12"/>
      <c r="Y144" s="12"/>
      <c r="Z144" s="12"/>
      <c r="AA144" s="12"/>
      <c r="AB144" s="12"/>
      <c r="AC144" s="12"/>
      <c r="AD144" s="12"/>
      <c r="AE144" s="12"/>
      <c r="AR144" s="215" t="s">
        <v>163</v>
      </c>
      <c r="AT144" s="216" t="s">
        <v>81</v>
      </c>
      <c r="AU144" s="216" t="s">
        <v>90</v>
      </c>
      <c r="AY144" s="215" t="s">
        <v>136</v>
      </c>
      <c r="BK144" s="217">
        <f>SUM(BK145:BK146)</f>
        <v>0</v>
      </c>
    </row>
    <row r="145" s="2" customFormat="1" ht="14.4" customHeight="1">
      <c r="A145" s="39"/>
      <c r="B145" s="40"/>
      <c r="C145" s="220" t="s">
        <v>190</v>
      </c>
      <c r="D145" s="220" t="s">
        <v>138</v>
      </c>
      <c r="E145" s="221" t="s">
        <v>2444</v>
      </c>
      <c r="F145" s="222" t="s">
        <v>2445</v>
      </c>
      <c r="G145" s="223" t="s">
        <v>1207</v>
      </c>
      <c r="H145" s="224">
        <v>1</v>
      </c>
      <c r="I145" s="225"/>
      <c r="J145" s="226">
        <f>ROUND(I145*H145,2)</f>
        <v>0</v>
      </c>
      <c r="K145" s="227"/>
      <c r="L145" s="45"/>
      <c r="M145" s="228" t="s">
        <v>1</v>
      </c>
      <c r="N145" s="229" t="s">
        <v>47</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1504</v>
      </c>
      <c r="AT145" s="232" t="s">
        <v>138</v>
      </c>
      <c r="AU145" s="232" t="s">
        <v>92</v>
      </c>
      <c r="AY145" s="17" t="s">
        <v>136</v>
      </c>
      <c r="BE145" s="233">
        <f>IF(N145="základní",J145,0)</f>
        <v>0</v>
      </c>
      <c r="BF145" s="233">
        <f>IF(N145="snížená",J145,0)</f>
        <v>0</v>
      </c>
      <c r="BG145" s="233">
        <f>IF(N145="zákl. přenesená",J145,0)</f>
        <v>0</v>
      </c>
      <c r="BH145" s="233">
        <f>IF(N145="sníž. přenesená",J145,0)</f>
        <v>0</v>
      </c>
      <c r="BI145" s="233">
        <f>IF(N145="nulová",J145,0)</f>
        <v>0</v>
      </c>
      <c r="BJ145" s="17" t="s">
        <v>90</v>
      </c>
      <c r="BK145" s="233">
        <f>ROUND(I145*H145,2)</f>
        <v>0</v>
      </c>
      <c r="BL145" s="17" t="s">
        <v>1504</v>
      </c>
      <c r="BM145" s="232" t="s">
        <v>2446</v>
      </c>
    </row>
    <row r="146" s="2" customFormat="1">
      <c r="A146" s="39"/>
      <c r="B146" s="40"/>
      <c r="C146" s="41"/>
      <c r="D146" s="234" t="s">
        <v>144</v>
      </c>
      <c r="E146" s="41"/>
      <c r="F146" s="235" t="s">
        <v>2447</v>
      </c>
      <c r="G146" s="41"/>
      <c r="H146" s="41"/>
      <c r="I146" s="236"/>
      <c r="J146" s="41"/>
      <c r="K146" s="41"/>
      <c r="L146" s="45"/>
      <c r="M146" s="237"/>
      <c r="N146" s="238"/>
      <c r="O146" s="92"/>
      <c r="P146" s="92"/>
      <c r="Q146" s="92"/>
      <c r="R146" s="92"/>
      <c r="S146" s="92"/>
      <c r="T146" s="93"/>
      <c r="U146" s="39"/>
      <c r="V146" s="39"/>
      <c r="W146" s="39"/>
      <c r="X146" s="39"/>
      <c r="Y146" s="39"/>
      <c r="Z146" s="39"/>
      <c r="AA146" s="39"/>
      <c r="AB146" s="39"/>
      <c r="AC146" s="39"/>
      <c r="AD146" s="39"/>
      <c r="AE146" s="39"/>
      <c r="AT146" s="17" t="s">
        <v>144</v>
      </c>
      <c r="AU146" s="17" t="s">
        <v>92</v>
      </c>
    </row>
    <row r="147" s="12" customFormat="1" ht="22.8" customHeight="1">
      <c r="A147" s="12"/>
      <c r="B147" s="204"/>
      <c r="C147" s="205"/>
      <c r="D147" s="206" t="s">
        <v>81</v>
      </c>
      <c r="E147" s="218" t="s">
        <v>2372</v>
      </c>
      <c r="F147" s="218" t="s">
        <v>2373</v>
      </c>
      <c r="G147" s="205"/>
      <c r="H147" s="205"/>
      <c r="I147" s="208"/>
      <c r="J147" s="219">
        <f>BK147</f>
        <v>0</v>
      </c>
      <c r="K147" s="205"/>
      <c r="L147" s="210"/>
      <c r="M147" s="211"/>
      <c r="N147" s="212"/>
      <c r="O147" s="212"/>
      <c r="P147" s="213">
        <f>SUM(P148:P153)</f>
        <v>0</v>
      </c>
      <c r="Q147" s="212"/>
      <c r="R147" s="213">
        <f>SUM(R148:R153)</f>
        <v>0</v>
      </c>
      <c r="S147" s="212"/>
      <c r="T147" s="214">
        <f>SUM(T148:T153)</f>
        <v>0</v>
      </c>
      <c r="U147" s="12"/>
      <c r="V147" s="12"/>
      <c r="W147" s="12"/>
      <c r="X147" s="12"/>
      <c r="Y147" s="12"/>
      <c r="Z147" s="12"/>
      <c r="AA147" s="12"/>
      <c r="AB147" s="12"/>
      <c r="AC147" s="12"/>
      <c r="AD147" s="12"/>
      <c r="AE147" s="12"/>
      <c r="AR147" s="215" t="s">
        <v>163</v>
      </c>
      <c r="AT147" s="216" t="s">
        <v>81</v>
      </c>
      <c r="AU147" s="216" t="s">
        <v>90</v>
      </c>
      <c r="AY147" s="215" t="s">
        <v>136</v>
      </c>
      <c r="BK147" s="217">
        <f>SUM(BK148:BK153)</f>
        <v>0</v>
      </c>
    </row>
    <row r="148" s="2" customFormat="1" ht="14.4" customHeight="1">
      <c r="A148" s="39"/>
      <c r="B148" s="40"/>
      <c r="C148" s="220" t="s">
        <v>195</v>
      </c>
      <c r="D148" s="220" t="s">
        <v>138</v>
      </c>
      <c r="E148" s="221" t="s">
        <v>2378</v>
      </c>
      <c r="F148" s="222" t="s">
        <v>2379</v>
      </c>
      <c r="G148" s="223" t="s">
        <v>1207</v>
      </c>
      <c r="H148" s="224">
        <v>1</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1504</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1504</v>
      </c>
      <c r="BM148" s="232" t="s">
        <v>2448</v>
      </c>
    </row>
    <row r="149" s="2" customFormat="1">
      <c r="A149" s="39"/>
      <c r="B149" s="40"/>
      <c r="C149" s="41"/>
      <c r="D149" s="234" t="s">
        <v>144</v>
      </c>
      <c r="E149" s="41"/>
      <c r="F149" s="235" t="s">
        <v>2449</v>
      </c>
      <c r="G149" s="41"/>
      <c r="H149" s="41"/>
      <c r="I149" s="236"/>
      <c r="J149" s="41"/>
      <c r="K149" s="41"/>
      <c r="L149" s="45"/>
      <c r="M149" s="237"/>
      <c r="N149" s="238"/>
      <c r="O149" s="92"/>
      <c r="P149" s="92"/>
      <c r="Q149" s="92"/>
      <c r="R149" s="92"/>
      <c r="S149" s="92"/>
      <c r="T149" s="93"/>
      <c r="U149" s="39"/>
      <c r="V149" s="39"/>
      <c r="W149" s="39"/>
      <c r="X149" s="39"/>
      <c r="Y149" s="39"/>
      <c r="Z149" s="39"/>
      <c r="AA149" s="39"/>
      <c r="AB149" s="39"/>
      <c r="AC149" s="39"/>
      <c r="AD149" s="39"/>
      <c r="AE149" s="39"/>
      <c r="AT149" s="17" t="s">
        <v>144</v>
      </c>
      <c r="AU149" s="17" t="s">
        <v>92</v>
      </c>
    </row>
    <row r="150" s="2" customFormat="1" ht="14.4" customHeight="1">
      <c r="A150" s="39"/>
      <c r="B150" s="40"/>
      <c r="C150" s="220" t="s">
        <v>201</v>
      </c>
      <c r="D150" s="220" t="s">
        <v>138</v>
      </c>
      <c r="E150" s="221" t="s">
        <v>2382</v>
      </c>
      <c r="F150" s="222" t="s">
        <v>2383</v>
      </c>
      <c r="G150" s="223" t="s">
        <v>1207</v>
      </c>
      <c r="H150" s="224">
        <v>1</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1504</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1504</v>
      </c>
      <c r="BM150" s="232" t="s">
        <v>2450</v>
      </c>
    </row>
    <row r="151" s="2" customFormat="1">
      <c r="A151" s="39"/>
      <c r="B151" s="40"/>
      <c r="C151" s="41"/>
      <c r="D151" s="234" t="s">
        <v>144</v>
      </c>
      <c r="E151" s="41"/>
      <c r="F151" s="235" t="s">
        <v>2451</v>
      </c>
      <c r="G151" s="41"/>
      <c r="H151" s="41"/>
      <c r="I151" s="236"/>
      <c r="J151" s="41"/>
      <c r="K151" s="41"/>
      <c r="L151" s="45"/>
      <c r="M151" s="237"/>
      <c r="N151" s="238"/>
      <c r="O151" s="92"/>
      <c r="P151" s="92"/>
      <c r="Q151" s="92"/>
      <c r="R151" s="92"/>
      <c r="S151" s="92"/>
      <c r="T151" s="93"/>
      <c r="U151" s="39"/>
      <c r="V151" s="39"/>
      <c r="W151" s="39"/>
      <c r="X151" s="39"/>
      <c r="Y151" s="39"/>
      <c r="Z151" s="39"/>
      <c r="AA151" s="39"/>
      <c r="AB151" s="39"/>
      <c r="AC151" s="39"/>
      <c r="AD151" s="39"/>
      <c r="AE151" s="39"/>
      <c r="AT151" s="17" t="s">
        <v>144</v>
      </c>
      <c r="AU151" s="17" t="s">
        <v>92</v>
      </c>
    </row>
    <row r="152" s="2" customFormat="1" ht="14.4" customHeight="1">
      <c r="A152" s="39"/>
      <c r="B152" s="40"/>
      <c r="C152" s="220" t="s">
        <v>206</v>
      </c>
      <c r="D152" s="220" t="s">
        <v>138</v>
      </c>
      <c r="E152" s="221" t="s">
        <v>2386</v>
      </c>
      <c r="F152" s="222" t="s">
        <v>2387</v>
      </c>
      <c r="G152" s="223" t="s">
        <v>198</v>
      </c>
      <c r="H152" s="224">
        <v>2</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1504</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1504</v>
      </c>
      <c r="BM152" s="232" t="s">
        <v>2452</v>
      </c>
    </row>
    <row r="153" s="2" customFormat="1">
      <c r="A153" s="39"/>
      <c r="B153" s="40"/>
      <c r="C153" s="41"/>
      <c r="D153" s="234" t="s">
        <v>144</v>
      </c>
      <c r="E153" s="41"/>
      <c r="F153" s="235" t="s">
        <v>2389</v>
      </c>
      <c r="G153" s="41"/>
      <c r="H153" s="41"/>
      <c r="I153" s="236"/>
      <c r="J153" s="41"/>
      <c r="K153" s="41"/>
      <c r="L153" s="45"/>
      <c r="M153" s="237"/>
      <c r="N153" s="238"/>
      <c r="O153" s="92"/>
      <c r="P153" s="92"/>
      <c r="Q153" s="92"/>
      <c r="R153" s="92"/>
      <c r="S153" s="92"/>
      <c r="T153" s="93"/>
      <c r="U153" s="39"/>
      <c r="V153" s="39"/>
      <c r="W153" s="39"/>
      <c r="X153" s="39"/>
      <c r="Y153" s="39"/>
      <c r="Z153" s="39"/>
      <c r="AA153" s="39"/>
      <c r="AB153" s="39"/>
      <c r="AC153" s="39"/>
      <c r="AD153" s="39"/>
      <c r="AE153" s="39"/>
      <c r="AT153" s="17" t="s">
        <v>144</v>
      </c>
      <c r="AU153" s="17" t="s">
        <v>92</v>
      </c>
    </row>
    <row r="154" s="12" customFormat="1" ht="22.8" customHeight="1">
      <c r="A154" s="12"/>
      <c r="B154" s="204"/>
      <c r="C154" s="205"/>
      <c r="D154" s="206" t="s">
        <v>81</v>
      </c>
      <c r="E154" s="218" t="s">
        <v>2453</v>
      </c>
      <c r="F154" s="218" t="s">
        <v>2454</v>
      </c>
      <c r="G154" s="205"/>
      <c r="H154" s="205"/>
      <c r="I154" s="208"/>
      <c r="J154" s="219">
        <f>BK154</f>
        <v>0</v>
      </c>
      <c r="K154" s="205"/>
      <c r="L154" s="210"/>
      <c r="M154" s="211"/>
      <c r="N154" s="212"/>
      <c r="O154" s="212"/>
      <c r="P154" s="213">
        <f>SUM(P155:P162)</f>
        <v>0</v>
      </c>
      <c r="Q154" s="212"/>
      <c r="R154" s="213">
        <f>SUM(R155:R162)</f>
        <v>0</v>
      </c>
      <c r="S154" s="212"/>
      <c r="T154" s="214">
        <f>SUM(T155:T162)</f>
        <v>0</v>
      </c>
      <c r="U154" s="12"/>
      <c r="V154" s="12"/>
      <c r="W154" s="12"/>
      <c r="X154" s="12"/>
      <c r="Y154" s="12"/>
      <c r="Z154" s="12"/>
      <c r="AA154" s="12"/>
      <c r="AB154" s="12"/>
      <c r="AC154" s="12"/>
      <c r="AD154" s="12"/>
      <c r="AE154" s="12"/>
      <c r="AR154" s="215" t="s">
        <v>163</v>
      </c>
      <c r="AT154" s="216" t="s">
        <v>81</v>
      </c>
      <c r="AU154" s="216" t="s">
        <v>90</v>
      </c>
      <c r="AY154" s="215" t="s">
        <v>136</v>
      </c>
      <c r="BK154" s="217">
        <f>SUM(BK155:BK162)</f>
        <v>0</v>
      </c>
    </row>
    <row r="155" s="2" customFormat="1" ht="14.4" customHeight="1">
      <c r="A155" s="39"/>
      <c r="B155" s="40"/>
      <c r="C155" s="220" t="s">
        <v>211</v>
      </c>
      <c r="D155" s="220" t="s">
        <v>138</v>
      </c>
      <c r="E155" s="221" t="s">
        <v>2455</v>
      </c>
      <c r="F155" s="222" t="s">
        <v>2456</v>
      </c>
      <c r="G155" s="223" t="s">
        <v>1207</v>
      </c>
      <c r="H155" s="224">
        <v>1</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1504</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1504</v>
      </c>
      <c r="BM155" s="232" t="s">
        <v>2457</v>
      </c>
    </row>
    <row r="156" s="2" customFormat="1" ht="14.4" customHeight="1">
      <c r="A156" s="39"/>
      <c r="B156" s="40"/>
      <c r="C156" s="220" t="s">
        <v>8</v>
      </c>
      <c r="D156" s="220" t="s">
        <v>138</v>
      </c>
      <c r="E156" s="221" t="s">
        <v>2458</v>
      </c>
      <c r="F156" s="222" t="s">
        <v>2459</v>
      </c>
      <c r="G156" s="223" t="s">
        <v>1207</v>
      </c>
      <c r="H156" s="224">
        <v>1</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1504</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1504</v>
      </c>
      <c r="BM156" s="232" t="s">
        <v>2460</v>
      </c>
    </row>
    <row r="157" s="2" customFormat="1">
      <c r="A157" s="39"/>
      <c r="B157" s="40"/>
      <c r="C157" s="41"/>
      <c r="D157" s="234" t="s">
        <v>144</v>
      </c>
      <c r="E157" s="41"/>
      <c r="F157" s="235" t="s">
        <v>2461</v>
      </c>
      <c r="G157" s="41"/>
      <c r="H157" s="41"/>
      <c r="I157" s="236"/>
      <c r="J157" s="41"/>
      <c r="K157" s="41"/>
      <c r="L157" s="45"/>
      <c r="M157" s="237"/>
      <c r="N157" s="238"/>
      <c r="O157" s="92"/>
      <c r="P157" s="92"/>
      <c r="Q157" s="92"/>
      <c r="R157" s="92"/>
      <c r="S157" s="92"/>
      <c r="T157" s="93"/>
      <c r="U157" s="39"/>
      <c r="V157" s="39"/>
      <c r="W157" s="39"/>
      <c r="X157" s="39"/>
      <c r="Y157" s="39"/>
      <c r="Z157" s="39"/>
      <c r="AA157" s="39"/>
      <c r="AB157" s="39"/>
      <c r="AC157" s="39"/>
      <c r="AD157" s="39"/>
      <c r="AE157" s="39"/>
      <c r="AT157" s="17" t="s">
        <v>144</v>
      </c>
      <c r="AU157" s="17" t="s">
        <v>92</v>
      </c>
    </row>
    <row r="158" s="2" customFormat="1" ht="14.4" customHeight="1">
      <c r="A158" s="39"/>
      <c r="B158" s="40"/>
      <c r="C158" s="220" t="s">
        <v>162</v>
      </c>
      <c r="D158" s="220" t="s">
        <v>138</v>
      </c>
      <c r="E158" s="221" t="s">
        <v>2462</v>
      </c>
      <c r="F158" s="222" t="s">
        <v>2463</v>
      </c>
      <c r="G158" s="223" t="s">
        <v>198</v>
      </c>
      <c r="H158" s="224">
        <v>10</v>
      </c>
      <c r="I158" s="225"/>
      <c r="J158" s="226">
        <f>ROUND(I158*H158,2)</f>
        <v>0</v>
      </c>
      <c r="K158" s="227"/>
      <c r="L158" s="45"/>
      <c r="M158" s="228" t="s">
        <v>1</v>
      </c>
      <c r="N158" s="229" t="s">
        <v>47</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142</v>
      </c>
      <c r="AT158" s="232" t="s">
        <v>138</v>
      </c>
      <c r="AU158" s="232" t="s">
        <v>92</v>
      </c>
      <c r="AY158" s="17" t="s">
        <v>136</v>
      </c>
      <c r="BE158" s="233">
        <f>IF(N158="základní",J158,0)</f>
        <v>0</v>
      </c>
      <c r="BF158" s="233">
        <f>IF(N158="snížená",J158,0)</f>
        <v>0</v>
      </c>
      <c r="BG158" s="233">
        <f>IF(N158="zákl. přenesená",J158,0)</f>
        <v>0</v>
      </c>
      <c r="BH158" s="233">
        <f>IF(N158="sníž. přenesená",J158,0)</f>
        <v>0</v>
      </c>
      <c r="BI158" s="233">
        <f>IF(N158="nulová",J158,0)</f>
        <v>0</v>
      </c>
      <c r="BJ158" s="17" t="s">
        <v>90</v>
      </c>
      <c r="BK158" s="233">
        <f>ROUND(I158*H158,2)</f>
        <v>0</v>
      </c>
      <c r="BL158" s="17" t="s">
        <v>142</v>
      </c>
      <c r="BM158" s="232" t="s">
        <v>2464</v>
      </c>
    </row>
    <row r="159" s="2" customFormat="1" ht="14.4" customHeight="1">
      <c r="A159" s="39"/>
      <c r="B159" s="40"/>
      <c r="C159" s="220" t="s">
        <v>223</v>
      </c>
      <c r="D159" s="220" t="s">
        <v>138</v>
      </c>
      <c r="E159" s="221" t="s">
        <v>2465</v>
      </c>
      <c r="F159" s="222" t="s">
        <v>2466</v>
      </c>
      <c r="G159" s="223" t="s">
        <v>1207</v>
      </c>
      <c r="H159" s="224">
        <v>1</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1504</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1504</v>
      </c>
      <c r="BM159" s="232" t="s">
        <v>2467</v>
      </c>
    </row>
    <row r="160" s="2" customFormat="1">
      <c r="A160" s="39"/>
      <c r="B160" s="40"/>
      <c r="C160" s="41"/>
      <c r="D160" s="234" t="s">
        <v>144</v>
      </c>
      <c r="E160" s="41"/>
      <c r="F160" s="235" t="s">
        <v>2468</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2" customFormat="1" ht="14.4" customHeight="1">
      <c r="A161" s="39"/>
      <c r="B161" s="40"/>
      <c r="C161" s="220" t="s">
        <v>227</v>
      </c>
      <c r="D161" s="220" t="s">
        <v>138</v>
      </c>
      <c r="E161" s="221" t="s">
        <v>2469</v>
      </c>
      <c r="F161" s="222" t="s">
        <v>2470</v>
      </c>
      <c r="G161" s="223" t="s">
        <v>1207</v>
      </c>
      <c r="H161" s="224">
        <v>1</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1504</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1504</v>
      </c>
      <c r="BM161" s="232" t="s">
        <v>2471</v>
      </c>
    </row>
    <row r="162" s="2" customFormat="1">
      <c r="A162" s="39"/>
      <c r="B162" s="40"/>
      <c r="C162" s="41"/>
      <c r="D162" s="234" t="s">
        <v>144</v>
      </c>
      <c r="E162" s="41"/>
      <c r="F162" s="235" t="s">
        <v>2472</v>
      </c>
      <c r="G162" s="41"/>
      <c r="H162" s="41"/>
      <c r="I162" s="236"/>
      <c r="J162" s="41"/>
      <c r="K162" s="41"/>
      <c r="L162" s="45"/>
      <c r="M162" s="237"/>
      <c r="N162" s="238"/>
      <c r="O162" s="92"/>
      <c r="P162" s="92"/>
      <c r="Q162" s="92"/>
      <c r="R162" s="92"/>
      <c r="S162" s="92"/>
      <c r="T162" s="93"/>
      <c r="U162" s="39"/>
      <c r="V162" s="39"/>
      <c r="W162" s="39"/>
      <c r="X162" s="39"/>
      <c r="Y162" s="39"/>
      <c r="Z162" s="39"/>
      <c r="AA162" s="39"/>
      <c r="AB162" s="39"/>
      <c r="AC162" s="39"/>
      <c r="AD162" s="39"/>
      <c r="AE162" s="39"/>
      <c r="AT162" s="17" t="s">
        <v>144</v>
      </c>
      <c r="AU162" s="17" t="s">
        <v>92</v>
      </c>
    </row>
    <row r="163" s="12" customFormat="1" ht="22.8" customHeight="1">
      <c r="A163" s="12"/>
      <c r="B163" s="204"/>
      <c r="C163" s="205"/>
      <c r="D163" s="206" t="s">
        <v>81</v>
      </c>
      <c r="E163" s="218" t="s">
        <v>2394</v>
      </c>
      <c r="F163" s="218" t="s">
        <v>2395</v>
      </c>
      <c r="G163" s="205"/>
      <c r="H163" s="205"/>
      <c r="I163" s="208"/>
      <c r="J163" s="219">
        <f>BK163</f>
        <v>0</v>
      </c>
      <c r="K163" s="205"/>
      <c r="L163" s="210"/>
      <c r="M163" s="211"/>
      <c r="N163" s="212"/>
      <c r="O163" s="212"/>
      <c r="P163" s="213">
        <f>SUM(P164:P169)</f>
        <v>0</v>
      </c>
      <c r="Q163" s="212"/>
      <c r="R163" s="213">
        <f>SUM(R164:R169)</f>
        <v>0</v>
      </c>
      <c r="S163" s="212"/>
      <c r="T163" s="214">
        <f>SUM(T164:T169)</f>
        <v>0</v>
      </c>
      <c r="U163" s="12"/>
      <c r="V163" s="12"/>
      <c r="W163" s="12"/>
      <c r="X163" s="12"/>
      <c r="Y163" s="12"/>
      <c r="Z163" s="12"/>
      <c r="AA163" s="12"/>
      <c r="AB163" s="12"/>
      <c r="AC163" s="12"/>
      <c r="AD163" s="12"/>
      <c r="AE163" s="12"/>
      <c r="AR163" s="215" t="s">
        <v>163</v>
      </c>
      <c r="AT163" s="216" t="s">
        <v>81</v>
      </c>
      <c r="AU163" s="216" t="s">
        <v>90</v>
      </c>
      <c r="AY163" s="215" t="s">
        <v>136</v>
      </c>
      <c r="BK163" s="217">
        <f>SUM(BK164:BK169)</f>
        <v>0</v>
      </c>
    </row>
    <row r="164" s="2" customFormat="1" ht="14.4" customHeight="1">
      <c r="A164" s="39"/>
      <c r="B164" s="40"/>
      <c r="C164" s="220" t="s">
        <v>233</v>
      </c>
      <c r="D164" s="220" t="s">
        <v>138</v>
      </c>
      <c r="E164" s="221" t="s">
        <v>2473</v>
      </c>
      <c r="F164" s="222" t="s">
        <v>2474</v>
      </c>
      <c r="G164" s="223" t="s">
        <v>1207</v>
      </c>
      <c r="H164" s="224">
        <v>1</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1504</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1504</v>
      </c>
      <c r="BM164" s="232" t="s">
        <v>2475</v>
      </c>
    </row>
    <row r="165" s="2" customFormat="1">
      <c r="A165" s="39"/>
      <c r="B165" s="40"/>
      <c r="C165" s="41"/>
      <c r="D165" s="234" t="s">
        <v>144</v>
      </c>
      <c r="E165" s="41"/>
      <c r="F165" s="235" t="s">
        <v>2476</v>
      </c>
      <c r="G165" s="41"/>
      <c r="H165" s="41"/>
      <c r="I165" s="236"/>
      <c r="J165" s="41"/>
      <c r="K165" s="41"/>
      <c r="L165" s="45"/>
      <c r="M165" s="237"/>
      <c r="N165" s="238"/>
      <c r="O165" s="92"/>
      <c r="P165" s="92"/>
      <c r="Q165" s="92"/>
      <c r="R165" s="92"/>
      <c r="S165" s="92"/>
      <c r="T165" s="93"/>
      <c r="U165" s="39"/>
      <c r="V165" s="39"/>
      <c r="W165" s="39"/>
      <c r="X165" s="39"/>
      <c r="Y165" s="39"/>
      <c r="Z165" s="39"/>
      <c r="AA165" s="39"/>
      <c r="AB165" s="39"/>
      <c r="AC165" s="39"/>
      <c r="AD165" s="39"/>
      <c r="AE165" s="39"/>
      <c r="AT165" s="17" t="s">
        <v>144</v>
      </c>
      <c r="AU165" s="17" t="s">
        <v>92</v>
      </c>
    </row>
    <row r="166" s="2" customFormat="1" ht="14.4" customHeight="1">
      <c r="A166" s="39"/>
      <c r="B166" s="40"/>
      <c r="C166" s="220" t="s">
        <v>242</v>
      </c>
      <c r="D166" s="220" t="s">
        <v>138</v>
      </c>
      <c r="E166" s="221" t="s">
        <v>2396</v>
      </c>
      <c r="F166" s="222" t="s">
        <v>2397</v>
      </c>
      <c r="G166" s="223" t="s">
        <v>1207</v>
      </c>
      <c r="H166" s="224">
        <v>1</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1504</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1504</v>
      </c>
      <c r="BM166" s="232" t="s">
        <v>2477</v>
      </c>
    </row>
    <row r="167" s="2" customFormat="1">
      <c r="A167" s="39"/>
      <c r="B167" s="40"/>
      <c r="C167" s="41"/>
      <c r="D167" s="234" t="s">
        <v>144</v>
      </c>
      <c r="E167" s="41"/>
      <c r="F167" s="235" t="s">
        <v>2478</v>
      </c>
      <c r="G167" s="41"/>
      <c r="H167" s="41"/>
      <c r="I167" s="236"/>
      <c r="J167" s="41"/>
      <c r="K167" s="41"/>
      <c r="L167" s="45"/>
      <c r="M167" s="237"/>
      <c r="N167" s="238"/>
      <c r="O167" s="92"/>
      <c r="P167" s="92"/>
      <c r="Q167" s="92"/>
      <c r="R167" s="92"/>
      <c r="S167" s="92"/>
      <c r="T167" s="93"/>
      <c r="U167" s="39"/>
      <c r="V167" s="39"/>
      <c r="W167" s="39"/>
      <c r="X167" s="39"/>
      <c r="Y167" s="39"/>
      <c r="Z167" s="39"/>
      <c r="AA167" s="39"/>
      <c r="AB167" s="39"/>
      <c r="AC167" s="39"/>
      <c r="AD167" s="39"/>
      <c r="AE167" s="39"/>
      <c r="AT167" s="17" t="s">
        <v>144</v>
      </c>
      <c r="AU167" s="17" t="s">
        <v>92</v>
      </c>
    </row>
    <row r="168" s="2" customFormat="1" ht="14.4" customHeight="1">
      <c r="A168" s="39"/>
      <c r="B168" s="40"/>
      <c r="C168" s="220" t="s">
        <v>7</v>
      </c>
      <c r="D168" s="220" t="s">
        <v>138</v>
      </c>
      <c r="E168" s="221" t="s">
        <v>2479</v>
      </c>
      <c r="F168" s="222" t="s">
        <v>2480</v>
      </c>
      <c r="G168" s="223" t="s">
        <v>1207</v>
      </c>
      <c r="H168" s="224">
        <v>1</v>
      </c>
      <c r="I168" s="225"/>
      <c r="J168" s="226">
        <f>ROUND(I168*H168,2)</f>
        <v>0</v>
      </c>
      <c r="K168" s="227"/>
      <c r="L168" s="45"/>
      <c r="M168" s="228" t="s">
        <v>1</v>
      </c>
      <c r="N168" s="229" t="s">
        <v>47</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1504</v>
      </c>
      <c r="AT168" s="232" t="s">
        <v>138</v>
      </c>
      <c r="AU168" s="232" t="s">
        <v>92</v>
      </c>
      <c r="AY168" s="17" t="s">
        <v>136</v>
      </c>
      <c r="BE168" s="233">
        <f>IF(N168="základní",J168,0)</f>
        <v>0</v>
      </c>
      <c r="BF168" s="233">
        <f>IF(N168="snížená",J168,0)</f>
        <v>0</v>
      </c>
      <c r="BG168" s="233">
        <f>IF(N168="zákl. přenesená",J168,0)</f>
        <v>0</v>
      </c>
      <c r="BH168" s="233">
        <f>IF(N168="sníž. přenesená",J168,0)</f>
        <v>0</v>
      </c>
      <c r="BI168" s="233">
        <f>IF(N168="nulová",J168,0)</f>
        <v>0</v>
      </c>
      <c r="BJ168" s="17" t="s">
        <v>90</v>
      </c>
      <c r="BK168" s="233">
        <f>ROUND(I168*H168,2)</f>
        <v>0</v>
      </c>
      <c r="BL168" s="17" t="s">
        <v>1504</v>
      </c>
      <c r="BM168" s="232" t="s">
        <v>2481</v>
      </c>
    </row>
    <row r="169" s="2" customFormat="1">
      <c r="A169" s="39"/>
      <c r="B169" s="40"/>
      <c r="C169" s="41"/>
      <c r="D169" s="234" t="s">
        <v>144</v>
      </c>
      <c r="E169" s="41"/>
      <c r="F169" s="235" t="s">
        <v>2482</v>
      </c>
      <c r="G169" s="41"/>
      <c r="H169" s="41"/>
      <c r="I169" s="236"/>
      <c r="J169" s="41"/>
      <c r="K169" s="41"/>
      <c r="L169" s="45"/>
      <c r="M169" s="237"/>
      <c r="N169" s="238"/>
      <c r="O169" s="92"/>
      <c r="P169" s="92"/>
      <c r="Q169" s="92"/>
      <c r="R169" s="92"/>
      <c r="S169" s="92"/>
      <c r="T169" s="93"/>
      <c r="U169" s="39"/>
      <c r="V169" s="39"/>
      <c r="W169" s="39"/>
      <c r="X169" s="39"/>
      <c r="Y169" s="39"/>
      <c r="Z169" s="39"/>
      <c r="AA169" s="39"/>
      <c r="AB169" s="39"/>
      <c r="AC169" s="39"/>
      <c r="AD169" s="39"/>
      <c r="AE169" s="39"/>
      <c r="AT169" s="17" t="s">
        <v>144</v>
      </c>
      <c r="AU169" s="17" t="s">
        <v>92</v>
      </c>
    </row>
    <row r="170" s="12" customFormat="1" ht="22.8" customHeight="1">
      <c r="A170" s="12"/>
      <c r="B170" s="204"/>
      <c r="C170" s="205"/>
      <c r="D170" s="206" t="s">
        <v>81</v>
      </c>
      <c r="E170" s="218" t="s">
        <v>2483</v>
      </c>
      <c r="F170" s="218" t="s">
        <v>2484</v>
      </c>
      <c r="G170" s="205"/>
      <c r="H170" s="205"/>
      <c r="I170" s="208"/>
      <c r="J170" s="219">
        <f>BK170</f>
        <v>0</v>
      </c>
      <c r="K170" s="205"/>
      <c r="L170" s="210"/>
      <c r="M170" s="211"/>
      <c r="N170" s="212"/>
      <c r="O170" s="212"/>
      <c r="P170" s="213">
        <f>SUM(P171:P174)</f>
        <v>0</v>
      </c>
      <c r="Q170" s="212"/>
      <c r="R170" s="213">
        <f>SUM(R171:R174)</f>
        <v>0</v>
      </c>
      <c r="S170" s="212"/>
      <c r="T170" s="214">
        <f>SUM(T171:T174)</f>
        <v>0</v>
      </c>
      <c r="U170" s="12"/>
      <c r="V170" s="12"/>
      <c r="W170" s="12"/>
      <c r="X170" s="12"/>
      <c r="Y170" s="12"/>
      <c r="Z170" s="12"/>
      <c r="AA170" s="12"/>
      <c r="AB170" s="12"/>
      <c r="AC170" s="12"/>
      <c r="AD170" s="12"/>
      <c r="AE170" s="12"/>
      <c r="AR170" s="215" t="s">
        <v>163</v>
      </c>
      <c r="AT170" s="216" t="s">
        <v>81</v>
      </c>
      <c r="AU170" s="216" t="s">
        <v>90</v>
      </c>
      <c r="AY170" s="215" t="s">
        <v>136</v>
      </c>
      <c r="BK170" s="217">
        <f>SUM(BK171:BK174)</f>
        <v>0</v>
      </c>
    </row>
    <row r="171" s="2" customFormat="1" ht="14.4" customHeight="1">
      <c r="A171" s="39"/>
      <c r="B171" s="40"/>
      <c r="C171" s="220" t="s">
        <v>253</v>
      </c>
      <c r="D171" s="220" t="s">
        <v>138</v>
      </c>
      <c r="E171" s="221" t="s">
        <v>2485</v>
      </c>
      <c r="F171" s="222" t="s">
        <v>2486</v>
      </c>
      <c r="G171" s="223" t="s">
        <v>1115</v>
      </c>
      <c r="H171" s="224">
        <v>20</v>
      </c>
      <c r="I171" s="225"/>
      <c r="J171" s="226">
        <f>ROUND(I171*H171,2)</f>
        <v>0</v>
      </c>
      <c r="K171" s="227"/>
      <c r="L171" s="45"/>
      <c r="M171" s="228" t="s">
        <v>1</v>
      </c>
      <c r="N171" s="229" t="s">
        <v>47</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1504</v>
      </c>
      <c r="AT171" s="232" t="s">
        <v>138</v>
      </c>
      <c r="AU171" s="232" t="s">
        <v>92</v>
      </c>
      <c r="AY171" s="17" t="s">
        <v>136</v>
      </c>
      <c r="BE171" s="233">
        <f>IF(N171="základní",J171,0)</f>
        <v>0</v>
      </c>
      <c r="BF171" s="233">
        <f>IF(N171="snížená",J171,0)</f>
        <v>0</v>
      </c>
      <c r="BG171" s="233">
        <f>IF(N171="zákl. přenesená",J171,0)</f>
        <v>0</v>
      </c>
      <c r="BH171" s="233">
        <f>IF(N171="sníž. přenesená",J171,0)</f>
        <v>0</v>
      </c>
      <c r="BI171" s="233">
        <f>IF(N171="nulová",J171,0)</f>
        <v>0</v>
      </c>
      <c r="BJ171" s="17" t="s">
        <v>90</v>
      </c>
      <c r="BK171" s="233">
        <f>ROUND(I171*H171,2)</f>
        <v>0</v>
      </c>
      <c r="BL171" s="17" t="s">
        <v>1504</v>
      </c>
      <c r="BM171" s="232" t="s">
        <v>2487</v>
      </c>
    </row>
    <row r="172" s="2" customFormat="1">
      <c r="A172" s="39"/>
      <c r="B172" s="40"/>
      <c r="C172" s="41"/>
      <c r="D172" s="234" t="s">
        <v>144</v>
      </c>
      <c r="E172" s="41"/>
      <c r="F172" s="235" t="s">
        <v>2488</v>
      </c>
      <c r="G172" s="41"/>
      <c r="H172" s="41"/>
      <c r="I172" s="236"/>
      <c r="J172" s="41"/>
      <c r="K172" s="41"/>
      <c r="L172" s="45"/>
      <c r="M172" s="237"/>
      <c r="N172" s="238"/>
      <c r="O172" s="92"/>
      <c r="P172" s="92"/>
      <c r="Q172" s="92"/>
      <c r="R172" s="92"/>
      <c r="S172" s="92"/>
      <c r="T172" s="93"/>
      <c r="U172" s="39"/>
      <c r="V172" s="39"/>
      <c r="W172" s="39"/>
      <c r="X172" s="39"/>
      <c r="Y172" s="39"/>
      <c r="Z172" s="39"/>
      <c r="AA172" s="39"/>
      <c r="AB172" s="39"/>
      <c r="AC172" s="39"/>
      <c r="AD172" s="39"/>
      <c r="AE172" s="39"/>
      <c r="AT172" s="17" t="s">
        <v>144</v>
      </c>
      <c r="AU172" s="17" t="s">
        <v>92</v>
      </c>
    </row>
    <row r="173" s="2" customFormat="1" ht="14.4" customHeight="1">
      <c r="A173" s="39"/>
      <c r="B173" s="40"/>
      <c r="C173" s="220" t="s">
        <v>258</v>
      </c>
      <c r="D173" s="220" t="s">
        <v>138</v>
      </c>
      <c r="E173" s="221" t="s">
        <v>2489</v>
      </c>
      <c r="F173" s="222" t="s">
        <v>2486</v>
      </c>
      <c r="G173" s="223" t="s">
        <v>1132</v>
      </c>
      <c r="H173" s="224">
        <v>30</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1504</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1504</v>
      </c>
      <c r="BM173" s="232" t="s">
        <v>2490</v>
      </c>
    </row>
    <row r="174" s="2" customFormat="1">
      <c r="A174" s="39"/>
      <c r="B174" s="40"/>
      <c r="C174" s="41"/>
      <c r="D174" s="234" t="s">
        <v>144</v>
      </c>
      <c r="E174" s="41"/>
      <c r="F174" s="235" t="s">
        <v>2491</v>
      </c>
      <c r="G174" s="41"/>
      <c r="H174" s="41"/>
      <c r="I174" s="236"/>
      <c r="J174" s="41"/>
      <c r="K174" s="41"/>
      <c r="L174" s="45"/>
      <c r="M174" s="275"/>
      <c r="N174" s="276"/>
      <c r="O174" s="277"/>
      <c r="P174" s="277"/>
      <c r="Q174" s="277"/>
      <c r="R174" s="277"/>
      <c r="S174" s="277"/>
      <c r="T174" s="278"/>
      <c r="U174" s="39"/>
      <c r="V174" s="39"/>
      <c r="W174" s="39"/>
      <c r="X174" s="39"/>
      <c r="Y174" s="39"/>
      <c r="Z174" s="39"/>
      <c r="AA174" s="39"/>
      <c r="AB174" s="39"/>
      <c r="AC174" s="39"/>
      <c r="AD174" s="39"/>
      <c r="AE174" s="39"/>
      <c r="AT174" s="17" t="s">
        <v>144</v>
      </c>
      <c r="AU174" s="17" t="s">
        <v>92</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andat2SKz14t34T8LM2vWfulJtuBI/yfvrkPo86VdXUMVQU+JGAQyPGMe8lMpoNVVx1yZx4OcMkYqAQvRLG9hw==" hashValue="TTAEM8VuA1V+QL+d40cUEOE2Iqcg/c9lfR1HezXN+RC+e11aGaznMjnXspSrjqECa3M+07NgD7etL9ftyJtyKQ==" algorithmName="SHA-512" password="CC35"/>
  <autoFilter ref="C122:K17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2021-12-23T13:07:39Z</dcterms:created>
  <dcterms:modified xsi:type="dcterms:W3CDTF">2021-12-23T13:07:50Z</dcterms:modified>
</cp:coreProperties>
</file>