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!Data!Tomanova\2021_DPT\VT21-13_2021-28_Hájek východ,chodník a autobus. zastávky\"/>
    </mc:Choice>
  </mc:AlternateContent>
  <bookViews>
    <workbookView xWindow="0" yWindow="0" windowWidth="0" windowHeight="0"/>
  </bookViews>
  <sheets>
    <sheet name="Rekapitulace stavby" sheetId="1" r:id="rId1"/>
    <sheet name="A - Dopravní část" sheetId="2" r:id="rId2"/>
    <sheet name="B - Venkovní osvětlení" sheetId="3" r:id="rId3"/>
    <sheet name="C - VR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'A - Dopravní část'!$C$136:$K$651</definedName>
    <definedName name="_xlnm.Print_Area" localSheetId="1">'A - Dopravní část'!$C$4:$J$76,'A - Dopravní část'!$C$82:$J$118,'A - Dopravní část'!$C$124:$K$651</definedName>
    <definedName name="_xlnm.Print_Titles" localSheetId="1">'A - Dopravní část'!$136:$136</definedName>
    <definedName name="_xlnm._FilterDatabase" localSheetId="2" hidden="1">'B - Venkovní osvětlení'!$C$116:$K$119</definedName>
    <definedName name="_xlnm.Print_Area" localSheetId="2">'B - Venkovní osvětlení'!$C$4:$J$76,'B - Venkovní osvětlení'!$C$82:$J$98,'B - Venkovní osvětlení'!$C$104:$K$119</definedName>
    <definedName name="_xlnm.Print_Titles" localSheetId="2">'B - Venkovní osvětlení'!$116:$116</definedName>
    <definedName name="_xlnm._FilterDatabase" localSheetId="3" hidden="1">'C - VRN'!$C$116:$K$139</definedName>
    <definedName name="_xlnm.Print_Area" localSheetId="3">'C - VRN'!$C$4:$J$76,'C - VRN'!$C$82:$J$98,'C - VRN'!$C$104:$K$139</definedName>
    <definedName name="_xlnm.Print_Titles" localSheetId="3">'C - VRN'!$116:$116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85"/>
  <c i="3" r="J37"/>
  <c r="J36"/>
  <c i="1" r="AY96"/>
  <c i="3" r="J35"/>
  <c i="1" r="AX96"/>
  <c i="3" r="BI119"/>
  <c r="BH119"/>
  <c r="BG119"/>
  <c r="BF119"/>
  <c r="T119"/>
  <c r="T118"/>
  <c r="T117"/>
  <c r="R119"/>
  <c r="R118"/>
  <c r="R117"/>
  <c r="P119"/>
  <c r="P118"/>
  <c r="P117"/>
  <c i="1" r="AU96"/>
  <c i="3"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2" r="J37"/>
  <c r="J36"/>
  <c i="1" r="AY95"/>
  <c i="2" r="J35"/>
  <c i="1" r="AX95"/>
  <c i="2" r="BI645"/>
  <c r="BH645"/>
  <c r="BG645"/>
  <c r="BF645"/>
  <c r="T645"/>
  <c r="T644"/>
  <c r="T643"/>
  <c r="R645"/>
  <c r="R644"/>
  <c r="R643"/>
  <c r="P645"/>
  <c r="P644"/>
  <c r="P643"/>
  <c r="BI642"/>
  <c r="BH642"/>
  <c r="BG642"/>
  <c r="BF642"/>
  <c r="T642"/>
  <c r="T641"/>
  <c r="R642"/>
  <c r="R641"/>
  <c r="P642"/>
  <c r="P641"/>
  <c r="BI638"/>
  <c r="BH638"/>
  <c r="BG638"/>
  <c r="BF638"/>
  <c r="T638"/>
  <c r="R638"/>
  <c r="P638"/>
  <c r="BI635"/>
  <c r="BH635"/>
  <c r="BG635"/>
  <c r="BF635"/>
  <c r="T635"/>
  <c r="R635"/>
  <c r="P635"/>
  <c r="BI632"/>
  <c r="BH632"/>
  <c r="BG632"/>
  <c r="BF632"/>
  <c r="T632"/>
  <c r="R632"/>
  <c r="P632"/>
  <c r="BI629"/>
  <c r="BH629"/>
  <c r="BG629"/>
  <c r="BF629"/>
  <c r="T629"/>
  <c r="R629"/>
  <c r="P629"/>
  <c r="BI626"/>
  <c r="BH626"/>
  <c r="BG626"/>
  <c r="BF626"/>
  <c r="T626"/>
  <c r="R626"/>
  <c r="P626"/>
  <c r="BI623"/>
  <c r="BH623"/>
  <c r="BG623"/>
  <c r="BF623"/>
  <c r="T623"/>
  <c r="R623"/>
  <c r="P623"/>
  <c r="BI620"/>
  <c r="BH620"/>
  <c r="BG620"/>
  <c r="BF620"/>
  <c r="T620"/>
  <c r="R620"/>
  <c r="P620"/>
  <c r="BI617"/>
  <c r="BH617"/>
  <c r="BG617"/>
  <c r="BF617"/>
  <c r="T617"/>
  <c r="R617"/>
  <c r="P617"/>
  <c r="BI614"/>
  <c r="BH614"/>
  <c r="BG614"/>
  <c r="BF614"/>
  <c r="T614"/>
  <c r="R614"/>
  <c r="P614"/>
  <c r="BI611"/>
  <c r="BH611"/>
  <c r="BG611"/>
  <c r="BF611"/>
  <c r="T611"/>
  <c r="R611"/>
  <c r="P611"/>
  <c r="BI608"/>
  <c r="BH608"/>
  <c r="BG608"/>
  <c r="BF608"/>
  <c r="T608"/>
  <c r="R608"/>
  <c r="P608"/>
  <c r="BI604"/>
  <c r="BH604"/>
  <c r="BG604"/>
  <c r="BF604"/>
  <c r="T604"/>
  <c r="T603"/>
  <c r="R604"/>
  <c r="R603"/>
  <c r="P604"/>
  <c r="P603"/>
  <c r="BI600"/>
  <c r="BH600"/>
  <c r="BG600"/>
  <c r="BF600"/>
  <c r="T600"/>
  <c r="R600"/>
  <c r="P600"/>
  <c r="BI597"/>
  <c r="BH597"/>
  <c r="BG597"/>
  <c r="BF597"/>
  <c r="T597"/>
  <c r="R597"/>
  <c r="P597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88"/>
  <c r="BH588"/>
  <c r="BG588"/>
  <c r="BF588"/>
  <c r="T588"/>
  <c r="R588"/>
  <c r="P588"/>
  <c r="BI584"/>
  <c r="BH584"/>
  <c r="BG584"/>
  <c r="BF584"/>
  <c r="T584"/>
  <c r="R584"/>
  <c r="P584"/>
  <c r="BI581"/>
  <c r="BH581"/>
  <c r="BG581"/>
  <c r="BF581"/>
  <c r="T581"/>
  <c r="R581"/>
  <c r="P581"/>
  <c r="BI580"/>
  <c r="BH580"/>
  <c r="BG580"/>
  <c r="BF580"/>
  <c r="T580"/>
  <c r="R580"/>
  <c r="P580"/>
  <c r="BI578"/>
  <c r="BH578"/>
  <c r="BG578"/>
  <c r="BF578"/>
  <c r="T578"/>
  <c r="R578"/>
  <c r="P578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69"/>
  <c r="BH569"/>
  <c r="BG569"/>
  <c r="BF569"/>
  <c r="T569"/>
  <c r="R569"/>
  <c r="P569"/>
  <c r="BI564"/>
  <c r="BH564"/>
  <c r="BG564"/>
  <c r="BF564"/>
  <c r="T564"/>
  <c r="R564"/>
  <c r="P564"/>
  <c r="BI560"/>
  <c r="BH560"/>
  <c r="BG560"/>
  <c r="BF560"/>
  <c r="T560"/>
  <c r="R560"/>
  <c r="P560"/>
  <c r="BI555"/>
  <c r="BH555"/>
  <c r="BG555"/>
  <c r="BF555"/>
  <c r="T555"/>
  <c r="R555"/>
  <c r="P555"/>
  <c r="BI550"/>
  <c r="BH550"/>
  <c r="BG550"/>
  <c r="BF550"/>
  <c r="T550"/>
  <c r="R550"/>
  <c r="P550"/>
  <c r="BI545"/>
  <c r="BH545"/>
  <c r="BG545"/>
  <c r="BF545"/>
  <c r="T545"/>
  <c r="R545"/>
  <c r="P545"/>
  <c r="BI540"/>
  <c r="BH540"/>
  <c r="BG540"/>
  <c r="BF540"/>
  <c r="T540"/>
  <c r="R540"/>
  <c r="P540"/>
  <c r="BI536"/>
  <c r="BH536"/>
  <c r="BG536"/>
  <c r="BF536"/>
  <c r="T536"/>
  <c r="R536"/>
  <c r="P536"/>
  <c r="BI525"/>
  <c r="BH525"/>
  <c r="BG525"/>
  <c r="BF525"/>
  <c r="T525"/>
  <c r="R525"/>
  <c r="P525"/>
  <c r="BI524"/>
  <c r="BH524"/>
  <c r="BG524"/>
  <c r="BF524"/>
  <c r="T524"/>
  <c r="R524"/>
  <c r="P524"/>
  <c r="BI518"/>
  <c r="BH518"/>
  <c r="BG518"/>
  <c r="BF518"/>
  <c r="T518"/>
  <c r="R518"/>
  <c r="P518"/>
  <c r="BI513"/>
  <c r="BH513"/>
  <c r="BG513"/>
  <c r="BF513"/>
  <c r="T513"/>
  <c r="R513"/>
  <c r="P513"/>
  <c r="BI510"/>
  <c r="BH510"/>
  <c r="BG510"/>
  <c r="BF510"/>
  <c r="T510"/>
  <c r="R510"/>
  <c r="P510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82"/>
  <c r="BH482"/>
  <c r="BG482"/>
  <c r="BF482"/>
  <c r="T482"/>
  <c r="R482"/>
  <c r="P482"/>
  <c r="BI480"/>
  <c r="BH480"/>
  <c r="BG480"/>
  <c r="BF480"/>
  <c r="T480"/>
  <c r="R480"/>
  <c r="P480"/>
  <c r="BI477"/>
  <c r="BH477"/>
  <c r="BG477"/>
  <c r="BF477"/>
  <c r="T477"/>
  <c r="R477"/>
  <c r="P477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4"/>
  <c r="BH464"/>
  <c r="BG464"/>
  <c r="BF464"/>
  <c r="T464"/>
  <c r="R464"/>
  <c r="P464"/>
  <c r="BI460"/>
  <c r="BH460"/>
  <c r="BG460"/>
  <c r="BF460"/>
  <c r="T460"/>
  <c r="R460"/>
  <c r="P460"/>
  <c r="BI457"/>
  <c r="BH457"/>
  <c r="BG457"/>
  <c r="BF457"/>
  <c r="T457"/>
  <c r="R457"/>
  <c r="P457"/>
  <c r="BI455"/>
  <c r="BH455"/>
  <c r="BG455"/>
  <c r="BF455"/>
  <c r="T455"/>
  <c r="R455"/>
  <c r="P455"/>
  <c r="BI451"/>
  <c r="BH451"/>
  <c r="BG451"/>
  <c r="BF451"/>
  <c r="T451"/>
  <c r="R451"/>
  <c r="P451"/>
  <c r="BI447"/>
  <c r="BH447"/>
  <c r="BG447"/>
  <c r="BF447"/>
  <c r="T447"/>
  <c r="R447"/>
  <c r="P447"/>
  <c r="BI439"/>
  <c r="BH439"/>
  <c r="BG439"/>
  <c r="BF439"/>
  <c r="T439"/>
  <c r="T438"/>
  <c r="R439"/>
  <c r="R438"/>
  <c r="P439"/>
  <c r="P438"/>
  <c r="BI437"/>
  <c r="BH437"/>
  <c r="BG437"/>
  <c r="BF437"/>
  <c r="T437"/>
  <c r="R437"/>
  <c r="P437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2"/>
  <c r="BH412"/>
  <c r="BG412"/>
  <c r="BF412"/>
  <c r="T412"/>
  <c r="R412"/>
  <c r="P412"/>
  <c r="BI411"/>
  <c r="BH411"/>
  <c r="BG411"/>
  <c r="BF411"/>
  <c r="T411"/>
  <c r="R411"/>
  <c r="P411"/>
  <c r="BI407"/>
  <c r="BH407"/>
  <c r="BG407"/>
  <c r="BF407"/>
  <c r="T407"/>
  <c r="R407"/>
  <c r="P407"/>
  <c r="BI403"/>
  <c r="BH403"/>
  <c r="BG403"/>
  <c r="BF403"/>
  <c r="T403"/>
  <c r="R403"/>
  <c r="P403"/>
  <c r="BI402"/>
  <c r="BH402"/>
  <c r="BG402"/>
  <c r="BF402"/>
  <c r="T402"/>
  <c r="R402"/>
  <c r="P402"/>
  <c r="BI393"/>
  <c r="BH393"/>
  <c r="BG393"/>
  <c r="BF393"/>
  <c r="T393"/>
  <c r="R393"/>
  <c r="P393"/>
  <c r="BI391"/>
  <c r="BH391"/>
  <c r="BG391"/>
  <c r="BF391"/>
  <c r="T391"/>
  <c r="R391"/>
  <c r="P391"/>
  <c r="BI387"/>
  <c r="BH387"/>
  <c r="BG387"/>
  <c r="BF387"/>
  <c r="T387"/>
  <c r="R387"/>
  <c r="P387"/>
  <c r="BI383"/>
  <c r="BH383"/>
  <c r="BG383"/>
  <c r="BF383"/>
  <c r="T383"/>
  <c r="R383"/>
  <c r="P383"/>
  <c r="BI382"/>
  <c r="BH382"/>
  <c r="BG382"/>
  <c r="BF382"/>
  <c r="T382"/>
  <c r="R382"/>
  <c r="P382"/>
  <c r="BI373"/>
  <c r="BH373"/>
  <c r="BG373"/>
  <c r="BF373"/>
  <c r="T373"/>
  <c r="R373"/>
  <c r="P373"/>
  <c r="BI368"/>
  <c r="BH368"/>
  <c r="BG368"/>
  <c r="BF368"/>
  <c r="T368"/>
  <c r="R368"/>
  <c r="P368"/>
  <c r="BI365"/>
  <c r="BH365"/>
  <c r="BG365"/>
  <c r="BF365"/>
  <c r="T365"/>
  <c r="R365"/>
  <c r="P365"/>
  <c r="BI359"/>
  <c r="BH359"/>
  <c r="BG359"/>
  <c r="BF359"/>
  <c r="T359"/>
  <c r="R359"/>
  <c r="P359"/>
  <c r="BI355"/>
  <c r="BH355"/>
  <c r="BG355"/>
  <c r="BF355"/>
  <c r="T355"/>
  <c r="R355"/>
  <c r="P355"/>
  <c r="BI347"/>
  <c r="BH347"/>
  <c r="BG347"/>
  <c r="BF347"/>
  <c r="T347"/>
  <c r="R347"/>
  <c r="P347"/>
  <c r="BI340"/>
  <c r="BH340"/>
  <c r="BG340"/>
  <c r="BF340"/>
  <c r="T340"/>
  <c r="R340"/>
  <c r="P340"/>
  <c r="BI339"/>
  <c r="BH339"/>
  <c r="BG339"/>
  <c r="BF339"/>
  <c r="T339"/>
  <c r="R339"/>
  <c r="P339"/>
  <c r="BI330"/>
  <c r="BH330"/>
  <c r="BG330"/>
  <c r="BF330"/>
  <c r="T330"/>
  <c r="R330"/>
  <c r="P330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186"/>
  <c r="BH186"/>
  <c r="BG186"/>
  <c r="BF186"/>
  <c r="T186"/>
  <c r="R186"/>
  <c r="P186"/>
  <c r="BI182"/>
  <c r="BH182"/>
  <c r="BG182"/>
  <c r="BF182"/>
  <c r="T182"/>
  <c r="R182"/>
  <c r="P182"/>
  <c r="BI173"/>
  <c r="BH173"/>
  <c r="BG173"/>
  <c r="BF173"/>
  <c r="T173"/>
  <c r="R173"/>
  <c r="P173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59"/>
  <c r="BH159"/>
  <c r="BG159"/>
  <c r="BF159"/>
  <c r="T159"/>
  <c r="R159"/>
  <c r="P159"/>
  <c r="BI148"/>
  <c r="BH148"/>
  <c r="BG148"/>
  <c r="BF148"/>
  <c r="T148"/>
  <c r="R148"/>
  <c r="P148"/>
  <c r="BI140"/>
  <c r="BH140"/>
  <c r="BG140"/>
  <c r="BF140"/>
  <c r="T140"/>
  <c r="R140"/>
  <c r="P140"/>
  <c r="J134"/>
  <c r="J133"/>
  <c r="F133"/>
  <c r="F131"/>
  <c r="E129"/>
  <c r="J92"/>
  <c r="J91"/>
  <c r="F91"/>
  <c r="F89"/>
  <c r="E87"/>
  <c r="J18"/>
  <c r="E18"/>
  <c r="F92"/>
  <c r="J17"/>
  <c r="J12"/>
  <c r="J131"/>
  <c r="E7"/>
  <c r="E127"/>
  <c i="1" r="L90"/>
  <c r="AM90"/>
  <c r="AM89"/>
  <c r="L89"/>
  <c r="AM87"/>
  <c r="L87"/>
  <c r="L85"/>
  <c r="L84"/>
  <c i="4" r="BK139"/>
  <c r="J139"/>
  <c r="BK138"/>
  <c r="J138"/>
  <c r="BK137"/>
  <c r="J137"/>
  <c r="BK134"/>
  <c r="BK130"/>
  <c r="BK129"/>
  <c r="BK128"/>
  <c r="J127"/>
  <c r="J126"/>
  <c r="BK125"/>
  <c r="BK122"/>
  <c r="BK119"/>
  <c i="3" r="BK119"/>
  <c i="2" r="BK645"/>
  <c r="J645"/>
  <c r="BK642"/>
  <c r="J642"/>
  <c r="BK638"/>
  <c r="J635"/>
  <c r="J632"/>
  <c r="BK629"/>
  <c r="J626"/>
  <c r="BK623"/>
  <c r="J620"/>
  <c r="BK617"/>
  <c r="J614"/>
  <c r="J611"/>
  <c r="J608"/>
  <c r="BK604"/>
  <c r="J600"/>
  <c r="J597"/>
  <c r="BK594"/>
  <c r="BK593"/>
  <c r="BK592"/>
  <c r="J588"/>
  <c r="J584"/>
  <c r="BK581"/>
  <c r="BK580"/>
  <c r="BK578"/>
  <c r="J575"/>
  <c r="J574"/>
  <c r="J573"/>
  <c r="J572"/>
  <c r="J569"/>
  <c r="J564"/>
  <c r="BK560"/>
  <c r="J555"/>
  <c r="BK550"/>
  <c r="BK545"/>
  <c r="BK540"/>
  <c r="J536"/>
  <c r="J525"/>
  <c r="J524"/>
  <c r="BK518"/>
  <c r="J513"/>
  <c r="BK510"/>
  <c r="J502"/>
  <c r="J499"/>
  <c r="J496"/>
  <c r="J493"/>
  <c r="BK482"/>
  <c r="J480"/>
  <c r="J477"/>
  <c r="J474"/>
  <c r="J471"/>
  <c r="J468"/>
  <c r="J465"/>
  <c r="J464"/>
  <c r="J460"/>
  <c r="BK457"/>
  <c r="J455"/>
  <c r="J451"/>
  <c r="J447"/>
  <c r="BK439"/>
  <c r="J437"/>
  <c r="J432"/>
  <c r="J431"/>
  <c r="BK430"/>
  <c r="J429"/>
  <c r="J428"/>
  <c r="BK427"/>
  <c r="BK426"/>
  <c r="J425"/>
  <c r="J420"/>
  <c r="J417"/>
  <c r="J414"/>
  <c r="J412"/>
  <c r="BK411"/>
  <c r="J407"/>
  <c r="BK403"/>
  <c r="BK402"/>
  <c r="BK393"/>
  <c r="J391"/>
  <c r="BK387"/>
  <c r="BK383"/>
  <c r="BK382"/>
  <c r="J373"/>
  <c r="BK368"/>
  <c r="J365"/>
  <c r="BK355"/>
  <c r="J355"/>
  <c r="BK347"/>
  <c r="J340"/>
  <c r="BK339"/>
  <c r="J339"/>
  <c r="J330"/>
  <c r="J322"/>
  <c r="BK318"/>
  <c r="J314"/>
  <c r="J307"/>
  <c r="BK306"/>
  <c r="J305"/>
  <c r="J302"/>
  <c r="J299"/>
  <c r="J295"/>
  <c r="J292"/>
  <c r="J289"/>
  <c r="J286"/>
  <c r="BK282"/>
  <c r="BK281"/>
  <c r="BK278"/>
  <c r="J276"/>
  <c r="BK275"/>
  <c r="J272"/>
  <c r="BK258"/>
  <c r="BK256"/>
  <c r="BK255"/>
  <c r="BK243"/>
  <c r="BK239"/>
  <c r="J236"/>
  <c r="BK232"/>
  <c r="J232"/>
  <c r="BK223"/>
  <c r="J220"/>
  <c r="J217"/>
  <c r="J213"/>
  <c r="BK186"/>
  <c r="J182"/>
  <c r="BK173"/>
  <c r="J173"/>
  <c r="BK172"/>
  <c r="J168"/>
  <c r="BK165"/>
  <c r="J159"/>
  <c r="J148"/>
  <c r="J140"/>
  <c i="1" r="AS94"/>
  <c i="4" r="J134"/>
  <c r="J130"/>
  <c r="J129"/>
  <c r="J128"/>
  <c r="BK127"/>
  <c r="BK126"/>
  <c r="J125"/>
  <c r="J122"/>
  <c r="J119"/>
  <c i="3" r="J119"/>
  <c i="2" r="J638"/>
  <c r="BK635"/>
  <c r="BK632"/>
  <c r="J629"/>
  <c r="BK626"/>
  <c r="J623"/>
  <c r="BK620"/>
  <c r="J617"/>
  <c r="BK614"/>
  <c r="BK611"/>
  <c r="BK608"/>
  <c r="J604"/>
  <c r="BK600"/>
  <c r="BK597"/>
  <c r="J594"/>
  <c r="J593"/>
  <c r="J592"/>
  <c r="BK588"/>
  <c r="BK584"/>
  <c r="J581"/>
  <c r="J580"/>
  <c r="J578"/>
  <c r="BK575"/>
  <c r="BK574"/>
  <c r="BK573"/>
  <c r="BK572"/>
  <c r="BK569"/>
  <c r="BK564"/>
  <c r="J560"/>
  <c r="BK555"/>
  <c r="J550"/>
  <c r="J545"/>
  <c r="J540"/>
  <c r="BK536"/>
  <c r="BK525"/>
  <c r="BK524"/>
  <c r="J518"/>
  <c r="BK513"/>
  <c r="J510"/>
  <c r="BK502"/>
  <c r="BK499"/>
  <c r="BK496"/>
  <c r="BK493"/>
  <c r="J482"/>
  <c r="BK480"/>
  <c r="BK477"/>
  <c r="BK474"/>
  <c r="BK471"/>
  <c r="BK468"/>
  <c r="BK465"/>
  <c r="BK464"/>
  <c r="BK460"/>
  <c r="J457"/>
  <c r="BK455"/>
  <c r="BK451"/>
  <c r="BK447"/>
  <c r="J439"/>
  <c r="BK437"/>
  <c r="BK432"/>
  <c r="BK431"/>
  <c r="J430"/>
  <c r="BK429"/>
  <c r="BK428"/>
  <c r="J427"/>
  <c r="J426"/>
  <c r="BK425"/>
  <c r="BK420"/>
  <c r="BK417"/>
  <c r="BK414"/>
  <c r="BK412"/>
  <c r="J411"/>
  <c r="BK407"/>
  <c r="J403"/>
  <c r="J402"/>
  <c r="J393"/>
  <c r="BK391"/>
  <c r="J387"/>
  <c r="J383"/>
  <c r="J382"/>
  <c r="BK373"/>
  <c r="J368"/>
  <c r="BK365"/>
  <c r="BK359"/>
  <c r="J359"/>
  <c r="J347"/>
  <c r="BK340"/>
  <c r="BK330"/>
  <c r="BK322"/>
  <c r="J318"/>
  <c r="BK314"/>
  <c r="BK307"/>
  <c r="J306"/>
  <c r="BK305"/>
  <c r="BK302"/>
  <c r="BK299"/>
  <c r="BK295"/>
  <c r="BK292"/>
  <c r="BK289"/>
  <c r="BK286"/>
  <c r="J282"/>
  <c r="J281"/>
  <c r="J278"/>
  <c r="BK276"/>
  <c r="J275"/>
  <c r="BK272"/>
  <c r="BK269"/>
  <c r="J269"/>
  <c r="J258"/>
  <c r="J256"/>
  <c r="J255"/>
  <c r="J243"/>
  <c r="J239"/>
  <c r="BK236"/>
  <c r="J223"/>
  <c r="BK220"/>
  <c r="BK217"/>
  <c r="BK213"/>
  <c r="J186"/>
  <c r="BK182"/>
  <c r="J172"/>
  <c r="BK168"/>
  <c r="J165"/>
  <c r="BK159"/>
  <c r="BK148"/>
  <c r="BK140"/>
  <c i="3" r="F36"/>
  <c i="1" r="BC96"/>
  <c i="3" r="F35"/>
  <c i="1" r="BB96"/>
  <c i="3" r="F37"/>
  <c i="1" r="BD96"/>
  <c i="3" r="J34"/>
  <c i="1" r="AW96"/>
  <c i="2" l="1" r="P139"/>
  <c r="R139"/>
  <c r="BK285"/>
  <c r="J285"/>
  <c r="J99"/>
  <c r="R285"/>
  <c r="BK298"/>
  <c r="J298"/>
  <c r="J100"/>
  <c r="P298"/>
  <c r="T298"/>
  <c r="P313"/>
  <c r="R313"/>
  <c r="BK364"/>
  <c r="J364"/>
  <c r="J102"/>
  <c r="R364"/>
  <c r="BK372"/>
  <c r="R372"/>
  <c r="BK392"/>
  <c r="J392"/>
  <c r="J105"/>
  <c r="R392"/>
  <c r="BK413"/>
  <c r="J413"/>
  <c r="J106"/>
  <c r="T413"/>
  <c r="P424"/>
  <c r="T424"/>
  <c r="P446"/>
  <c r="BK456"/>
  <c r="J456"/>
  <c r="J111"/>
  <c r="R456"/>
  <c r="BK481"/>
  <c r="J481"/>
  <c r="J112"/>
  <c r="T481"/>
  <c r="P607"/>
  <c r="T607"/>
  <c r="BK139"/>
  <c r="J139"/>
  <c r="J98"/>
  <c r="T139"/>
  <c r="P285"/>
  <c r="T285"/>
  <c r="R298"/>
  <c r="BK313"/>
  <c r="J313"/>
  <c r="J101"/>
  <c r="T313"/>
  <c r="P364"/>
  <c r="T364"/>
  <c r="P372"/>
  <c r="T372"/>
  <c r="P392"/>
  <c r="T392"/>
  <c r="P413"/>
  <c r="R413"/>
  <c r="BK424"/>
  <c r="J424"/>
  <c r="J108"/>
  <c r="R424"/>
  <c r="BK446"/>
  <c r="J446"/>
  <c r="J110"/>
  <c r="R446"/>
  <c r="T446"/>
  <c r="P456"/>
  <c r="T456"/>
  <c r="P481"/>
  <c r="R481"/>
  <c r="BK607"/>
  <c r="J607"/>
  <c r="J114"/>
  <c r="R607"/>
  <c i="4" r="BK118"/>
  <c r="J118"/>
  <c r="J97"/>
  <c r="P118"/>
  <c r="P117"/>
  <c i="1" r="AU97"/>
  <c i="4" r="R118"/>
  <c r="R117"/>
  <c r="T118"/>
  <c r="T117"/>
  <c i="2" r="E85"/>
  <c r="J89"/>
  <c r="F134"/>
  <c r="BE159"/>
  <c r="BE165"/>
  <c r="BE172"/>
  <c r="BE173"/>
  <c r="BE213"/>
  <c r="BE220"/>
  <c r="BE223"/>
  <c r="BE232"/>
  <c r="BE236"/>
  <c r="BE239"/>
  <c r="BE243"/>
  <c r="BE255"/>
  <c r="BE256"/>
  <c r="BE272"/>
  <c r="BE276"/>
  <c r="BE281"/>
  <c r="BE286"/>
  <c r="BE292"/>
  <c r="BE299"/>
  <c r="BE305"/>
  <c r="BE306"/>
  <c r="BE314"/>
  <c r="BE318"/>
  <c r="BE340"/>
  <c r="BE365"/>
  <c r="BE387"/>
  <c r="BE402"/>
  <c r="BE403"/>
  <c r="BE411"/>
  <c r="BE414"/>
  <c r="BE420"/>
  <c r="BE427"/>
  <c r="BE428"/>
  <c r="BE430"/>
  <c r="BE431"/>
  <c r="BE432"/>
  <c r="BE451"/>
  <c r="BE457"/>
  <c r="BE464"/>
  <c r="BE468"/>
  <c r="BE474"/>
  <c r="BE477"/>
  <c r="BE482"/>
  <c r="BE496"/>
  <c r="BE499"/>
  <c r="BE510"/>
  <c r="BE513"/>
  <c r="BE518"/>
  <c r="BE525"/>
  <c r="BE536"/>
  <c r="BE550"/>
  <c r="BE560"/>
  <c r="BE569"/>
  <c r="BE573"/>
  <c r="BE574"/>
  <c r="BE581"/>
  <c r="BE584"/>
  <c r="BE594"/>
  <c r="BE597"/>
  <c r="BE604"/>
  <c r="BE608"/>
  <c r="BE611"/>
  <c r="BE617"/>
  <c r="BE632"/>
  <c r="BE638"/>
  <c i="3" r="E85"/>
  <c r="J89"/>
  <c r="F92"/>
  <c i="4" r="J89"/>
  <c r="F92"/>
  <c r="E107"/>
  <c r="BE125"/>
  <c r="BE127"/>
  <c r="BE129"/>
  <c r="BE130"/>
  <c i="2" r="BE140"/>
  <c r="BE148"/>
  <c r="BE168"/>
  <c r="BE182"/>
  <c r="BE186"/>
  <c r="BE217"/>
  <c r="BE258"/>
  <c r="BE269"/>
  <c r="BE275"/>
  <c r="BE278"/>
  <c r="BE282"/>
  <c r="BE289"/>
  <c r="BE295"/>
  <c r="BE302"/>
  <c r="BE307"/>
  <c r="BE322"/>
  <c r="BE330"/>
  <c r="BE339"/>
  <c r="BE347"/>
  <c r="BE355"/>
  <c r="BE359"/>
  <c r="BE368"/>
  <c r="BE373"/>
  <c r="BE382"/>
  <c r="BE383"/>
  <c r="BE391"/>
  <c r="BE393"/>
  <c r="BE407"/>
  <c r="BE412"/>
  <c r="BE417"/>
  <c r="BE425"/>
  <c r="BE426"/>
  <c r="BE429"/>
  <c r="BE437"/>
  <c r="BE439"/>
  <c r="BE447"/>
  <c r="BE455"/>
  <c r="BE460"/>
  <c r="BE465"/>
  <c r="BE471"/>
  <c r="BE480"/>
  <c r="BE493"/>
  <c r="BE502"/>
  <c r="BE524"/>
  <c r="BE540"/>
  <c r="BE545"/>
  <c r="BE555"/>
  <c r="BE564"/>
  <c r="BE572"/>
  <c r="BE575"/>
  <c r="BE578"/>
  <c r="BE580"/>
  <c r="BE588"/>
  <c r="BE592"/>
  <c r="BE593"/>
  <c r="BE600"/>
  <c r="BE614"/>
  <c r="BE620"/>
  <c r="BE623"/>
  <c r="BE626"/>
  <c r="BE629"/>
  <c r="BE635"/>
  <c r="BE642"/>
  <c r="BE645"/>
  <c r="BK438"/>
  <c r="J438"/>
  <c r="J109"/>
  <c r="BK603"/>
  <c r="J603"/>
  <c r="J113"/>
  <c r="BK641"/>
  <c r="J641"/>
  <c r="J115"/>
  <c r="BK644"/>
  <c r="J644"/>
  <c r="J117"/>
  <c i="3" r="BE119"/>
  <c r="BK118"/>
  <c r="J118"/>
  <c r="J97"/>
  <c i="4" r="BE119"/>
  <c r="BE122"/>
  <c r="BE126"/>
  <c r="BE128"/>
  <c r="BE134"/>
  <c r="BE137"/>
  <c r="BE138"/>
  <c r="BE139"/>
  <c i="2" r="F34"/>
  <c i="1" r="BA95"/>
  <c i="4" r="F36"/>
  <c i="1" r="BC97"/>
  <c i="2" r="F36"/>
  <c i="1" r="BC95"/>
  <c i="4" r="J34"/>
  <c i="1" r="AW97"/>
  <c i="4" r="F37"/>
  <c i="1" r="BD97"/>
  <c i="3" r="F34"/>
  <c i="1" r="BA96"/>
  <c i="3" r="J33"/>
  <c i="1" r="AV96"/>
  <c r="AT96"/>
  <c i="2" r="F35"/>
  <c i="1" r="BB95"/>
  <c i="2" r="F37"/>
  <c i="1" r="BD95"/>
  <c i="2" r="J34"/>
  <c i="1" r="AW95"/>
  <c i="4" r="F34"/>
  <c i="1" r="BA97"/>
  <c i="4" r="F35"/>
  <c i="1" r="BB97"/>
  <c i="2" l="1" r="P371"/>
  <c r="T423"/>
  <c r="R371"/>
  <c r="R423"/>
  <c r="T371"/>
  <c r="T138"/>
  <c r="T137"/>
  <c r="P423"/>
  <c r="BK371"/>
  <c r="J371"/>
  <c r="J103"/>
  <c r="R138"/>
  <c r="R137"/>
  <c r="P138"/>
  <c r="P137"/>
  <c i="1" r="AU95"/>
  <c i="2" r="J372"/>
  <c r="J104"/>
  <c r="BK423"/>
  <c r="J423"/>
  <c r="J107"/>
  <c i="3" r="BK117"/>
  <c r="J117"/>
  <c r="J96"/>
  <c i="4" r="BK117"/>
  <c r="J117"/>
  <c i="2" r="BK643"/>
  <c r="J643"/>
  <c r="J116"/>
  <c i="1" r="AU94"/>
  <c i="4" r="F33"/>
  <c i="1" r="AZ97"/>
  <c i="3" r="F33"/>
  <c i="1" r="AZ96"/>
  <c i="4" r="J30"/>
  <c i="1" r="AG97"/>
  <c r="BC94"/>
  <c r="W32"/>
  <c i="2" r="F33"/>
  <c i="1" r="AZ95"/>
  <c r="BA94"/>
  <c r="AW94"/>
  <c r="AK30"/>
  <c r="BB94"/>
  <c r="AX94"/>
  <c r="BD94"/>
  <c r="W33"/>
  <c i="2" r="J33"/>
  <c i="1" r="AV95"/>
  <c r="AT95"/>
  <c i="4" r="J33"/>
  <c i="1" r="AV97"/>
  <c r="AT97"/>
  <c i="4" l="1" r="J39"/>
  <c i="2" r="BK138"/>
  <c r="BK137"/>
  <c r="J137"/>
  <c r="J96"/>
  <c i="4" r="J96"/>
  <c i="1" r="AN97"/>
  <c r="AZ94"/>
  <c r="AV94"/>
  <c r="AK29"/>
  <c r="AY94"/>
  <c r="W30"/>
  <c r="W31"/>
  <c i="3" r="J30"/>
  <c i="1" r="AG96"/>
  <c r="AN96"/>
  <c i="2" l="1" r="J138"/>
  <c r="J97"/>
  <c i="3" r="J39"/>
  <c i="1" r="AT94"/>
  <c r="W29"/>
  <c i="2" r="J30"/>
  <c i="1" r="AG95"/>
  <c r="AN95"/>
  <c i="2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<sst xmlns="http://schemas.openxmlformats.org/spreadsheetml/2006/main">
  <si>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</si>
  <si>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</si>
  <si>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</si>
  <si>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</si>
  <si>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</si>
  <si>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{5772b9c3-7731-4e71-b46f-8be5d1fa6268}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</si>
  <si>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</si>
  <si>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</si>
  <si>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</si>
  <si>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</si>
  <si>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</si>
  <si>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</si>
  <si>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</si>
  <si>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</si>
  <si>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VT21-13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</si>
  <si>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</si>
  <si>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</si>
  <si>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Hájek východ, chodník a autobusové zastávky</t>
  </si>
  <si>
    <t>KSO:</t>
  </si>
  <si>
    <t>CC-CZ:</t>
  </si>
  <si>
    <t>zak.2021-28</t>
  </si>
  <si>
    <t>Místo:</t>
  </si>
  <si>
    <t>Hájek</t>
  </si>
  <si>
    <t>Datum:</t>
  </si>
  <si>
    <t>22. 7. 2021</t>
  </si>
  <si>
    <t>Zadavatel:</t>
  </si>
  <si>
    <t>IČ:</t>
  </si>
  <si>
    <t>Obec Hájek</t>
  </si>
  <si>
    <t>DIČ:</t>
  </si>
  <si>
    <t>Uchazeč:</t>
  </si>
  <si>
    <t>Vyplň údaj</t>
  </si>
  <si>
    <t>Projektant:</t>
  </si>
  <si>
    <t>DPT projekty Ostrov s.r.o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</si>
  <si>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</si>
  <si>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</si>
  <si>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</si>
  <si>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</si>
  <si>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</si>
  <si>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</si>
  <si>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</si>
  <si>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</si>
  <si>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</si>
  <si>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</si>
  <si>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</si>
  <si>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</si>
  <si>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</si>
  <si>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</si>
  <si>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</si>
  <si>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</si>
  <si>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</si>
  <si>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</si>
  <si>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</si>
  <si>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</si>
  <si>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</si>
  <si>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</si>
  <si>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</si>
  <si>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</si>
  <si>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</si>
  <si>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</si>
  <si>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</si>
  <si>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</si>
  <si>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</si>
  <si>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</si>
  <si>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</si>
  <si>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</si>
  <si>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</si>
  <si>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</si>
  <si>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</si>
  <si>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</si>
  <si>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</si>
  <si>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</si>
  <si>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</si>
  <si>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</si>
  <si>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</si>
  <si>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</si>
  <si>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</si>
  <si>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</si>
  <si>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</si>
  <si>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</si>
  <si>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</si>
  <si>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</si>
  <si>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</si>
  <si>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</si>
  <si>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</si>
  <si>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Dopravní část</t>
  </si>
  <si>
    <t>STA</t>
  </si>
  <si>
    <t>1</t>
  </si>
  <si>
    <t>{10ea2ff2-983c-44bb-ac5f-2b0a9f6fa2c8}</t>
  </si>
  <si>
    <t>2</t>
  </si>
  <si>
    <t>B</t>
  </si>
  <si>
    <t>Venkovní osvětlení</t>
  </si>
  <si>
    <t>{0728941f-b763-4b0d-af26-1c6eb634fc4b}</t>
  </si>
  <si>
    <t>C</t>
  </si>
  <si>
    <t>VRN</t>
  </si>
  <si>
    <t>{dff8f9f5-5ff7-463e-9a58-01d25c63f0d6}</t>
  </si>
  <si>
    <t>KRYCÍ LIST SOUPISU PRACÍ</t>
  </si>
  <si>
    <t>Objekt:</t>
  </si>
  <si>
    <t>A - Dopravní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</si>
  <si>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</si>
  <si>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</si>
  <si>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</si>
  <si>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</si>
  <si>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</si>
  <si>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</si>
  <si>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</si>
  <si>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</si>
  <si>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2 - Zakládání</t>
  </si>
  <si>
    <t xml:space="preserve">    38 - Různé kompletní konstrukce</t>
  </si>
  <si>
    <t xml:space="preserve">    45 - Podkladní a vedlejší konstrukce kromě vozovek a železničního svršku</t>
  </si>
  <si>
    <t xml:space="preserve">    5_1 - CHODNÍK</t>
  </si>
  <si>
    <t xml:space="preserve">      5_11 - Konstrukce chodníku</t>
  </si>
  <si>
    <t xml:space="preserve">      5_12 - Konstrukce chodníkových přejezdů</t>
  </si>
  <si>
    <t xml:space="preserve">      5_13 - Oprava štěrkových sjezdů</t>
  </si>
  <si>
    <t xml:space="preserve">    5_2 - AUTOBUSOVÉ ZASTÁVKY</t>
  </si>
  <si>
    <t xml:space="preserve">      5_21 - Konstrukce živičné komunikace</t>
  </si>
  <si>
    <t xml:space="preserve">      5_22 - Sanace pláně</t>
  </si>
  <si>
    <t xml:space="preserve">      5_23 - Dlažba kontrastní nereliéfní tl.60 mm</t>
  </si>
  <si>
    <t xml:space="preserve">    8 - Trubní vedení</t>
  </si>
  <si>
    <t xml:space="preserve">    91 - Doplňující konstrukce a práce pozemních komunikací, letišť a ploch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</si>
  <si>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</si>
  <si>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</si>
  <si>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</si>
  <si>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</si>
  <si>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</si>
  <si>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</si>
  <si>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</si>
  <si>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</si>
  <si>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</si>
  <si>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</si>
  <si>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</si>
  <si>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</si>
  <si>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</si>
  <si>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</si>
  <si>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</si>
  <si>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</si>
  <si>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</si>
  <si>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</si>
  <si>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</si>
  <si>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</si>
  <si>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</si>
  <si>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</si>
  <si>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</si>
  <si>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122252204</t>
  </si>
  <si>
    <t>Odkopávky a prokopávky nezapažené pro silnice a dálnice v hornině třídy těžitelnosti I objem do 500 m3 strojně</t>
  </si>
  <si>
    <t>m3</t>
  </si>
  <si>
    <t>CS ÚRS 2021 01</t>
  </si>
  <si>
    <t>4</t>
  </si>
  <si>
    <t>1837295648</t>
  </si>
  <si>
    <t>VV</t>
  </si>
  <si>
    <t>odkopávky pro zpevněné plochy</t>
  </si>
  <si>
    <t>250,0</t>
  </si>
  <si>
    <t>odkopávky pro sanaci</t>
  </si>
  <si>
    <t>135,0</t>
  </si>
  <si>
    <t>Součet</t>
  </si>
  <si>
    <t>Poznámka :</t>
  </si>
  <si>
    <t>Podrobný popis sanace pláně v TZ.</t>
  </si>
  <si>
    <t>131251102</t>
  </si>
  <si>
    <t>Hloubení jam nezapažených v hornině třídy těžitelnosti I, skupiny 3 objem do 50 m3 strojně</t>
  </si>
  <si>
    <t>29656442</t>
  </si>
  <si>
    <t>jáma pro novou ŽB jímku</t>
  </si>
  <si>
    <t>výkopy svahované, na straně orientované ke komunikaci pažené (cca 50%+50%)</t>
  </si>
  <si>
    <t>5,1*4,1*2,4*0,5</t>
  </si>
  <si>
    <t>2,4*0,6*0,5*(5,7+4,7)</t>
  </si>
  <si>
    <t>0,42</t>
  </si>
  <si>
    <t>Mezisoučet A</t>
  </si>
  <si>
    <t>3</t>
  </si>
  <si>
    <t>pro základovou desku příštřešku autobusových zastávek - 2ks</t>
  </si>
  <si>
    <t>10,0*0,35*2</t>
  </si>
  <si>
    <t>Mezisoučet B</t>
  </si>
  <si>
    <t>131251202</t>
  </si>
  <si>
    <t>Hloubení jam zapažených v hornině třídy těžitelnosti I, skupiny 3 objem do 50 m3 strojně</t>
  </si>
  <si>
    <t>-70672566</t>
  </si>
  <si>
    <t>0,408</t>
  </si>
  <si>
    <t>132254203</t>
  </si>
  <si>
    <t>Hloubení zapažených rýh š do 2000 mm v hornině třídy těžitelnosti I, skupiny 3 objem do 100 m3</t>
  </si>
  <si>
    <t>255310880</t>
  </si>
  <si>
    <t>rýhy pro potrubí odvodnění vpustí</t>
  </si>
  <si>
    <t>1,1*1,5*55,0+0,25</t>
  </si>
  <si>
    <t>5</t>
  </si>
  <si>
    <t>151101101</t>
  </si>
  <si>
    <t>Zřízení příložného pažení a rozepření stěn rýh hl do 2 m</t>
  </si>
  <si>
    <t>m2</t>
  </si>
  <si>
    <t>1925786550</t>
  </si>
  <si>
    <t>předpoklad: paženo bude 50% výkopů</t>
  </si>
  <si>
    <t>2*1,5*55,0*0,5+0,5</t>
  </si>
  <si>
    <t>6</t>
  </si>
  <si>
    <t>151101111</t>
  </si>
  <si>
    <t>Odstranění příložného pažení a rozepření stěn rýh hl do 2 m</t>
  </si>
  <si>
    <t>-1651022122</t>
  </si>
  <si>
    <t>7</t>
  </si>
  <si>
    <t>175151101</t>
  </si>
  <si>
    <t>Obsypání potrubí strojně sypaninou bez prohození, uloženou do 3 m</t>
  </si>
  <si>
    <t>-1795234847</t>
  </si>
  <si>
    <t>obsyp pískem</t>
  </si>
  <si>
    <t>odvodnění nových UV</t>
  </si>
  <si>
    <t>(0,16+0,3)*1,1*55,0+0,17</t>
  </si>
  <si>
    <t>méně potrubí</t>
  </si>
  <si>
    <t>-3,14*0,08*0,08*55,0</t>
  </si>
  <si>
    <t>0,105</t>
  </si>
  <si>
    <t>8</t>
  </si>
  <si>
    <t>M</t>
  </si>
  <si>
    <t>58331351</t>
  </si>
  <si>
    <t>kamenivo těžené drobné frakce 0/4</t>
  </si>
  <si>
    <t>t</t>
  </si>
  <si>
    <t>-981332949</t>
  </si>
  <si>
    <t>hutnění 10%, ztratné 1%</t>
  </si>
  <si>
    <t>dodávka, doprava k pol.175151101</t>
  </si>
  <si>
    <t>27,0*1,8*1,11+0,054</t>
  </si>
  <si>
    <t>9</t>
  </si>
  <si>
    <t>174101101</t>
  </si>
  <si>
    <t>Zásyp jam, šachet rýh nebo kolem objektů sypaninou se zhutněním</t>
  </si>
  <si>
    <t>-888208133</t>
  </si>
  <si>
    <t>zásyp rýh pro potrubí - štěrkopískem</t>
  </si>
  <si>
    <t>výkopy - pol.132254203</t>
  </si>
  <si>
    <t>91,0</t>
  </si>
  <si>
    <t xml:space="preserve">méně podkladní lože </t>
  </si>
  <si>
    <t>pol.451573111</t>
  </si>
  <si>
    <t>-6,5</t>
  </si>
  <si>
    <t>méně obsyp potrubí</t>
  </si>
  <si>
    <t>pol.175151101 mezisoučet A</t>
  </si>
  <si>
    <t>-28,0</t>
  </si>
  <si>
    <t>zásyp ŽB jímky - původní zeminou 80%, stavebním betonovým recyklátem fr.0-18 mm(20%)</t>
  </si>
  <si>
    <t>výkop - pol.131251102 mezisoučet A+131251202</t>
  </si>
  <si>
    <t>33,0+25,5</t>
  </si>
  <si>
    <t>méně jímka</t>
  </si>
  <si>
    <t>-0,25*4,1*3,1</t>
  </si>
  <si>
    <t>-2,1*3,5*2,5</t>
  </si>
  <si>
    <t>0,053</t>
  </si>
  <si>
    <t>zásyp vykopanou zeminou</t>
  </si>
  <si>
    <t>výkop - pol.131251102 mezisoučet B</t>
  </si>
  <si>
    <t>7,0</t>
  </si>
  <si>
    <t>méně základová deska a podkladní beton</t>
  </si>
  <si>
    <t>-7,0*0,35*2</t>
  </si>
  <si>
    <t>-0,1</t>
  </si>
  <si>
    <t>Mezisoučet C</t>
  </si>
  <si>
    <t>10</t>
  </si>
  <si>
    <t>58337344</t>
  </si>
  <si>
    <t>štěrkopísek frakce 0/32</t>
  </si>
  <si>
    <t>256917887</t>
  </si>
  <si>
    <t>dodávka, doprava k pol.174101101mezisoučet A</t>
  </si>
  <si>
    <t>zásyp - štěrkopísek</t>
  </si>
  <si>
    <t>56,5*2,0</t>
  </si>
  <si>
    <t>11</t>
  </si>
  <si>
    <t>58981120</t>
  </si>
  <si>
    <t>recyklát betonový frakce 0/16</t>
  </si>
  <si>
    <t>1933858902</t>
  </si>
  <si>
    <t>dodávka, doprava k pol.174101101 mezisouzčet B (20%)</t>
  </si>
  <si>
    <t>37,0*0,2*2,0</t>
  </si>
  <si>
    <t>12</t>
  </si>
  <si>
    <t>171152101</t>
  </si>
  <si>
    <t>Uložení sypaniny z hornin soudržných do násypů zhutněných silnic a dálnic</t>
  </si>
  <si>
    <t>-1118506379</t>
  </si>
  <si>
    <t>dle TZ</t>
  </si>
  <si>
    <t>150,0</t>
  </si>
  <si>
    <t>13</t>
  </si>
  <si>
    <t>122251404</t>
  </si>
  <si>
    <t>Vykopávky v zemníku na suchu v hornině třídy těžitelnosti I, skupiny 3 objem do 500 m3 strojně</t>
  </si>
  <si>
    <t>-485578945</t>
  </si>
  <si>
    <t>včetně naložení</t>
  </si>
  <si>
    <t>vhodná zemina pro hutněný násyp ze zemníku - pol.171152101</t>
  </si>
  <si>
    <t xml:space="preserve">ornice  - dle pol.181351113</t>
  </si>
  <si>
    <t>560,0*0,1</t>
  </si>
  <si>
    <t>14</t>
  </si>
  <si>
    <t>10364100</t>
  </si>
  <si>
    <t>zemina pro terénní úpravy - tříděná</t>
  </si>
  <si>
    <t>2142527705</t>
  </si>
  <si>
    <t>zemina vhodná pro hutněný násyp</t>
  </si>
  <si>
    <t>dodávka, doprava k pol.1122251407 mezisoučet A</t>
  </si>
  <si>
    <t>150,0*1,8</t>
  </si>
  <si>
    <t>10364101</t>
  </si>
  <si>
    <t xml:space="preserve">zemina pro terénní úpravy -  ornice</t>
  </si>
  <si>
    <t>796199363</t>
  </si>
  <si>
    <t>dodávka, doprava k pol.1122251407 mezisoučet B</t>
  </si>
  <si>
    <t>56,0*1,6</t>
  </si>
  <si>
    <t>16</t>
  </si>
  <si>
    <t>162351103</t>
  </si>
  <si>
    <t>Vodorovné přemístění do 500 m výkopku/sypaniny z horniny třídy těžitelnosti I, skupiny 1 až 3</t>
  </si>
  <si>
    <t>258584901</t>
  </si>
  <si>
    <t>staveništní přesun pro sypké hmoty</t>
  </si>
  <si>
    <t>pol.175151101+174101101</t>
  </si>
  <si>
    <t>27,0+56,5</t>
  </si>
  <si>
    <t>17</t>
  </si>
  <si>
    <t>162651112</t>
  </si>
  <si>
    <t>Vodorovné přemístění do 5000 m výkopku/sypaniny z horniny třídy těžitelnosti I, skupiny 1 až 3</t>
  </si>
  <si>
    <t>-2086682012</t>
  </si>
  <si>
    <t>odvoz přebytečného výkopku na skládku</t>
  </si>
  <si>
    <t>odkopávky - pol.122252204</t>
  </si>
  <si>
    <t>385,0</t>
  </si>
  <si>
    <t>pol.131251102+131251202</t>
  </si>
  <si>
    <t>40,0+25,5</t>
  </si>
  <si>
    <t>méně zásyp - pol.174101101 mezisoučet B (80%) + mezisoučet C</t>
  </si>
  <si>
    <t>-(37,0*0,8+2,0)</t>
  </si>
  <si>
    <t>0,6</t>
  </si>
  <si>
    <t>18</t>
  </si>
  <si>
    <t>171251201</t>
  </si>
  <si>
    <t>Uložení sypaniny na skládky nebo meziskládky</t>
  </si>
  <si>
    <t>1001721231</t>
  </si>
  <si>
    <t>19</t>
  </si>
  <si>
    <t>17120122R</t>
  </si>
  <si>
    <t>Poplatek za uložení na skládce (skládkovné) zeminy a kamení kód odpadu 17 05 04</t>
  </si>
  <si>
    <t>1855185765</t>
  </si>
  <si>
    <t>510,5*1,8</t>
  </si>
  <si>
    <t>20</t>
  </si>
  <si>
    <t>181951112</t>
  </si>
  <si>
    <t>Úprava pláně v hornině třídy těžitelnosti I, skupiny 1 až 3 se zhutněním strojně</t>
  </si>
  <si>
    <t>936907012</t>
  </si>
  <si>
    <t>pod zpevněné plochy</t>
  </si>
  <si>
    <t>komunikace zastávky BUS</t>
  </si>
  <si>
    <t>418,0</t>
  </si>
  <si>
    <t>chodník</t>
  </si>
  <si>
    <t>526,0</t>
  </si>
  <si>
    <t>přejezdy, sjezdy</t>
  </si>
  <si>
    <t>64,0+30,0</t>
  </si>
  <si>
    <t>pod základovou desku přístřešku autobus. zastávky</t>
  </si>
  <si>
    <t>10,0*2</t>
  </si>
  <si>
    <t>181951111</t>
  </si>
  <si>
    <t>Úprava pláně v hornině třídy těžitelnosti I, skupiny 1 až 3 bez zhutnění strojně</t>
  </si>
  <si>
    <t>-322919971</t>
  </si>
  <si>
    <t>pod ohumusování</t>
  </si>
  <si>
    <t>560,0</t>
  </si>
  <si>
    <t>22</t>
  </si>
  <si>
    <t>181351113</t>
  </si>
  <si>
    <t>Rozprostření ornice tl vrstvy do 200 mm pl přes 500 m2 v rovině nebo ve svahu do 1:5 strojně</t>
  </si>
  <si>
    <t>1052835403</t>
  </si>
  <si>
    <t>tl.ornice 100 mm</t>
  </si>
  <si>
    <t>23</t>
  </si>
  <si>
    <t>181451121</t>
  </si>
  <si>
    <t>Založení lučního trávníku výsevem plochy přes 1000 m2 v rovině a ve svahu do 1:5</t>
  </si>
  <si>
    <t>-1355412854</t>
  </si>
  <si>
    <t>24</t>
  </si>
  <si>
    <t>00572470</t>
  </si>
  <si>
    <t>osivo směs travní univerzál</t>
  </si>
  <si>
    <t>kg</t>
  </si>
  <si>
    <t>-108304008</t>
  </si>
  <si>
    <t>560,0*0,02*1,03+0,464</t>
  </si>
  <si>
    <t>25</t>
  </si>
  <si>
    <t>185804312</t>
  </si>
  <si>
    <t>Zalití rostlin vodou plocha přes 20 m2</t>
  </si>
  <si>
    <t>550243507</t>
  </si>
  <si>
    <t>trávník - pol.181451121</t>
  </si>
  <si>
    <t>560,0*10*0,001</t>
  </si>
  <si>
    <t>26</t>
  </si>
  <si>
    <t>185851121</t>
  </si>
  <si>
    <t>Dovoz vody pro zálivku rostlin za vzdálenost do 1000 m</t>
  </si>
  <si>
    <t>-114106919</t>
  </si>
  <si>
    <t>27</t>
  </si>
  <si>
    <t>185851129</t>
  </si>
  <si>
    <t>Příplatek k dovozu vody pro zálivku rostlin do 1000 m ZKD 1000 m</t>
  </si>
  <si>
    <t>-418229707</t>
  </si>
  <si>
    <t>předpoklad - celkem 10 km</t>
  </si>
  <si>
    <t>5,6*(5-1)</t>
  </si>
  <si>
    <t>Zemní práce - přípravné a přidružené práce</t>
  </si>
  <si>
    <t>28</t>
  </si>
  <si>
    <t>113107242</t>
  </si>
  <si>
    <t>Odstranění podkladu živičného tl 100 mm strojně pl přes 200 m2</t>
  </si>
  <si>
    <t>1120594637</t>
  </si>
  <si>
    <t>asfaltový kryt tl. 100 mm</t>
  </si>
  <si>
    <t>275,0</t>
  </si>
  <si>
    <t>29</t>
  </si>
  <si>
    <t>113106187</t>
  </si>
  <si>
    <t>Rozebrání dlažeb vozovek ze zámkové dlažby s ložem z kameniva strojně pl do 50 m2</t>
  </si>
  <si>
    <t>-1384312599</t>
  </si>
  <si>
    <t>betonová dlažba tl. 80 mm</t>
  </si>
  <si>
    <t>20,0</t>
  </si>
  <si>
    <t>30</t>
  </si>
  <si>
    <t>113106183</t>
  </si>
  <si>
    <t>Rozebrání dlažeb vozovek z velkých kostek s ložem z kameniva strojně pl do 50 m2</t>
  </si>
  <si>
    <t>-1451042748</t>
  </si>
  <si>
    <t>kamenná dlažba tl. 80 mm</t>
  </si>
  <si>
    <t>15,0</t>
  </si>
  <si>
    <t>31</t>
  </si>
  <si>
    <t>113202111</t>
  </si>
  <si>
    <t>Vytrhání obrub krajníků obrubníků stojatých</t>
  </si>
  <si>
    <t>m</t>
  </si>
  <si>
    <t>-2043169713</t>
  </si>
  <si>
    <t>obruby silniční</t>
  </si>
  <si>
    <t>Zakládání</t>
  </si>
  <si>
    <t>32</t>
  </si>
  <si>
    <t>273313511</t>
  </si>
  <si>
    <t>Základové desky z betonu tř. C 12/15</t>
  </si>
  <si>
    <t>-1363198045</t>
  </si>
  <si>
    <t>podkladní beton - betonáž do výkopu +5%</t>
  </si>
  <si>
    <t>7,0*0,1*2*1,05</t>
  </si>
  <si>
    <t>33</t>
  </si>
  <si>
    <t>273321611</t>
  </si>
  <si>
    <t>Základové desky ze ŽB bez zvýšených nároků na prostředí tř. C 30/37</t>
  </si>
  <si>
    <t>263348088</t>
  </si>
  <si>
    <t>pod příštřešky autobusových zastávek - 2ks</t>
  </si>
  <si>
    <t>7,0*0,25*2</t>
  </si>
  <si>
    <t>34</t>
  </si>
  <si>
    <t>273351121</t>
  </si>
  <si>
    <t>Zřízení bednění základových desek</t>
  </si>
  <si>
    <t>283568294</t>
  </si>
  <si>
    <t>35</t>
  </si>
  <si>
    <t>273351122</t>
  </si>
  <si>
    <t>Odstranění bednění základových desek</t>
  </si>
  <si>
    <t>-1846050086</t>
  </si>
  <si>
    <t>36</t>
  </si>
  <si>
    <t>273362021</t>
  </si>
  <si>
    <t>Výztuž základových desek svařovanými sítěmi Kari</t>
  </si>
  <si>
    <t>1802682226</t>
  </si>
  <si>
    <t xml:space="preserve">2 x sítˇ,  oka 10/10, drát 8mm  - pro jednu desku (celkem 2 ks desek)</t>
  </si>
  <si>
    <t>7,9 kg/m2</t>
  </si>
  <si>
    <t>2*7,9*7,0*1,2*0,001</t>
  </si>
  <si>
    <t>38</t>
  </si>
  <si>
    <t>Různé kompletní konstrukce</t>
  </si>
  <si>
    <t>37</t>
  </si>
  <si>
    <t>38118110R</t>
  </si>
  <si>
    <t>Demontáž, přesun na nové místo jeřábem a remontáž stávajícího přístřešku autobusové zastávky 1</t>
  </si>
  <si>
    <t>kus</t>
  </si>
  <si>
    <t>-393901551</t>
  </si>
  <si>
    <t>zastávka 1 - menší vzdálenost přesunu, přesun pouze jeřábem</t>
  </si>
  <si>
    <t>včetně všech doplňkových prací a materiálů</t>
  </si>
  <si>
    <t>38118120R</t>
  </si>
  <si>
    <t>Demontáž, přesun na nové místo jeřábem a remontáž stávajícího přístřešku autobusové zastávky 2</t>
  </si>
  <si>
    <t>992969265</t>
  </si>
  <si>
    <t>zastávka 2 - větší vzdálenost přesunu, přesun jeřábem + dopravním prostředkem</t>
  </si>
  <si>
    <t>39</t>
  </si>
  <si>
    <t>380326132</t>
  </si>
  <si>
    <t xml:space="preserve">Kompletní konstrukce ČOV, nádrží ze ŽB se zvýšenými nároky na prostředí tř. C 30/37-XC2, XF2  tl přes 150 mm do 300 mm</t>
  </si>
  <si>
    <t>-775582292</t>
  </si>
  <si>
    <t>jímka</t>
  </si>
  <si>
    <t>dno</t>
  </si>
  <si>
    <t>0,2*4,1*3,1</t>
  </si>
  <si>
    <t>stěny</t>
  </si>
  <si>
    <t>0,2*2,0*(3,5+2,1)*2</t>
  </si>
  <si>
    <t>0,378</t>
  </si>
  <si>
    <t>40</t>
  </si>
  <si>
    <t>380356211</t>
  </si>
  <si>
    <t>Bednění kompletních konstrukcí ČOV, nádrží nebo vodojemů omítaných ploch rovinných zřízení</t>
  </si>
  <si>
    <t>380095625</t>
  </si>
  <si>
    <t>0,2*(4,1+3,1)*2</t>
  </si>
  <si>
    <t>2,0*(3,5+2,2)*2</t>
  </si>
  <si>
    <t>2,0*(3,1+2,1)*2</t>
  </si>
  <si>
    <t>0,52</t>
  </si>
  <si>
    <t>41</t>
  </si>
  <si>
    <t>380356212</t>
  </si>
  <si>
    <t>Bednění kompletních konstrukcí ČOV, nádrží nebo vodojemů omítaných ploch rovinných odstranění</t>
  </si>
  <si>
    <t>-920033119</t>
  </si>
  <si>
    <t>42</t>
  </si>
  <si>
    <t>380361006</t>
  </si>
  <si>
    <t>Výztuž kompletních konstrukcí ČOV, nádrží nebo vodojemů z betonářské oceli 10 505</t>
  </si>
  <si>
    <t>-380526517</t>
  </si>
  <si>
    <t>napojení dna a stěn - U profil z betonářské výztuže pr.10 mm á 150 mm</t>
  </si>
  <si>
    <t>100,0*0,001</t>
  </si>
  <si>
    <t>horní povrch stěn - U profil z betonářské výztuže pr.10 mm á 300 mm</t>
  </si>
  <si>
    <t>50,0*0,001</t>
  </si>
  <si>
    <t>43</t>
  </si>
  <si>
    <t>380361011</t>
  </si>
  <si>
    <t>Výztuž kompletních konstrukcí ČOV, nádrží nebo vodojemů ze svařovaných sítí KARI</t>
  </si>
  <si>
    <t>-574153355</t>
  </si>
  <si>
    <t xml:space="preserve">jímka - výztuž síť při obou površích Q513  (7,1 kg/m2)</t>
  </si>
  <si>
    <t>2*4,1*3,1*7,1*1,25*0,001</t>
  </si>
  <si>
    <t>2,0*(3,5+2,2)*2*7,1*1,25 *0,001</t>
  </si>
  <si>
    <t>2,0*(3,1+2,1)*2*7,1*1,25*0,001</t>
  </si>
  <si>
    <t>44</t>
  </si>
  <si>
    <t>311101213</t>
  </si>
  <si>
    <t>Vytvoření prostupů do 0,10 m2 ve zdech nosných osazením vložek z trub, dílců, tvarovek</t>
  </si>
  <si>
    <t>-965873950</t>
  </si>
  <si>
    <t>jímka - přívod a odvod vody</t>
  </si>
  <si>
    <t>prostupy budou přesně určeny až před betonáží na stavbě</t>
  </si>
  <si>
    <t>0,2*4</t>
  </si>
  <si>
    <t>45</t>
  </si>
  <si>
    <t>28611110</t>
  </si>
  <si>
    <t>trubka kanalizační PVC-U DN 400x6000mm SN12</t>
  </si>
  <si>
    <t>-440904768</t>
  </si>
  <si>
    <t xml:space="preserve">přesný rozměr DN trubky bude určen až před betonáží na stavbě, fakturovat se bude </t>
  </si>
  <si>
    <t>dle skutečnosti</t>
  </si>
  <si>
    <t>0,8*1,05</t>
  </si>
  <si>
    <t>0,84*1,01 'Přepočtené koeficientem množství</t>
  </si>
  <si>
    <t>Podkladní a vedlejší konstrukce kromě vozovek a železničního svršku</t>
  </si>
  <si>
    <t>46</t>
  </si>
  <si>
    <t>451572111</t>
  </si>
  <si>
    <t>Lože pod potrubí otevřený výkop z kameniva drobného těženého</t>
  </si>
  <si>
    <t>2072354027</t>
  </si>
  <si>
    <t>odvodňovací potrubí uličních vpustí</t>
  </si>
  <si>
    <t>1,1*0,1*55,0+0,45</t>
  </si>
  <si>
    <t>47</t>
  </si>
  <si>
    <t>452311131</t>
  </si>
  <si>
    <t>Podkladní desky z betonu prostého tř. C 12/15 otevřený výkop</t>
  </si>
  <si>
    <t>342586483</t>
  </si>
  <si>
    <t>podkladní beton - jímka</t>
  </si>
  <si>
    <t>0,05*4,3*3,1*1,05</t>
  </si>
  <si>
    <t>5_1</t>
  </si>
  <si>
    <t>CHODNÍK</t>
  </si>
  <si>
    <t>5_11</t>
  </si>
  <si>
    <t>Konstrukce chodníku</t>
  </si>
  <si>
    <t>48</t>
  </si>
  <si>
    <t>596211113</t>
  </si>
  <si>
    <t>Kladení zámkové dlažby komunikací pro pěší tl 60 mm skupiny A pl přes 300 m2</t>
  </si>
  <si>
    <t>-193340442</t>
  </si>
  <si>
    <t xml:space="preserve"> s ložem z kameniva těženého  tl. do 30 mm</t>
  </si>
  <si>
    <t>dlažba chodníku</t>
  </si>
  <si>
    <t>510,0</t>
  </si>
  <si>
    <t>reliéfní dlažba betonová barevná (konstrastní barva k okolní ploše)</t>
  </si>
  <si>
    <t>16,0</t>
  </si>
  <si>
    <t>49</t>
  </si>
  <si>
    <t>596211114</t>
  </si>
  <si>
    <t>Příplatek za kombinaci dvou barev u kladení betonových dlažeb komunikací pro pěší tl 60 mm skupiny A</t>
  </si>
  <si>
    <t>373034127</t>
  </si>
  <si>
    <t>50</t>
  </si>
  <si>
    <t>5924501R</t>
  </si>
  <si>
    <t xml:space="preserve">dlažba betonová tl.60 mm přírodní </t>
  </si>
  <si>
    <t>723808100</t>
  </si>
  <si>
    <t>dodávka, doprava , ztratné 1%</t>
  </si>
  <si>
    <t>dle pol. 596211110 mezisoučet A</t>
  </si>
  <si>
    <t>510,0*1,01+0,9</t>
  </si>
  <si>
    <t>51</t>
  </si>
  <si>
    <t>5924520R</t>
  </si>
  <si>
    <t>dlažba betonová reliéfní tl.60 mm barevná (kontrastní barva k okolní ploše)</t>
  </si>
  <si>
    <t>40073928</t>
  </si>
  <si>
    <t>dodávka, doprava , ztratné 5%</t>
  </si>
  <si>
    <t>dle pol. 596211110 mezisoučet B</t>
  </si>
  <si>
    <t>16,0*1,05+0,2</t>
  </si>
  <si>
    <t>52</t>
  </si>
  <si>
    <t>564851111</t>
  </si>
  <si>
    <t>Podklad ze štěrkodrtě ŠD tl 150 mm</t>
  </si>
  <si>
    <t>-821619603</t>
  </si>
  <si>
    <t>5_12</t>
  </si>
  <si>
    <t>Konstrukce chodníkových přejezdů</t>
  </si>
  <si>
    <t>53</t>
  </si>
  <si>
    <t>596212211</t>
  </si>
  <si>
    <t>Kladení zámkové dlažby pozemních komunikací tl 80 mm skupiny A pl do 100 m2</t>
  </si>
  <si>
    <t>1134957048</t>
  </si>
  <si>
    <t>betonová dlažba tl.80 mm - dle TZ</t>
  </si>
  <si>
    <t>ložná vrstva v tl.40 mm</t>
  </si>
  <si>
    <t>50,0</t>
  </si>
  <si>
    <t>reliéfní dlažba barevná - kontrastní barva k okolní ploše</t>
  </si>
  <si>
    <t>14,0</t>
  </si>
  <si>
    <t>54</t>
  </si>
  <si>
    <t>596212214</t>
  </si>
  <si>
    <t>Příplatek za kombinaci dvou barev u betonových dlažeb pozemních komunikací tl 80 mm skupiny A</t>
  </si>
  <si>
    <t>-719469257</t>
  </si>
  <si>
    <t>55</t>
  </si>
  <si>
    <t>5924518R</t>
  </si>
  <si>
    <t>dlažba betonová tl. 80 mm</t>
  </si>
  <si>
    <t>571911687</t>
  </si>
  <si>
    <t xml:space="preserve">ztratné 1% </t>
  </si>
  <si>
    <t>dodávka, doprava k pol.596212211 mezisoučet A</t>
  </si>
  <si>
    <t>50,0*1,03+0,5</t>
  </si>
  <si>
    <t>56</t>
  </si>
  <si>
    <t>5924531R</t>
  </si>
  <si>
    <t xml:space="preserve">reliéfní betonová dlažba tl. 80 mm barevná - kontrastní barva k okolní dlažbě </t>
  </si>
  <si>
    <t>1623486613</t>
  </si>
  <si>
    <t>ztratné 5%</t>
  </si>
  <si>
    <t>dodávka, doprava k pol.596212212 mezisoučet B</t>
  </si>
  <si>
    <t>14,0*1,05+0,3</t>
  </si>
  <si>
    <t>57</t>
  </si>
  <si>
    <t>564752111</t>
  </si>
  <si>
    <t>Podklad z vibrovaného štěrku VŠ tl 150 mm</t>
  </si>
  <si>
    <t>1833388330</t>
  </si>
  <si>
    <t>58</t>
  </si>
  <si>
    <t>-1430444823</t>
  </si>
  <si>
    <t>5_13</t>
  </si>
  <si>
    <t>Oprava štěrkových sjezdů</t>
  </si>
  <si>
    <t>59</t>
  </si>
  <si>
    <t>564831111</t>
  </si>
  <si>
    <t>Podklad ze štěrkodrtě ŠD tl 100 mm</t>
  </si>
  <si>
    <t>-113371534</t>
  </si>
  <si>
    <t xml:space="preserve">dosypání 3D  (0-32 mm) v tl.100 mm</t>
  </si>
  <si>
    <t>30,0</t>
  </si>
  <si>
    <t>60</t>
  </si>
  <si>
    <t>56452111R</t>
  </si>
  <si>
    <t>Zřízení podsypu nebo podkladu ze sypaniny tl 50 mm</t>
  </si>
  <si>
    <t>1784639227</t>
  </si>
  <si>
    <t>odval tl.50 mm</t>
  </si>
  <si>
    <t>61</t>
  </si>
  <si>
    <t>58380651</t>
  </si>
  <si>
    <t>kámen lomový netříděný žula odval</t>
  </si>
  <si>
    <t>-1698069431</t>
  </si>
  <si>
    <t>dodávka, doprava k pol.56452111R</t>
  </si>
  <si>
    <t>30,0*0,05*2,0</t>
  </si>
  <si>
    <t>5_2</t>
  </si>
  <si>
    <t>AUTOBUSOVÉ ZASTÁVKY</t>
  </si>
  <si>
    <t>5_21</t>
  </si>
  <si>
    <t>Konstrukce živičné komunikace</t>
  </si>
  <si>
    <t>62</t>
  </si>
  <si>
    <t>576133221</t>
  </si>
  <si>
    <t>Asfaltový koberec mastixový SMA 11+ (AKMS) tl 40 mm š přes 3 m</t>
  </si>
  <si>
    <t>-1125537840</t>
  </si>
  <si>
    <t>63</t>
  </si>
  <si>
    <t>573231108</t>
  </si>
  <si>
    <t>Postřik živičný spojovací ze silniční emulze v množství 0,50 kg/m2</t>
  </si>
  <si>
    <t>236371774</t>
  </si>
  <si>
    <t>64</t>
  </si>
  <si>
    <t>577155122</t>
  </si>
  <si>
    <t>Asfaltový beton vrstva ložní ACL 16+ (ABH) tl 60 mm š přes 3 m z nemodifikovaného asfaltu</t>
  </si>
  <si>
    <t>-1227883114</t>
  </si>
  <si>
    <t>65</t>
  </si>
  <si>
    <t>1601723910</t>
  </si>
  <si>
    <t>66</t>
  </si>
  <si>
    <t>565145121</t>
  </si>
  <si>
    <t>Asfaltový beton vrstva podkladní ACP 16+ (obalované kamenivo OKS) tl 60 mm š přes 3 m</t>
  </si>
  <si>
    <t>-1387866537</t>
  </si>
  <si>
    <t>67</t>
  </si>
  <si>
    <t>573111113</t>
  </si>
  <si>
    <t>Postřik živičný infiltrační s posypem z asfaltu množství 1,5 kg/m2</t>
  </si>
  <si>
    <t>779194346</t>
  </si>
  <si>
    <t>68</t>
  </si>
  <si>
    <t>564962111</t>
  </si>
  <si>
    <t>Podklad z mechanicky zpevněného kameniva MZK tl 200 mm</t>
  </si>
  <si>
    <t>-884594636</t>
  </si>
  <si>
    <t>69</t>
  </si>
  <si>
    <t>564871111</t>
  </si>
  <si>
    <t>Podklad ze štěrkodrtě ŠD tl 250 mm</t>
  </si>
  <si>
    <t>1319814521</t>
  </si>
  <si>
    <t>270,0</t>
  </si>
  <si>
    <t>pod obrubníky</t>
  </si>
  <si>
    <t>0,4*370,0</t>
  </si>
  <si>
    <t>70</t>
  </si>
  <si>
    <t>919726202</t>
  </si>
  <si>
    <t>Geotextilie pro vyztužení, separaci a filtraci tkaná z PP podélná pevnost v tahu do 50 kN/m</t>
  </si>
  <si>
    <t>-827143413</t>
  </si>
  <si>
    <t>5_22</t>
  </si>
  <si>
    <t>Sanace pláně</t>
  </si>
  <si>
    <t>71</t>
  </si>
  <si>
    <t>56487110R</t>
  </si>
  <si>
    <t>Podklad ze štěrkodrtě ŠD tl. 500 mm</t>
  </si>
  <si>
    <t>261029792</t>
  </si>
  <si>
    <t>štěrkodrť 0/63 mm</t>
  </si>
  <si>
    <t xml:space="preserve">Sanace se bude provádět v potřebných místech, kde nebude </t>
  </si>
  <si>
    <t>možné dosáhnout požadovaných hodnot únosnosti. Budou prováděna kontrolní měření</t>
  </si>
  <si>
    <t xml:space="preserve"> a sanace bude upřesněna dle naměřených hodnot a zkoušek ,,in situ".</t>
  </si>
  <si>
    <t>fakturovat se budedle skutečně provedených prací.</t>
  </si>
  <si>
    <t>5_23</t>
  </si>
  <si>
    <t>Dlažba kontrastní nereliéfní tl.60 mm</t>
  </si>
  <si>
    <t>72</t>
  </si>
  <si>
    <t>596211110</t>
  </si>
  <si>
    <t>Kladení zámkové dlažby komunikací pro pěší tl 60 mm skupiny A pl do 50 m2</t>
  </si>
  <si>
    <t>-609300728</t>
  </si>
  <si>
    <t>dlažba chodníku u zastávky</t>
  </si>
  <si>
    <t>12,0</t>
  </si>
  <si>
    <t>73</t>
  </si>
  <si>
    <t>5924511R</t>
  </si>
  <si>
    <t>dlažba betonová tl.60 mm barevná (kontrastní barva k okolní ploše)</t>
  </si>
  <si>
    <t>-1990224653</t>
  </si>
  <si>
    <t xml:space="preserve">dle pol. 596211110 </t>
  </si>
  <si>
    <t>12,0*1,05+0,4</t>
  </si>
  <si>
    <t>74</t>
  </si>
  <si>
    <t>2038479966</t>
  </si>
  <si>
    <t>Trubní vedení</t>
  </si>
  <si>
    <t>75</t>
  </si>
  <si>
    <t>871315221</t>
  </si>
  <si>
    <t>Kanalizační potrubí z tvrdého PVC jednovrstvé tuhost třídy SN8 DN 160</t>
  </si>
  <si>
    <t>-1635881896</t>
  </si>
  <si>
    <t>odvodnění UV - dle TZ</t>
  </si>
  <si>
    <t>55,0</t>
  </si>
  <si>
    <t>76</t>
  </si>
  <si>
    <t>87735000R</t>
  </si>
  <si>
    <t xml:space="preserve">Kanalizační potrubí z tvrdého PVC DN 160 - příplatek na tvarovky </t>
  </si>
  <si>
    <t>224218586</t>
  </si>
  <si>
    <t>montáž, dodávka, doprava :</t>
  </si>
  <si>
    <t xml:space="preserve">potřebné tvarovky pro napojení přípojek pro odvodnění do vpustí a do  kanalizace</t>
  </si>
  <si>
    <t>77</t>
  </si>
  <si>
    <t>892312121</t>
  </si>
  <si>
    <t>Tlaková zkouška vzduchem potrubí DN 150 těsnícím vakem ucpávkovým</t>
  </si>
  <si>
    <t>úsek</t>
  </si>
  <si>
    <t>563260134</t>
  </si>
  <si>
    <t>78</t>
  </si>
  <si>
    <t>895941111</t>
  </si>
  <si>
    <t>Zřízení vpusti kanalizační uliční z betonových dílců typ UV-50 normální</t>
  </si>
  <si>
    <t>269622216</t>
  </si>
  <si>
    <t>dle specifikace prací v TZ</t>
  </si>
  <si>
    <t>79</t>
  </si>
  <si>
    <t>8900010R</t>
  </si>
  <si>
    <t>dodávka + doprava kompletu prefabrikovaných betonnových dílců DN 450mm pro 1 ks uliční vpusti</t>
  </si>
  <si>
    <t>268077757</t>
  </si>
  <si>
    <t>dodávka k pol.895941111</t>
  </si>
  <si>
    <t>80</t>
  </si>
  <si>
    <t>899204112</t>
  </si>
  <si>
    <t>Osazení mříží litinových včetně rámů a košů na bahno pro třídu zatížení D400, E600</t>
  </si>
  <si>
    <t>935836434</t>
  </si>
  <si>
    <t xml:space="preserve">uliční vpusti </t>
  </si>
  <si>
    <t>81</t>
  </si>
  <si>
    <t>28661938</t>
  </si>
  <si>
    <t>mříž litinová 600/40T, 420X620 D400</t>
  </si>
  <si>
    <t>-284312417</t>
  </si>
  <si>
    <t>pro UV - dodávka, doprava k pol.899204112</t>
  </si>
  <si>
    <t>82</t>
  </si>
  <si>
    <t>28661789</t>
  </si>
  <si>
    <t>koš kalový ocelový pro silniční vpusť 425mm vč. madla</t>
  </si>
  <si>
    <t>1005694494</t>
  </si>
  <si>
    <t>83</t>
  </si>
  <si>
    <t>89901101R</t>
  </si>
  <si>
    <t>Napojení a úprava potrubí v nové jímce včetně tvarovek (bude provedeno na místě dle stávající polohy)</t>
  </si>
  <si>
    <t>659849999</t>
  </si>
  <si>
    <t>91</t>
  </si>
  <si>
    <t>Doplňující konstrukce a práce pozemních komunikací, letišť a ploch</t>
  </si>
  <si>
    <t>84</t>
  </si>
  <si>
    <t>916131213</t>
  </si>
  <si>
    <t>Osazení silničního obrubníku betonového stojatého s boční opěrou do lože z betonu prostého</t>
  </si>
  <si>
    <t>1419903663</t>
  </si>
  <si>
    <t>betonový obrubník 150/300/1000 mm</t>
  </si>
  <si>
    <t>255,0</t>
  </si>
  <si>
    <t>betonový obrubník 150/250/1000 mm</t>
  </si>
  <si>
    <t>70,0</t>
  </si>
  <si>
    <t>betonový obrubník 150/250 - R=0,5 m (2 ks)</t>
  </si>
  <si>
    <t>2,0</t>
  </si>
  <si>
    <t>85</t>
  </si>
  <si>
    <t>59217034</t>
  </si>
  <si>
    <t>obrubník betonový silniční 1000x150x300mm</t>
  </si>
  <si>
    <t>1566077753</t>
  </si>
  <si>
    <t>dodávka, doprava k pol.916133112mezisoučet A, ztratné 2%</t>
  </si>
  <si>
    <t>255,0*1,02+0,9</t>
  </si>
  <si>
    <t>86</t>
  </si>
  <si>
    <t>59217031</t>
  </si>
  <si>
    <t>obrubník betonový silniční 1000x150x250mm</t>
  </si>
  <si>
    <t>1515294543</t>
  </si>
  <si>
    <t>dodávka, doprava k pol.916133112mezisoučet B, ztratné 2%</t>
  </si>
  <si>
    <t>70,0*1,02+0,6</t>
  </si>
  <si>
    <t>87</t>
  </si>
  <si>
    <t>59217035</t>
  </si>
  <si>
    <t>obrubník betonový obloukový vnější 780x150x250mm</t>
  </si>
  <si>
    <t>-741911005</t>
  </si>
  <si>
    <t>dodávka, doprava k pol.916131213 mezisoučet C, ztratné 2% - 2 ks</t>
  </si>
  <si>
    <t>2,0*1,02+0,06</t>
  </si>
  <si>
    <t>88</t>
  </si>
  <si>
    <t>916231213</t>
  </si>
  <si>
    <t>Osazení chodníkového obrubníku betonového stojatého s boční opěrou do lože z betonu prostého</t>
  </si>
  <si>
    <t>505451944</t>
  </si>
  <si>
    <t>obrubník 80/250/500 mm</t>
  </si>
  <si>
    <t>240,0</t>
  </si>
  <si>
    <t xml:space="preserve">obrubník 80/250  R=1,0 m  - 2 ks</t>
  </si>
  <si>
    <t>89</t>
  </si>
  <si>
    <t>59217036</t>
  </si>
  <si>
    <t>obrubník betonový záhonový přírodní 500x80x250mm</t>
  </si>
  <si>
    <t>532420547</t>
  </si>
  <si>
    <t>dodávka, doprava k pol.916231213 mezisoučet A, ztratné 2 %</t>
  </si>
  <si>
    <t>240,0*1,02+0,2</t>
  </si>
  <si>
    <t>90</t>
  </si>
  <si>
    <t>5921703R</t>
  </si>
  <si>
    <t xml:space="preserve">obrubník betonový obloukový vnější  80/250 mm  R=1,0 m</t>
  </si>
  <si>
    <t>978916352</t>
  </si>
  <si>
    <t>dodávka, doprava k pol.916231213 mezisoučet B, ztratné 2 %</t>
  </si>
  <si>
    <t>1,0*1,02+0,2</t>
  </si>
  <si>
    <t>0,08</t>
  </si>
  <si>
    <t>916231293</t>
  </si>
  <si>
    <t>Příplatek za osazení obloukového obrubníku</t>
  </si>
  <si>
    <t>1581325062</t>
  </si>
  <si>
    <t>betonový obrubník 150/250 - R=0,5 m - 2 ks</t>
  </si>
  <si>
    <t>92</t>
  </si>
  <si>
    <t>916231291</t>
  </si>
  <si>
    <t>Příplatek za řezání obrubníků při osazování do oblouku o poloměru do 1m</t>
  </si>
  <si>
    <t>-457277064</t>
  </si>
  <si>
    <t>93</t>
  </si>
  <si>
    <t>916431112</t>
  </si>
  <si>
    <t>Osazení bezbariérového betonového obrubníku do betonového lože tl 150 mm s boční opěrou</t>
  </si>
  <si>
    <t>1406294454</t>
  </si>
  <si>
    <t>obrubník betonový bezbariérový přímý</t>
  </si>
  <si>
    <t>24,0</t>
  </si>
  <si>
    <t>obrubník betonový bezbariérový náběhový</t>
  </si>
  <si>
    <t>4,0</t>
  </si>
  <si>
    <t>obrubník betonový bezbariérový přechodový</t>
  </si>
  <si>
    <t>94</t>
  </si>
  <si>
    <t>916991121</t>
  </si>
  <si>
    <t>Lože pod obrubníky, krajníky nebo obruby z dlažebních kostek z betonu prostého</t>
  </si>
  <si>
    <t>-585537764</t>
  </si>
  <si>
    <t>přípočet lože k pol.916431112 (započtena tl. lože 150 mm)</t>
  </si>
  <si>
    <t>celková tl. lože cca 250 mm</t>
  </si>
  <si>
    <t>0,55*(0,25-0,15)*32*1,035</t>
  </si>
  <si>
    <t>95</t>
  </si>
  <si>
    <t>59217041</t>
  </si>
  <si>
    <t>-260867570</t>
  </si>
  <si>
    <t>obrubník betonový bezbariérový přímý HK 400/300/1000 mm</t>
  </si>
  <si>
    <t>dodávka, doprava k pol.916431112 mezisoučet A, ztratné 2%</t>
  </si>
  <si>
    <t>24,0*1,02+0,52</t>
  </si>
  <si>
    <t>25*1,02 'Přepočtené koeficientem množství</t>
  </si>
  <si>
    <t>96</t>
  </si>
  <si>
    <t>59217040</t>
  </si>
  <si>
    <t>-1020527140</t>
  </si>
  <si>
    <t>obrubník betonový bezbariérový přímý HK 400/300-310/1000 mm</t>
  </si>
  <si>
    <t>dodávka, doprava k pol.916431112 mezisoučet B, ztratné 2%</t>
  </si>
  <si>
    <t>4,0*1,02+0,92</t>
  </si>
  <si>
    <t>5*1,02 'Přepočtené koeficientem množství</t>
  </si>
  <si>
    <t>97</t>
  </si>
  <si>
    <t>5921704R</t>
  </si>
  <si>
    <t>-1802805012</t>
  </si>
  <si>
    <t>obrubník betonový bezbariérový přímý HK 400/300-H25/1000 mm</t>
  </si>
  <si>
    <t>dodávka, doprava k pol.916431112 mezisoučet C, ztratné 2%</t>
  </si>
  <si>
    <t>98</t>
  </si>
  <si>
    <t>914111111</t>
  </si>
  <si>
    <t>Montáž svislé dopravní značky do velikosti 1 m2 objímkami na sloupek nebo konzolu</t>
  </si>
  <si>
    <t>1943118087</t>
  </si>
  <si>
    <t>na sloupek</t>
  </si>
  <si>
    <t>značka IJ 4a</t>
  </si>
  <si>
    <t>99</t>
  </si>
  <si>
    <t>40445644</t>
  </si>
  <si>
    <t>informativní značky jiné IJ4a 500x500mm</t>
  </si>
  <si>
    <t>-1817823863</t>
  </si>
  <si>
    <t>dodávka, doprava k pol.914111111</t>
  </si>
  <si>
    <t>100</t>
  </si>
  <si>
    <t>914511112</t>
  </si>
  <si>
    <t>Montáž sloupku dopravních značek délky do 3,5 m s betonovým základem a patkou</t>
  </si>
  <si>
    <t>-577333234</t>
  </si>
  <si>
    <t>nové sloupky značek IJ 4a</t>
  </si>
  <si>
    <t>včetně zemních prací, betonového základu a hliníkové patky</t>
  </si>
  <si>
    <t>101</t>
  </si>
  <si>
    <t>40445230</t>
  </si>
  <si>
    <t>sloupek pro dopravní značku Zn D 70mm v 3,5m</t>
  </si>
  <si>
    <t>-586651867</t>
  </si>
  <si>
    <t>dodávka, doprava k pol.914511112 - včetně víčka sloupku</t>
  </si>
  <si>
    <t>102</t>
  </si>
  <si>
    <t>915111111</t>
  </si>
  <si>
    <t>Vodorovné dopravní značení dělící čáry souvislé š 125 mm základní bílá barva</t>
  </si>
  <si>
    <t>-1304909891</t>
  </si>
  <si>
    <t>103</t>
  </si>
  <si>
    <t>915121111</t>
  </si>
  <si>
    <t>Vodorovné dopravní značení vodící čáry souvislé š 250 mm základní bílá barva</t>
  </si>
  <si>
    <t>-544626143</t>
  </si>
  <si>
    <t>104</t>
  </si>
  <si>
    <t>915121121</t>
  </si>
  <si>
    <t>Vodorovné dopravní značení vodící čáry přerušované š 250 mm základní bílá barva</t>
  </si>
  <si>
    <t>-1447196816</t>
  </si>
  <si>
    <t>105</t>
  </si>
  <si>
    <t>915131115</t>
  </si>
  <si>
    <t>Vodorovné dopravní značení přechody pro chodce, šipky, symboly základní žlutá barva</t>
  </si>
  <si>
    <t>1303191076</t>
  </si>
  <si>
    <t>vaznačení zastávky BUS</t>
  </si>
  <si>
    <t>8,5*2</t>
  </si>
  <si>
    <t>106</t>
  </si>
  <si>
    <t>915611111</t>
  </si>
  <si>
    <t>Předznačení vodorovného liniového značení</t>
  </si>
  <si>
    <t>-1854815071</t>
  </si>
  <si>
    <t>230,0+25,0+82,0</t>
  </si>
  <si>
    <t>107</t>
  </si>
  <si>
    <t>915621111</t>
  </si>
  <si>
    <t>Předznačení vodorovného plošného značení</t>
  </si>
  <si>
    <t>1997394816</t>
  </si>
  <si>
    <t>108</t>
  </si>
  <si>
    <t>938909311</t>
  </si>
  <si>
    <t>Čištění vozovek metením strojně podkladu nebo krytu betonového nebo živičného</t>
  </si>
  <si>
    <t>1029941958</t>
  </si>
  <si>
    <t>před vodorovným značením</t>
  </si>
  <si>
    <t>337,0*1,0+14,0*5,0*2</t>
  </si>
  <si>
    <t>109</t>
  </si>
  <si>
    <t>935112112</t>
  </si>
  <si>
    <t>Osazení příkopového žlabu do betonu tl 100 mm z betonových desek</t>
  </si>
  <si>
    <t>-2034514367</t>
  </si>
  <si>
    <t>betonové příložné desky</t>
  </si>
  <si>
    <t>170,0*0,5</t>
  </si>
  <si>
    <t>Mohou být nahrazeny rigolem.</t>
  </si>
  <si>
    <t>110</t>
  </si>
  <si>
    <t>5922700R</t>
  </si>
  <si>
    <t>deska betonová příložná 500x250x80mm</t>
  </si>
  <si>
    <t>-1578431923</t>
  </si>
  <si>
    <t xml:space="preserve">dodávka, doprava k pol.935112112  (dl. 170 m), ztratné 1%</t>
  </si>
  <si>
    <t>170,0/0,25*1,01+0,2</t>
  </si>
  <si>
    <t>687*2 'Přepočtené koeficientem množství</t>
  </si>
  <si>
    <t>111</t>
  </si>
  <si>
    <t>919735112</t>
  </si>
  <si>
    <t>Řezání stávajícího živičného krytu hl do 100 mm</t>
  </si>
  <si>
    <t>261658522</t>
  </si>
  <si>
    <t>112</t>
  </si>
  <si>
    <t>919732221</t>
  </si>
  <si>
    <t>Styčná spára napojení nového živičného povrchu na stávající za tepla š 15 mm hl 25 mm bez prořezání</t>
  </si>
  <si>
    <t>80904262</t>
  </si>
  <si>
    <t>113</t>
  </si>
  <si>
    <t>911121111</t>
  </si>
  <si>
    <t>Montáž zábradlí ocelového přichyceného vruty do betonového podkladu</t>
  </si>
  <si>
    <t>-1780061891</t>
  </si>
  <si>
    <t>zábradlí jímky kotvené ocel.kotvami</t>
  </si>
  <si>
    <t>(2,3+3,3)*2</t>
  </si>
  <si>
    <t>114</t>
  </si>
  <si>
    <t>9111000R</t>
  </si>
  <si>
    <t>kovové zábradlí výšky 1 m - rám, sloupky TR 51x3 výplň pásovina P10/30 + kotevní plechy P10/150/150 - materiál ocel žárově zinkovaná</t>
  </si>
  <si>
    <t>-70432937</t>
  </si>
  <si>
    <t>dodávka, doprava k pol.911121111</t>
  </si>
  <si>
    <t>503,0</t>
  </si>
  <si>
    <t>115</t>
  </si>
  <si>
    <t>911200R</t>
  </si>
  <si>
    <t>ocelové kotvy M12 do betonu, železobetonu</t>
  </si>
  <si>
    <t>1093357546</t>
  </si>
  <si>
    <t>Bourání konstrukcí</t>
  </si>
  <si>
    <t>116</t>
  </si>
  <si>
    <t>961055111</t>
  </si>
  <si>
    <t>Bourání základů ze ŽB</t>
  </si>
  <si>
    <t>-760004587</t>
  </si>
  <si>
    <t>základové desky pod autobusovými zastávkami</t>
  </si>
  <si>
    <t>7,0*0,3*2</t>
  </si>
  <si>
    <t>997</t>
  </si>
  <si>
    <t>Přesun sutě</t>
  </si>
  <si>
    <t>117</t>
  </si>
  <si>
    <t>997221551</t>
  </si>
  <si>
    <t>Vodorovná doprava suti ze sypkých materiálů do 1 km</t>
  </si>
  <si>
    <t>-1177941056</t>
  </si>
  <si>
    <t>suť pol.113107242</t>
  </si>
  <si>
    <t>60,5</t>
  </si>
  <si>
    <t>118</t>
  </si>
  <si>
    <t>997221559</t>
  </si>
  <si>
    <t>Příplatek ZKD 1 km u vodorovné dopravy suti ze sypkých materiálů</t>
  </si>
  <si>
    <t>1510490029</t>
  </si>
  <si>
    <t>celkem 5 km</t>
  </si>
  <si>
    <t>60,5*(5-1)</t>
  </si>
  <si>
    <t>119</t>
  </si>
  <si>
    <t>997221561</t>
  </si>
  <si>
    <t>Vodorovná doprava suti z kusových materiálů do 1 km</t>
  </si>
  <si>
    <t>2144358120</t>
  </si>
  <si>
    <t>suť pol.113106187+113106183+113202111 - odd.11</t>
  </si>
  <si>
    <t>5,9+6,255+4,1</t>
  </si>
  <si>
    <t>120</t>
  </si>
  <si>
    <t>997221569</t>
  </si>
  <si>
    <t>Příplatek ZKD 1 km u vodorovné dopravy suti z kusových materiálů</t>
  </si>
  <si>
    <t>-24115243</t>
  </si>
  <si>
    <t>16,255*(5-1)</t>
  </si>
  <si>
    <t>121</t>
  </si>
  <si>
    <t>997013501</t>
  </si>
  <si>
    <t>Odvoz suti a vybouraných hmot na skládku nebo meziskládku do 1 km se složením</t>
  </si>
  <si>
    <t>-1358477724</t>
  </si>
  <si>
    <t>suť odd.96</t>
  </si>
  <si>
    <t>10,08</t>
  </si>
  <si>
    <t>122</t>
  </si>
  <si>
    <t>997013509</t>
  </si>
  <si>
    <t>Příplatek k odvozu suti a vybouraných hmot na skládku ZKD 1 km přes 1 km</t>
  </si>
  <si>
    <t>-1254442062</t>
  </si>
  <si>
    <t>10,08*(5-1)</t>
  </si>
  <si>
    <t>123</t>
  </si>
  <si>
    <t>99701360R</t>
  </si>
  <si>
    <t>Poplatek za uložení na skládce (skládkovné) stavebního odpadu železobetonového kód odpadu 17 01 01</t>
  </si>
  <si>
    <t>2023128781</t>
  </si>
  <si>
    <t>124</t>
  </si>
  <si>
    <t>99722186R</t>
  </si>
  <si>
    <t>Poplatek za uložení stavebního odpadu na recyklační skládce (skládkovné) z prostého betonu pod kódem 17 01 01</t>
  </si>
  <si>
    <t>-748193514</t>
  </si>
  <si>
    <t>suť pol.113106187+113202111 - odd.11</t>
  </si>
  <si>
    <t>5,9+4,1</t>
  </si>
  <si>
    <t>125</t>
  </si>
  <si>
    <t>99722187R</t>
  </si>
  <si>
    <t>Poplatek za uložení stavebního odpadu na recyklační skládce (skládkovné) asfaltového bez obsahu dehtu zatříděného do Katalogu odpadů pod kódem 17 03 02</t>
  </si>
  <si>
    <t>-652858832</t>
  </si>
  <si>
    <t>suť pol.113107242 - odd.11</t>
  </si>
  <si>
    <t>126</t>
  </si>
  <si>
    <t>99722189R</t>
  </si>
  <si>
    <t>Poplatek za uložení stavebního odpadu na recyklační skládce (skládkovné) zeminy a kamení zatříděného do Katalogu odpadů pod kódem 17 05 04</t>
  </si>
  <si>
    <t>596066197</t>
  </si>
  <si>
    <t>suť pol.113106183 - odd.11</t>
  </si>
  <si>
    <t>6,255</t>
  </si>
  <si>
    <t>127</t>
  </si>
  <si>
    <t>99700010R</t>
  </si>
  <si>
    <t>Odvoz a likvidace nánosu na komunikaci</t>
  </si>
  <si>
    <t>559168994</t>
  </si>
  <si>
    <t>dle pol.938909311</t>
  </si>
  <si>
    <t>9,54</t>
  </si>
  <si>
    <t>998</t>
  </si>
  <si>
    <t>Přesun hmot</t>
  </si>
  <si>
    <t>128</t>
  </si>
  <si>
    <t>998223011</t>
  </si>
  <si>
    <t>Přesun hmot pro pozemní komunikace s krytem dlážděným</t>
  </si>
  <si>
    <t>1812526249</t>
  </si>
  <si>
    <t>PSV</t>
  </si>
  <si>
    <t>Práce a dodávky PSV</t>
  </si>
  <si>
    <t>783</t>
  </si>
  <si>
    <t>Dokončovací práce - nátěry</t>
  </si>
  <si>
    <t>129</t>
  </si>
  <si>
    <t>783937151</t>
  </si>
  <si>
    <t>Krycí jednonásobný epoxidový vodou ředitelný nátěr betonové podlahy</t>
  </si>
  <si>
    <t>1484403195</t>
  </si>
  <si>
    <t>srovnatelně i pro stěny jímky</t>
  </si>
  <si>
    <t>3,1*2,1</t>
  </si>
  <si>
    <t>2,2*(3,1+2,1)*2</t>
  </si>
  <si>
    <t>(0,1+0,2)*(3,5+2,5)*2</t>
  </si>
  <si>
    <t>1,01</t>
  </si>
  <si>
    <t>B - Venkovní osvětlení</t>
  </si>
  <si>
    <t>742 - Elektroinstalace - slaboproud</t>
  </si>
  <si>
    <t>742</t>
  </si>
  <si>
    <t>Elektroinstalace - slaboproud</t>
  </si>
  <si>
    <t>74001</t>
  </si>
  <si>
    <t>Venkovní osvětlení - přenos ze samostatného rozpočtu - viz příloha</t>
  </si>
  <si>
    <t>kpl</t>
  </si>
  <si>
    <t>295457715</t>
  </si>
  <si>
    <t>C - VRN</t>
  </si>
  <si>
    <t>VRN - Vedlejší rozpočtové náklady</t>
  </si>
  <si>
    <t>Vedlejší rozpočtové náklady</t>
  </si>
  <si>
    <t>030001000</t>
  </si>
  <si>
    <t>Zařízení staveniště</t>
  </si>
  <si>
    <t>1024</t>
  </si>
  <si>
    <t>-616043040</t>
  </si>
  <si>
    <t>vybavení ZS buňkami, WC, úprava příjezdu na ZS, zabezpečení ZS, zrušení ZS</t>
  </si>
  <si>
    <t>033002000</t>
  </si>
  <si>
    <t>Připojení staveniště na inženýrské sítě</t>
  </si>
  <si>
    <t>1630492052</t>
  </si>
  <si>
    <t>včetně spotřeby všech energií</t>
  </si>
  <si>
    <t>1,0</t>
  </si>
  <si>
    <t>032002000a</t>
  </si>
  <si>
    <t>Vybavení staveniště dle příslušných ČSN se zaměřením na požární ochranu objektu a bezpečnost práce (hasící přístroje, výstražné tabulky,lékárničky)vč.čištění tohoto značení po dobu realizace</t>
  </si>
  <si>
    <t>-425553187</t>
  </si>
  <si>
    <t>031002000a</t>
  </si>
  <si>
    <t xml:space="preserve">Související práce pro zařízení staveniště - Opatření k zajištění bezpečnosti účastníků realizace akce a veřejnosti (např. zajištění výkopů proti pádu,  lávky, bezpečnostní tabulky, noční osvícení výkopů apod.) </t>
  </si>
  <si>
    <t>2080723947</t>
  </si>
  <si>
    <t>013254000</t>
  </si>
  <si>
    <t>Dokumentace skutečného provedení stavby</t>
  </si>
  <si>
    <t>1745205068</t>
  </si>
  <si>
    <t>012103000a</t>
  </si>
  <si>
    <t>Geodetické práce před výstavbou - Vytyčení základních směrových a výškových bodů stavby</t>
  </si>
  <si>
    <t>305229491</t>
  </si>
  <si>
    <t>012103000b</t>
  </si>
  <si>
    <t xml:space="preserve">Geodetické práce před výstavbou - Výškové a polohové vytýčení všech inženýrských sítí na staveništi a jejich ověření u správců </t>
  </si>
  <si>
    <t>-1969400044</t>
  </si>
  <si>
    <t>012303000</t>
  </si>
  <si>
    <t>Geodetické práce po výstavbě</t>
  </si>
  <si>
    <t>1309415349</t>
  </si>
  <si>
    <t xml:space="preserve">geodetické zaměření realizované stavby včetně zpracování podkladů </t>
  </si>
  <si>
    <t>pro vklad novostavby do katastru nemovitostí</t>
  </si>
  <si>
    <t>043134000</t>
  </si>
  <si>
    <t>Zkoušky zatěžovací</t>
  </si>
  <si>
    <t>-733423582</t>
  </si>
  <si>
    <t>zkoušky hutnění - pláně, jednotlivých konstrukčních vrstev zpevněných ploch</t>
  </si>
  <si>
    <t>045002000</t>
  </si>
  <si>
    <t>Kompletační a koordinační činnost</t>
  </si>
  <si>
    <t>1694107651</t>
  </si>
  <si>
    <t>072103011a</t>
  </si>
  <si>
    <t>DIO (dopravně inženýrská opatření) - dopravní značení stavby</t>
  </si>
  <si>
    <t>soubor</t>
  </si>
  <si>
    <t>-55636345</t>
  </si>
  <si>
    <t>091003000a</t>
  </si>
  <si>
    <t xml:space="preserve">Ostatní náklady bez rozlišení - čištění veřejných komunikací a úklid staveniště a uvedení okolí do původního stavu po dokončení stavby </t>
  </si>
  <si>
    <t>2019438826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</si>
</sst>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20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VT21-13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Hájek východ, chodník a autobusové zastávky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Hájek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23</v>
      </c>
      <c r="AJ87" s="41"/>
      <c r="AK87" s="41"/>
      <c r="AL87" s="41"/>
      <c r="AM87" s="80" t="str">
        <f>IF(AN8= "","",AN8)</f>
        <v>22. 7. 2021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25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Hájek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DPT projekty Ostrov s.r.o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>Tomanová Ing.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'A - Dopravní část'!J30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'A - Dopravní část'!P137</f>
        <v>0</v>
      </c>
      <c r="AV95" s="129">
        <f>'A - Dopravní část'!J33</f>
        <v>0</v>
      </c>
      <c r="AW95" s="129">
        <f>'A - Dopravní část'!J34</f>
        <v>0</v>
      </c>
      <c r="AX95" s="129">
        <f>'A - Dopravní část'!J35</f>
        <v>0</v>
      </c>
      <c r="AY95" s="129">
        <f>'A - Dopravní část'!J36</f>
        <v>0</v>
      </c>
      <c r="AZ95" s="129">
        <f>'A - Dopravní část'!F33</f>
        <v>0</v>
      </c>
      <c r="BA95" s="129">
        <f>'A - Dopravní část'!F34</f>
        <v>0</v>
      </c>
      <c r="BB95" s="129">
        <f>'A - Dopravní část'!F35</f>
        <v>0</v>
      </c>
      <c r="BC95" s="129">
        <f>'A - Dopravní část'!F36</f>
        <v>0</v>
      </c>
      <c r="BD95" s="131">
        <f>'A - Dopravní část'!F37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'B - Venkovní osvětlení'!J30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'B - Venkovní osvětlení'!P117</f>
        <v>0</v>
      </c>
      <c r="AV96" s="129">
        <f>'B - Venkovní osvětlení'!J33</f>
        <v>0</v>
      </c>
      <c r="AW96" s="129">
        <f>'B - Venkovní osvětlení'!J34</f>
        <v>0</v>
      </c>
      <c r="AX96" s="129">
        <f>'B - Venkovní osvětlení'!J35</f>
        <v>0</v>
      </c>
      <c r="AY96" s="129">
        <f>'B - Venkovní osvětlení'!J36</f>
        <v>0</v>
      </c>
      <c r="AZ96" s="129">
        <f>'B - Venkovní osvětlení'!F33</f>
        <v>0</v>
      </c>
      <c r="BA96" s="129">
        <f>'B - Venkovní osvětlení'!F34</f>
        <v>0</v>
      </c>
      <c r="BB96" s="129">
        <f>'B - Venkovní osvětlení'!F35</f>
        <v>0</v>
      </c>
      <c r="BC96" s="129">
        <f>'B - Venkovní osvětlení'!F36</f>
        <v>0</v>
      </c>
      <c r="BD96" s="131">
        <f>'B - Venkovní osvětlení'!F37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7" customFormat="1" ht="16.5" customHeight="1">
      <c r="A97" s="120" t="s">
        <v>82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'C - VRN'!J30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33">
        <v>0</v>
      </c>
      <c r="AT97" s="134">
        <f>ROUND(SUM(AV97:AW97),2)</f>
        <v>0</v>
      </c>
      <c r="AU97" s="135">
        <f>'C - VRN'!P117</f>
        <v>0</v>
      </c>
      <c r="AV97" s="134">
        <f>'C - VRN'!J33</f>
        <v>0</v>
      </c>
      <c r="AW97" s="134">
        <f>'C - VRN'!J34</f>
        <v>0</v>
      </c>
      <c r="AX97" s="134">
        <f>'C - VRN'!J35</f>
        <v>0</v>
      </c>
      <c r="AY97" s="134">
        <f>'C - VRN'!J36</f>
        <v>0</v>
      </c>
      <c r="AZ97" s="134">
        <f>'C - VRN'!F33</f>
        <v>0</v>
      </c>
      <c r="BA97" s="134">
        <f>'C - VRN'!F34</f>
        <v>0</v>
      </c>
      <c r="BB97" s="134">
        <f>'C - VRN'!F35</f>
        <v>0</v>
      </c>
      <c r="BC97" s="134">
        <f>'C - VRN'!F36</f>
        <v>0</v>
      </c>
      <c r="BD97" s="136">
        <f>'C - VRN'!F37</f>
        <v>0</v>
      </c>
      <c r="BE97" s="7"/>
      <c r="BT97" s="132" t="s">
        <v>86</v>
      </c>
      <c r="BV97" s="132" t="s">
        <v>80</v>
      </c>
      <c r="BW97" s="132" t="s">
        <v>94</v>
      </c>
      <c r="BX97" s="132" t="s">
        <v>5</v>
      </c>
      <c r="CL97" s="132" t="s">
        <v>1</v>
      </c>
      <c r="CM97" s="132" t="s">
        <v>88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iDbhT6FsdrKKZvJ3UeQzyBvr9zU3J7pzsYYxtAIauNuk7beLkga0b+1U8BL7Q5SKeChJOml2ePDnUufluAcHyg==" hashValue="eI78VfLiVh8sfM651VTxYgzjAZFAWQ1qjIvl9qd48lRTybn5CDXUlIFGoyFRaZd8DynJ9t9wMA2mGgUyG3tEc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A - Dopravní část'!C2" display="/"/>
    <hyperlink ref="A96" location="'B - Venkovní osvětlení'!C2" display="/"/>
    <hyperlink ref="A97" location="'C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Hájek východ, chodník a autobusové zastávky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20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22. 7. 2021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ROUND(J137,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ROUND((SUM(BE137:BE651)),  2)</f>
        <v>0</v>
      </c>
      <c r="G33" s="39"/>
      <c r="H33" s="39"/>
      <c r="I33" s="156">
        <v>0.20999999999999999</v>
      </c>
      <c r="J33" s="155">
        <f>ROUND(((SUM(BE137:BE651))*I33),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ROUND((SUM(BF137:BF651)),  2)</f>
        <v>0</v>
      </c>
      <c r="G34" s="39"/>
      <c r="H34" s="39"/>
      <c r="I34" s="156">
        <v>0.14999999999999999</v>
      </c>
      <c r="J34" s="155">
        <f>ROUND(((SUM(BF137:BF651))*I34),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ROUND((SUM(BG137:BG651)),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ROUND((SUM(BH137:BH651)),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ROUND((SUM(BI137:BI651)),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Hájek východ, chodník a autobusové zastávky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A - Dopravní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Hájek</v>
      </c>
      <c r="G89" s="41"/>
      <c r="H89" s="41"/>
      <c r="I89" s="33" t="s">
        <v>23</v>
      </c>
      <c r="J89" s="80" t="str">
        <f>IF(J12="","",J12)</f>
        <v>22. 7. 2021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25</v>
      </c>
      <c r="D91" s="41"/>
      <c r="E91" s="41"/>
      <c r="F91" s="28" t="str">
        <f>E15</f>
        <v>Obec Hájek</v>
      </c>
      <c r="G91" s="41"/>
      <c r="H91" s="41"/>
      <c r="I91" s="33" t="s">
        <v>31</v>
      </c>
      <c r="J91" s="37" t="str">
        <f>E21</f>
        <v>DPT projekty Ostrov s.r.o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J137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80"/>
      <c r="C97" s="181"/>
      <c r="D97" s="182" t="s">
        <v>103</v>
      </c>
      <c r="E97" s="183"/>
      <c r="F97" s="183"/>
      <c r="G97" s="183"/>
      <c r="H97" s="183"/>
      <c r="I97" s="183"/>
      <c r="J97" s="184">
        <f>J138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104</v>
      </c>
      <c r="E98" s="189"/>
      <c r="F98" s="189"/>
      <c r="G98" s="189"/>
      <c r="H98" s="189"/>
      <c r="I98" s="189"/>
      <c r="J98" s="190">
        <f>J139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105</v>
      </c>
      <c r="E99" s="189"/>
      <c r="F99" s="189"/>
      <c r="G99" s="189"/>
      <c r="H99" s="189"/>
      <c r="I99" s="189"/>
      <c r="J99" s="190">
        <f>J285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106</v>
      </c>
      <c r="E100" s="189"/>
      <c r="F100" s="189"/>
      <c r="G100" s="189"/>
      <c r="H100" s="189"/>
      <c r="I100" s="189"/>
      <c r="J100" s="190">
        <f>J298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107</v>
      </c>
      <c r="E101" s="189"/>
      <c r="F101" s="189"/>
      <c r="G101" s="189"/>
      <c r="H101" s="189"/>
      <c r="I101" s="189"/>
      <c r="J101" s="190">
        <f>J313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108</v>
      </c>
      <c r="E102" s="189"/>
      <c r="F102" s="189"/>
      <c r="G102" s="189"/>
      <c r="H102" s="189"/>
      <c r="I102" s="189"/>
      <c r="J102" s="190">
        <f>J364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109</v>
      </c>
      <c r="E103" s="189"/>
      <c r="F103" s="189"/>
      <c r="G103" s="189"/>
      <c r="H103" s="189"/>
      <c r="I103" s="189"/>
      <c r="J103" s="190">
        <f>J371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6"/>
      <c r="C104" s="187"/>
      <c r="D104" s="188" t="s">
        <v>110</v>
      </c>
      <c r="E104" s="189"/>
      <c r="F104" s="189"/>
      <c r="G104" s="189"/>
      <c r="H104" s="189"/>
      <c r="I104" s="189"/>
      <c r="J104" s="190">
        <f>J372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6"/>
      <c r="C105" s="187"/>
      <c r="D105" s="188" t="s">
        <v>111</v>
      </c>
      <c r="E105" s="189"/>
      <c r="F105" s="189"/>
      <c r="G105" s="189"/>
      <c r="H105" s="189"/>
      <c r="I105" s="189"/>
      <c r="J105" s="190">
        <f>J392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6"/>
      <c r="C106" s="187"/>
      <c r="D106" s="188" t="s">
        <v>112</v>
      </c>
      <c r="E106" s="189"/>
      <c r="F106" s="189"/>
      <c r="G106" s="189"/>
      <c r="H106" s="189"/>
      <c r="I106" s="189"/>
      <c r="J106" s="190">
        <f>J413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113</v>
      </c>
      <c r="E107" s="189"/>
      <c r="F107" s="189"/>
      <c r="G107" s="189"/>
      <c r="H107" s="189"/>
      <c r="I107" s="189"/>
      <c r="J107" s="190">
        <f>J423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86"/>
      <c r="C108" s="187"/>
      <c r="D108" s="188" t="s">
        <v>114</v>
      </c>
      <c r="E108" s="189"/>
      <c r="F108" s="189"/>
      <c r="G108" s="189"/>
      <c r="H108" s="189"/>
      <c r="I108" s="189"/>
      <c r="J108" s="190">
        <f>J424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86"/>
      <c r="C109" s="187"/>
      <c r="D109" s="188" t="s">
        <v>115</v>
      </c>
      <c r="E109" s="189"/>
      <c r="F109" s="189"/>
      <c r="G109" s="189"/>
      <c r="H109" s="189"/>
      <c r="I109" s="189"/>
      <c r="J109" s="190">
        <f>J438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86"/>
      <c r="C110" s="187"/>
      <c r="D110" s="188" t="s">
        <v>116</v>
      </c>
      <c r="E110" s="189"/>
      <c r="F110" s="189"/>
      <c r="G110" s="189"/>
      <c r="H110" s="189"/>
      <c r="I110" s="189"/>
      <c r="J110" s="190">
        <f>J446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117</v>
      </c>
      <c r="E111" s="189"/>
      <c r="F111" s="189"/>
      <c r="G111" s="189"/>
      <c r="H111" s="189"/>
      <c r="I111" s="189"/>
      <c r="J111" s="190">
        <f>J456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118</v>
      </c>
      <c r="E112" s="189"/>
      <c r="F112" s="189"/>
      <c r="G112" s="189"/>
      <c r="H112" s="189"/>
      <c r="I112" s="189"/>
      <c r="J112" s="190">
        <f>J481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119</v>
      </c>
      <c r="E113" s="189"/>
      <c r="F113" s="189"/>
      <c r="G113" s="189"/>
      <c r="H113" s="189"/>
      <c r="I113" s="189"/>
      <c r="J113" s="190">
        <f>J603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120</v>
      </c>
      <c r="E114" s="189"/>
      <c r="F114" s="189"/>
      <c r="G114" s="189"/>
      <c r="H114" s="189"/>
      <c r="I114" s="189"/>
      <c r="J114" s="190">
        <f>J607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121</v>
      </c>
      <c r="E115" s="189"/>
      <c r="F115" s="189"/>
      <c r="G115" s="189"/>
      <c r="H115" s="189"/>
      <c r="I115" s="189"/>
      <c r="J115" s="190">
        <f>J641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80"/>
      <c r="C116" s="181"/>
      <c r="D116" s="182" t="s">
        <v>122</v>
      </c>
      <c r="E116" s="183"/>
      <c r="F116" s="183"/>
      <c r="G116" s="183"/>
      <c r="H116" s="183"/>
      <c r="I116" s="183"/>
      <c r="J116" s="184">
        <f>J643</f>
        <v>0</v>
      </c>
      <c r="K116" s="181"/>
      <c r="L116" s="185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86"/>
      <c r="C117" s="187"/>
      <c r="D117" s="188" t="s">
        <v>123</v>
      </c>
      <c r="E117" s="189"/>
      <c r="F117" s="189"/>
      <c r="G117" s="189"/>
      <c r="H117" s="189"/>
      <c r="I117" s="189"/>
      <c r="J117" s="190">
        <f>J644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3" s="2" customFormat="1" ht="6.96" customHeight="1">
      <c r="A123" s="39"/>
      <c r="B123" s="69"/>
      <c r="C123" s="70"/>
      <c r="D123" s="70"/>
      <c r="E123" s="70"/>
      <c r="F123" s="70"/>
      <c r="G123" s="70"/>
      <c r="H123" s="70"/>
      <c r="I123" s="70"/>
      <c r="J123" s="70"/>
      <c r="K123" s="70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4.96" customHeight="1">
      <c r="A124" s="39"/>
      <c r="B124" s="40"/>
      <c r="C124" s="24" t="s">
        <v>124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175" t="str">
        <f>E7</f>
        <v>Hájek východ, chodník a autobusové zastávky</v>
      </c>
      <c r="F127" s="33"/>
      <c r="G127" s="33"/>
      <c r="H127" s="33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96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E9</f>
        <v>A - Dopravní část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21</v>
      </c>
      <c r="D131" s="41"/>
      <c r="E131" s="41"/>
      <c r="F131" s="28" t="str">
        <f>F12</f>
        <v>Hájek</v>
      </c>
      <c r="G131" s="41"/>
      <c r="H131" s="41"/>
      <c r="I131" s="33" t="s">
        <v>23</v>
      </c>
      <c r="J131" s="80" t="str">
        <f>IF(J12="","",J12)</f>
        <v>22. 7. 2021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5.65" customHeight="1">
      <c r="A133" s="39"/>
      <c r="B133" s="40"/>
      <c r="C133" s="33" t="s">
        <v>25</v>
      </c>
      <c r="D133" s="41"/>
      <c r="E133" s="41"/>
      <c r="F133" s="28" t="str">
        <f>E15</f>
        <v>Obec Hájek</v>
      </c>
      <c r="G133" s="41"/>
      <c r="H133" s="41"/>
      <c r="I133" s="33" t="s">
        <v>31</v>
      </c>
      <c r="J133" s="37" t="str">
        <f>E21</f>
        <v>DPT projekty Ostrov s.r.o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29</v>
      </c>
      <c r="D134" s="41"/>
      <c r="E134" s="41"/>
      <c r="F134" s="28" t="str">
        <f>IF(E18="","",E18)</f>
        <v>Vyplň údaj</v>
      </c>
      <c r="G134" s="41"/>
      <c r="H134" s="41"/>
      <c r="I134" s="33" t="s">
        <v>34</v>
      </c>
      <c r="J134" s="37" t="str">
        <f>E24</f>
        <v>Tomanová Ing.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192"/>
      <c r="B136" s="193"/>
      <c r="C136" s="194" t="s">
        <v>125</v>
      </c>
      <c r="D136" s="195" t="s">
        <v>63</v>
      </c>
      <c r="E136" s="195" t="s">
        <v>59</v>
      </c>
      <c r="F136" s="195" t="s">
        <v>60</v>
      </c>
      <c r="G136" s="195" t="s">
        <v>126</v>
      </c>
      <c r="H136" s="195" t="s">
        <v>127</v>
      </c>
      <c r="I136" s="195" t="s">
        <v>128</v>
      </c>
      <c r="J136" s="195" t="s">
        <v>100</v>
      </c>
      <c r="K136" s="196" t="s">
        <v>129</v>
      </c>
      <c r="L136" s="197"/>
      <c r="M136" s="101" t="s">
        <v>1</v>
      </c>
      <c r="N136" s="102" t="s">
        <v>42</v>
      </c>
      <c r="O136" s="102" t="s">
        <v>130</v>
      </c>
      <c r="P136" s="102" t="s">
        <v>131</v>
      </c>
      <c r="Q136" s="102" t="s">
        <v>132</v>
      </c>
      <c r="R136" s="102" t="s">
        <v>133</v>
      </c>
      <c r="S136" s="102" t="s">
        <v>134</v>
      </c>
      <c r="T136" s="103" t="s">
        <v>135</v>
      </c>
      <c r="U136" s="192"/>
      <c r="V136" s="192"/>
      <c r="W136" s="192"/>
      <c r="X136" s="192"/>
      <c r="Y136" s="192"/>
      <c r="Z136" s="192"/>
      <c r="AA136" s="192"/>
      <c r="AB136" s="192"/>
      <c r="AC136" s="192"/>
      <c r="AD136" s="192"/>
      <c r="AE136" s="192"/>
    </row>
    <row r="137" s="2" customFormat="1" ht="22.8" customHeight="1">
      <c r="A137" s="39"/>
      <c r="B137" s="40"/>
      <c r="C137" s="108" t="s">
        <v>136</v>
      </c>
      <c r="D137" s="41"/>
      <c r="E137" s="41"/>
      <c r="F137" s="41"/>
      <c r="G137" s="41"/>
      <c r="H137" s="41"/>
      <c r="I137" s="41"/>
      <c r="J137" s="198">
        <f>BK137</f>
        <v>0</v>
      </c>
      <c r="K137" s="41"/>
      <c r="L137" s="45"/>
      <c r="M137" s="104"/>
      <c r="N137" s="199"/>
      <c r="O137" s="105"/>
      <c r="P137" s="200">
        <f>P138+P643</f>
        <v>0</v>
      </c>
      <c r="Q137" s="105"/>
      <c r="R137" s="200">
        <f>R138+R643</f>
        <v>768.90383644999997</v>
      </c>
      <c r="S137" s="105"/>
      <c r="T137" s="201">
        <f>T138+T643</f>
        <v>96.375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77</v>
      </c>
      <c r="AU137" s="18" t="s">
        <v>102</v>
      </c>
      <c r="BK137" s="202">
        <f>BK138+BK643</f>
        <v>0</v>
      </c>
    </row>
    <row r="138" s="12" customFormat="1" ht="25.92" customHeight="1">
      <c r="A138" s="12"/>
      <c r="B138" s="203"/>
      <c r="C138" s="204"/>
      <c r="D138" s="205" t="s">
        <v>77</v>
      </c>
      <c r="E138" s="206" t="s">
        <v>137</v>
      </c>
      <c r="F138" s="206" t="s">
        <v>138</v>
      </c>
      <c r="G138" s="204"/>
      <c r="H138" s="204"/>
      <c r="I138" s="207"/>
      <c r="J138" s="208">
        <f>BK138</f>
        <v>0</v>
      </c>
      <c r="K138" s="204"/>
      <c r="L138" s="209"/>
      <c r="M138" s="210"/>
      <c r="N138" s="211"/>
      <c r="O138" s="211"/>
      <c r="P138" s="212">
        <f>P139+P285+P298+P313+P364+P371+P423+P456+P481+P603+P607+P641</f>
        <v>0</v>
      </c>
      <c r="Q138" s="211"/>
      <c r="R138" s="212">
        <f>R139+R285+R298+R313+R364+R371+R423+R456+R481+R603+R607+R641</f>
        <v>768.89533644999995</v>
      </c>
      <c r="S138" s="211"/>
      <c r="T138" s="213">
        <f>T139+T285+T298+T313+T364+T371+T423+T456+T481+T603+T607+T641</f>
        <v>96.375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86</v>
      </c>
      <c r="AT138" s="215" t="s">
        <v>77</v>
      </c>
      <c r="AU138" s="215" t="s">
        <v>78</v>
      </c>
      <c r="AY138" s="214" t="s">
        <v>139</v>
      </c>
      <c r="BK138" s="216">
        <f>BK139+BK285+BK298+BK313+BK364+BK371+BK423+BK456+BK481+BK603+BK607+BK641</f>
        <v>0</v>
      </c>
    </row>
    <row r="139" s="12" customFormat="1" ht="22.8" customHeight="1">
      <c r="A139" s="12"/>
      <c r="B139" s="203"/>
      <c r="C139" s="204"/>
      <c r="D139" s="205" t="s">
        <v>77</v>
      </c>
      <c r="E139" s="217" t="s">
        <v>86</v>
      </c>
      <c r="F139" s="217" t="s">
        <v>140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SUM(P140:P284)</f>
        <v>0</v>
      </c>
      <c r="Q139" s="211"/>
      <c r="R139" s="212">
        <f>SUM(R140:R284)</f>
        <v>374.48172000000005</v>
      </c>
      <c r="S139" s="211"/>
      <c r="T139" s="213">
        <f>SUM(T140:T284)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86</v>
      </c>
      <c r="AT139" s="215" t="s">
        <v>77</v>
      </c>
      <c r="AU139" s="215" t="s">
        <v>86</v>
      </c>
      <c r="AY139" s="214" t="s">
        <v>139</v>
      </c>
      <c r="BK139" s="216">
        <f>SUM(BK140:BK284)</f>
        <v>0</v>
      </c>
    </row>
    <row r="140" s="2" customFormat="1" ht="37.8" customHeight="1">
      <c r="A140" s="39"/>
      <c r="B140" s="40"/>
      <c r="C140" s="219" t="s">
        <v>86</v>
      </c>
      <c r="D140" s="219" t="s">
        <v>141</v>
      </c>
      <c r="E140" s="220" t="s">
        <v>142</v>
      </c>
      <c r="F140" s="221" t="s">
        <v>143</v>
      </c>
      <c r="G140" s="222" t="s">
        <v>144</v>
      </c>
      <c r="H140" s="223">
        <v>385</v>
      </c>
      <c r="I140" s="224"/>
      <c r="J140" s="225">
        <f>ROUND(I140*H140,2)</f>
        <v>0</v>
      </c>
      <c r="K140" s="221" t="s">
        <v>145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146</v>
      </c>
      <c r="AT140" s="230" t="s">
        <v>141</v>
      </c>
      <c r="AU140" s="230" t="s">
        <v>88</v>
      </c>
      <c r="AY140" s="18" t="s">
        <v>139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146</v>
      </c>
      <c r="BM140" s="230" t="s">
        <v>147</v>
      </c>
    </row>
    <row r="141" s="13" customFormat="1">
      <c r="A141" s="13"/>
      <c r="B141" s="232"/>
      <c r="C141" s="233"/>
      <c r="D141" s="234" t="s">
        <v>148</v>
      </c>
      <c r="E141" s="235" t="s">
        <v>1</v>
      </c>
      <c r="F141" s="236" t="s">
        <v>149</v>
      </c>
      <c r="G141" s="233"/>
      <c r="H141" s="235" t="s">
        <v>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148</v>
      </c>
      <c r="AU141" s="242" t="s">
        <v>88</v>
      </c>
      <c r="AV141" s="13" t="s">
        <v>86</v>
      </c>
      <c r="AW141" s="13" t="s">
        <v>33</v>
      </c>
      <c r="AX141" s="13" t="s">
        <v>78</v>
      </c>
      <c r="AY141" s="242" t="s">
        <v>139</v>
      </c>
    </row>
    <row r="142" s="14" customFormat="1">
      <c r="A142" s="14"/>
      <c r="B142" s="243"/>
      <c r="C142" s="244"/>
      <c r="D142" s="234" t="s">
        <v>148</v>
      </c>
      <c r="E142" s="245" t="s">
        <v>1</v>
      </c>
      <c r="F142" s="246" t="s">
        <v>150</v>
      </c>
      <c r="G142" s="244"/>
      <c r="H142" s="247">
        <v>250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148</v>
      </c>
      <c r="AU142" s="253" t="s">
        <v>88</v>
      </c>
      <c r="AV142" s="14" t="s">
        <v>88</v>
      </c>
      <c r="AW142" s="14" t="s">
        <v>33</v>
      </c>
      <c r="AX142" s="14" t="s">
        <v>78</v>
      </c>
      <c r="AY142" s="253" t="s">
        <v>139</v>
      </c>
    </row>
    <row r="143" s="13" customFormat="1">
      <c r="A143" s="13"/>
      <c r="B143" s="232"/>
      <c r="C143" s="233"/>
      <c r="D143" s="234" t="s">
        <v>148</v>
      </c>
      <c r="E143" s="235" t="s">
        <v>1</v>
      </c>
      <c r="F143" s="236" t="s">
        <v>151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148</v>
      </c>
      <c r="AU143" s="242" t="s">
        <v>88</v>
      </c>
      <c r="AV143" s="13" t="s">
        <v>86</v>
      </c>
      <c r="AW143" s="13" t="s">
        <v>33</v>
      </c>
      <c r="AX143" s="13" t="s">
        <v>78</v>
      </c>
      <c r="AY143" s="242" t="s">
        <v>139</v>
      </c>
    </row>
    <row r="144" s="14" customFormat="1">
      <c r="A144" s="14"/>
      <c r="B144" s="243"/>
      <c r="C144" s="244"/>
      <c r="D144" s="234" t="s">
        <v>148</v>
      </c>
      <c r="E144" s="245" t="s">
        <v>1</v>
      </c>
      <c r="F144" s="246" t="s">
        <v>152</v>
      </c>
      <c r="G144" s="244"/>
      <c r="H144" s="247">
        <v>135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148</v>
      </c>
      <c r="AU144" s="253" t="s">
        <v>88</v>
      </c>
      <c r="AV144" s="14" t="s">
        <v>88</v>
      </c>
      <c r="AW144" s="14" t="s">
        <v>33</v>
      </c>
      <c r="AX144" s="14" t="s">
        <v>78</v>
      </c>
      <c r="AY144" s="253" t="s">
        <v>139</v>
      </c>
    </row>
    <row r="145" s="15" customFormat="1">
      <c r="A145" s="15"/>
      <c r="B145" s="254"/>
      <c r="C145" s="255"/>
      <c r="D145" s="234" t="s">
        <v>148</v>
      </c>
      <c r="E145" s="256" t="s">
        <v>1</v>
      </c>
      <c r="F145" s="257" t="s">
        <v>153</v>
      </c>
      <c r="G145" s="255"/>
      <c r="H145" s="258">
        <v>385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4" t="s">
        <v>148</v>
      </c>
      <c r="AU145" s="264" t="s">
        <v>88</v>
      </c>
      <c r="AV145" s="15" t="s">
        <v>146</v>
      </c>
      <c r="AW145" s="15" t="s">
        <v>33</v>
      </c>
      <c r="AX145" s="15" t="s">
        <v>86</v>
      </c>
      <c r="AY145" s="264" t="s">
        <v>139</v>
      </c>
    </row>
    <row r="146" s="13" customFormat="1">
      <c r="A146" s="13"/>
      <c r="B146" s="232"/>
      <c r="C146" s="233"/>
      <c r="D146" s="234" t="s">
        <v>148</v>
      </c>
      <c r="E146" s="235" t="s">
        <v>1</v>
      </c>
      <c r="F146" s="236" t="s">
        <v>154</v>
      </c>
      <c r="G146" s="233"/>
      <c r="H146" s="235" t="s">
        <v>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148</v>
      </c>
      <c r="AU146" s="242" t="s">
        <v>88</v>
      </c>
      <c r="AV146" s="13" t="s">
        <v>86</v>
      </c>
      <c r="AW146" s="13" t="s">
        <v>33</v>
      </c>
      <c r="AX146" s="13" t="s">
        <v>78</v>
      </c>
      <c r="AY146" s="242" t="s">
        <v>139</v>
      </c>
    </row>
    <row r="147" s="13" customFormat="1">
      <c r="A147" s="13"/>
      <c r="B147" s="232"/>
      <c r="C147" s="233"/>
      <c r="D147" s="234" t="s">
        <v>148</v>
      </c>
      <c r="E147" s="235" t="s">
        <v>1</v>
      </c>
      <c r="F147" s="236" t="s">
        <v>155</v>
      </c>
      <c r="G147" s="233"/>
      <c r="H147" s="235" t="s">
        <v>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148</v>
      </c>
      <c r="AU147" s="242" t="s">
        <v>88</v>
      </c>
      <c r="AV147" s="13" t="s">
        <v>86</v>
      </c>
      <c r="AW147" s="13" t="s">
        <v>33</v>
      </c>
      <c r="AX147" s="13" t="s">
        <v>78</v>
      </c>
      <c r="AY147" s="242" t="s">
        <v>139</v>
      </c>
    </row>
    <row r="148" s="2" customFormat="1" ht="24.15" customHeight="1">
      <c r="A148" s="39"/>
      <c r="B148" s="40"/>
      <c r="C148" s="219" t="s">
        <v>88</v>
      </c>
      <c r="D148" s="219" t="s">
        <v>141</v>
      </c>
      <c r="E148" s="220" t="s">
        <v>156</v>
      </c>
      <c r="F148" s="221" t="s">
        <v>157</v>
      </c>
      <c r="G148" s="222" t="s">
        <v>144</v>
      </c>
      <c r="H148" s="223">
        <v>40</v>
      </c>
      <c r="I148" s="224"/>
      <c r="J148" s="225">
        <f>ROUND(I148*H148,2)</f>
        <v>0</v>
      </c>
      <c r="K148" s="221" t="s">
        <v>145</v>
      </c>
      <c r="L148" s="45"/>
      <c r="M148" s="226" t="s">
        <v>1</v>
      </c>
      <c r="N148" s="227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146</v>
      </c>
      <c r="AT148" s="230" t="s">
        <v>141</v>
      </c>
      <c r="AU148" s="230" t="s">
        <v>88</v>
      </c>
      <c r="AY148" s="18" t="s">
        <v>139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86</v>
      </c>
      <c r="BK148" s="231">
        <f>ROUND(I148*H148,2)</f>
        <v>0</v>
      </c>
      <c r="BL148" s="18" t="s">
        <v>146</v>
      </c>
      <c r="BM148" s="230" t="s">
        <v>158</v>
      </c>
    </row>
    <row r="149" s="13" customFormat="1">
      <c r="A149" s="13"/>
      <c r="B149" s="232"/>
      <c r="C149" s="233"/>
      <c r="D149" s="234" t="s">
        <v>148</v>
      </c>
      <c r="E149" s="235" t="s">
        <v>1</v>
      </c>
      <c r="F149" s="236" t="s">
        <v>159</v>
      </c>
      <c r="G149" s="233"/>
      <c r="H149" s="235" t="s">
        <v>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148</v>
      </c>
      <c r="AU149" s="242" t="s">
        <v>88</v>
      </c>
      <c r="AV149" s="13" t="s">
        <v>86</v>
      </c>
      <c r="AW149" s="13" t="s">
        <v>33</v>
      </c>
      <c r="AX149" s="13" t="s">
        <v>78</v>
      </c>
      <c r="AY149" s="242" t="s">
        <v>139</v>
      </c>
    </row>
    <row r="150" s="13" customFormat="1">
      <c r="A150" s="13"/>
      <c r="B150" s="232"/>
      <c r="C150" s="233"/>
      <c r="D150" s="234" t="s">
        <v>148</v>
      </c>
      <c r="E150" s="235" t="s">
        <v>1</v>
      </c>
      <c r="F150" s="236" t="s">
        <v>160</v>
      </c>
      <c r="G150" s="233"/>
      <c r="H150" s="235" t="s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148</v>
      </c>
      <c r="AU150" s="242" t="s">
        <v>88</v>
      </c>
      <c r="AV150" s="13" t="s">
        <v>86</v>
      </c>
      <c r="AW150" s="13" t="s">
        <v>33</v>
      </c>
      <c r="AX150" s="13" t="s">
        <v>78</v>
      </c>
      <c r="AY150" s="242" t="s">
        <v>139</v>
      </c>
    </row>
    <row r="151" s="14" customFormat="1">
      <c r="A151" s="14"/>
      <c r="B151" s="243"/>
      <c r="C151" s="244"/>
      <c r="D151" s="234" t="s">
        <v>148</v>
      </c>
      <c r="E151" s="245" t="s">
        <v>1</v>
      </c>
      <c r="F151" s="246" t="s">
        <v>161</v>
      </c>
      <c r="G151" s="244"/>
      <c r="H151" s="247">
        <v>25.091999999999999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148</v>
      </c>
      <c r="AU151" s="253" t="s">
        <v>88</v>
      </c>
      <c r="AV151" s="14" t="s">
        <v>88</v>
      </c>
      <c r="AW151" s="14" t="s">
        <v>33</v>
      </c>
      <c r="AX151" s="14" t="s">
        <v>78</v>
      </c>
      <c r="AY151" s="253" t="s">
        <v>139</v>
      </c>
    </row>
    <row r="152" s="14" customFormat="1">
      <c r="A152" s="14"/>
      <c r="B152" s="243"/>
      <c r="C152" s="244"/>
      <c r="D152" s="234" t="s">
        <v>148</v>
      </c>
      <c r="E152" s="245" t="s">
        <v>1</v>
      </c>
      <c r="F152" s="246" t="s">
        <v>162</v>
      </c>
      <c r="G152" s="244"/>
      <c r="H152" s="247">
        <v>7.4880000000000004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148</v>
      </c>
      <c r="AU152" s="253" t="s">
        <v>88</v>
      </c>
      <c r="AV152" s="14" t="s">
        <v>88</v>
      </c>
      <c r="AW152" s="14" t="s">
        <v>33</v>
      </c>
      <c r="AX152" s="14" t="s">
        <v>78</v>
      </c>
      <c r="AY152" s="253" t="s">
        <v>139</v>
      </c>
    </row>
    <row r="153" s="14" customFormat="1">
      <c r="A153" s="14"/>
      <c r="B153" s="243"/>
      <c r="C153" s="244"/>
      <c r="D153" s="234" t="s">
        <v>148</v>
      </c>
      <c r="E153" s="245" t="s">
        <v>1</v>
      </c>
      <c r="F153" s="246" t="s">
        <v>163</v>
      </c>
      <c r="G153" s="244"/>
      <c r="H153" s="247">
        <v>0.41999999999999998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148</v>
      </c>
      <c r="AU153" s="253" t="s">
        <v>88</v>
      </c>
      <c r="AV153" s="14" t="s">
        <v>88</v>
      </c>
      <c r="AW153" s="14" t="s">
        <v>33</v>
      </c>
      <c r="AX153" s="14" t="s">
        <v>78</v>
      </c>
      <c r="AY153" s="253" t="s">
        <v>139</v>
      </c>
    </row>
    <row r="154" s="16" customFormat="1">
      <c r="A154" s="16"/>
      <c r="B154" s="265"/>
      <c r="C154" s="266"/>
      <c r="D154" s="234" t="s">
        <v>148</v>
      </c>
      <c r="E154" s="267" t="s">
        <v>1</v>
      </c>
      <c r="F154" s="268" t="s">
        <v>164</v>
      </c>
      <c r="G154" s="266"/>
      <c r="H154" s="269">
        <v>33</v>
      </c>
      <c r="I154" s="270"/>
      <c r="J154" s="266"/>
      <c r="K154" s="266"/>
      <c r="L154" s="271"/>
      <c r="M154" s="272"/>
      <c r="N154" s="273"/>
      <c r="O154" s="273"/>
      <c r="P154" s="273"/>
      <c r="Q154" s="273"/>
      <c r="R154" s="273"/>
      <c r="S154" s="273"/>
      <c r="T154" s="274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75" t="s">
        <v>148</v>
      </c>
      <c r="AU154" s="275" t="s">
        <v>88</v>
      </c>
      <c r="AV154" s="16" t="s">
        <v>165</v>
      </c>
      <c r="AW154" s="16" t="s">
        <v>33</v>
      </c>
      <c r="AX154" s="16" t="s">
        <v>78</v>
      </c>
      <c r="AY154" s="275" t="s">
        <v>139</v>
      </c>
    </row>
    <row r="155" s="13" customFormat="1">
      <c r="A155" s="13"/>
      <c r="B155" s="232"/>
      <c r="C155" s="233"/>
      <c r="D155" s="234" t="s">
        <v>148</v>
      </c>
      <c r="E155" s="235" t="s">
        <v>1</v>
      </c>
      <c r="F155" s="236" t="s">
        <v>166</v>
      </c>
      <c r="G155" s="233"/>
      <c r="H155" s="235" t="s">
        <v>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148</v>
      </c>
      <c r="AU155" s="242" t="s">
        <v>88</v>
      </c>
      <c r="AV155" s="13" t="s">
        <v>86</v>
      </c>
      <c r="AW155" s="13" t="s">
        <v>33</v>
      </c>
      <c r="AX155" s="13" t="s">
        <v>78</v>
      </c>
      <c r="AY155" s="242" t="s">
        <v>139</v>
      </c>
    </row>
    <row r="156" s="14" customFormat="1">
      <c r="A156" s="14"/>
      <c r="B156" s="243"/>
      <c r="C156" s="244"/>
      <c r="D156" s="234" t="s">
        <v>148</v>
      </c>
      <c r="E156" s="245" t="s">
        <v>1</v>
      </c>
      <c r="F156" s="246" t="s">
        <v>167</v>
      </c>
      <c r="G156" s="244"/>
      <c r="H156" s="247">
        <v>7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148</v>
      </c>
      <c r="AU156" s="253" t="s">
        <v>88</v>
      </c>
      <c r="AV156" s="14" t="s">
        <v>88</v>
      </c>
      <c r="AW156" s="14" t="s">
        <v>33</v>
      </c>
      <c r="AX156" s="14" t="s">
        <v>78</v>
      </c>
      <c r="AY156" s="253" t="s">
        <v>139</v>
      </c>
    </row>
    <row r="157" s="16" customFormat="1">
      <c r="A157" s="16"/>
      <c r="B157" s="265"/>
      <c r="C157" s="266"/>
      <c r="D157" s="234" t="s">
        <v>148</v>
      </c>
      <c r="E157" s="267" t="s">
        <v>1</v>
      </c>
      <c r="F157" s="268" t="s">
        <v>168</v>
      </c>
      <c r="G157" s="266"/>
      <c r="H157" s="269">
        <v>7</v>
      </c>
      <c r="I157" s="270"/>
      <c r="J157" s="266"/>
      <c r="K157" s="266"/>
      <c r="L157" s="271"/>
      <c r="M157" s="272"/>
      <c r="N157" s="273"/>
      <c r="O157" s="273"/>
      <c r="P157" s="273"/>
      <c r="Q157" s="273"/>
      <c r="R157" s="273"/>
      <c r="S157" s="273"/>
      <c r="T157" s="274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75" t="s">
        <v>148</v>
      </c>
      <c r="AU157" s="275" t="s">
        <v>88</v>
      </c>
      <c r="AV157" s="16" t="s">
        <v>165</v>
      </c>
      <c r="AW157" s="16" t="s">
        <v>33</v>
      </c>
      <c r="AX157" s="16" t="s">
        <v>78</v>
      </c>
      <c r="AY157" s="275" t="s">
        <v>139</v>
      </c>
    </row>
    <row r="158" s="15" customFormat="1">
      <c r="A158" s="15"/>
      <c r="B158" s="254"/>
      <c r="C158" s="255"/>
      <c r="D158" s="234" t="s">
        <v>148</v>
      </c>
      <c r="E158" s="256" t="s">
        <v>1</v>
      </c>
      <c r="F158" s="257" t="s">
        <v>153</v>
      </c>
      <c r="G158" s="255"/>
      <c r="H158" s="258">
        <v>40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4" t="s">
        <v>148</v>
      </c>
      <c r="AU158" s="264" t="s">
        <v>88</v>
      </c>
      <c r="AV158" s="15" t="s">
        <v>146</v>
      </c>
      <c r="AW158" s="15" t="s">
        <v>33</v>
      </c>
      <c r="AX158" s="15" t="s">
        <v>86</v>
      </c>
      <c r="AY158" s="264" t="s">
        <v>139</v>
      </c>
    </row>
    <row r="159" s="2" customFormat="1" ht="24.15" customHeight="1">
      <c r="A159" s="39"/>
      <c r="B159" s="40"/>
      <c r="C159" s="219" t="s">
        <v>165</v>
      </c>
      <c r="D159" s="219" t="s">
        <v>141</v>
      </c>
      <c r="E159" s="220" t="s">
        <v>169</v>
      </c>
      <c r="F159" s="221" t="s">
        <v>170</v>
      </c>
      <c r="G159" s="222" t="s">
        <v>144</v>
      </c>
      <c r="H159" s="223">
        <v>25.5</v>
      </c>
      <c r="I159" s="224"/>
      <c r="J159" s="225">
        <f>ROUND(I159*H159,2)</f>
        <v>0</v>
      </c>
      <c r="K159" s="221" t="s">
        <v>145</v>
      </c>
      <c r="L159" s="45"/>
      <c r="M159" s="226" t="s">
        <v>1</v>
      </c>
      <c r="N159" s="227" t="s">
        <v>43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146</v>
      </c>
      <c r="AT159" s="230" t="s">
        <v>141</v>
      </c>
      <c r="AU159" s="230" t="s">
        <v>88</v>
      </c>
      <c r="AY159" s="18" t="s">
        <v>139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86</v>
      </c>
      <c r="BK159" s="231">
        <f>ROUND(I159*H159,2)</f>
        <v>0</v>
      </c>
      <c r="BL159" s="18" t="s">
        <v>146</v>
      </c>
      <c r="BM159" s="230" t="s">
        <v>171</v>
      </c>
    </row>
    <row r="160" s="13" customFormat="1">
      <c r="A160" s="13"/>
      <c r="B160" s="232"/>
      <c r="C160" s="233"/>
      <c r="D160" s="234" t="s">
        <v>148</v>
      </c>
      <c r="E160" s="235" t="s">
        <v>1</v>
      </c>
      <c r="F160" s="236" t="s">
        <v>159</v>
      </c>
      <c r="G160" s="233"/>
      <c r="H160" s="235" t="s">
        <v>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148</v>
      </c>
      <c r="AU160" s="242" t="s">
        <v>88</v>
      </c>
      <c r="AV160" s="13" t="s">
        <v>86</v>
      </c>
      <c r="AW160" s="13" t="s">
        <v>33</v>
      </c>
      <c r="AX160" s="13" t="s">
        <v>78</v>
      </c>
      <c r="AY160" s="242" t="s">
        <v>139</v>
      </c>
    </row>
    <row r="161" s="13" customFormat="1">
      <c r="A161" s="13"/>
      <c r="B161" s="232"/>
      <c r="C161" s="233"/>
      <c r="D161" s="234" t="s">
        <v>148</v>
      </c>
      <c r="E161" s="235" t="s">
        <v>1</v>
      </c>
      <c r="F161" s="236" t="s">
        <v>160</v>
      </c>
      <c r="G161" s="233"/>
      <c r="H161" s="235" t="s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148</v>
      </c>
      <c r="AU161" s="242" t="s">
        <v>88</v>
      </c>
      <c r="AV161" s="13" t="s">
        <v>86</v>
      </c>
      <c r="AW161" s="13" t="s">
        <v>33</v>
      </c>
      <c r="AX161" s="13" t="s">
        <v>78</v>
      </c>
      <c r="AY161" s="242" t="s">
        <v>139</v>
      </c>
    </row>
    <row r="162" s="14" customFormat="1">
      <c r="A162" s="14"/>
      <c r="B162" s="243"/>
      <c r="C162" s="244"/>
      <c r="D162" s="234" t="s">
        <v>148</v>
      </c>
      <c r="E162" s="245" t="s">
        <v>1</v>
      </c>
      <c r="F162" s="246" t="s">
        <v>161</v>
      </c>
      <c r="G162" s="244"/>
      <c r="H162" s="247">
        <v>25.091999999999999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148</v>
      </c>
      <c r="AU162" s="253" t="s">
        <v>88</v>
      </c>
      <c r="AV162" s="14" t="s">
        <v>88</v>
      </c>
      <c r="AW162" s="14" t="s">
        <v>33</v>
      </c>
      <c r="AX162" s="14" t="s">
        <v>78</v>
      </c>
      <c r="AY162" s="253" t="s">
        <v>139</v>
      </c>
    </row>
    <row r="163" s="14" customFormat="1">
      <c r="A163" s="14"/>
      <c r="B163" s="243"/>
      <c r="C163" s="244"/>
      <c r="D163" s="234" t="s">
        <v>148</v>
      </c>
      <c r="E163" s="245" t="s">
        <v>1</v>
      </c>
      <c r="F163" s="246" t="s">
        <v>172</v>
      </c>
      <c r="G163" s="244"/>
      <c r="H163" s="247">
        <v>0.40799999999999997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148</v>
      </c>
      <c r="AU163" s="253" t="s">
        <v>88</v>
      </c>
      <c r="AV163" s="14" t="s">
        <v>88</v>
      </c>
      <c r="AW163" s="14" t="s">
        <v>33</v>
      </c>
      <c r="AX163" s="14" t="s">
        <v>78</v>
      </c>
      <c r="AY163" s="253" t="s">
        <v>139</v>
      </c>
    </row>
    <row r="164" s="15" customFormat="1">
      <c r="A164" s="15"/>
      <c r="B164" s="254"/>
      <c r="C164" s="255"/>
      <c r="D164" s="234" t="s">
        <v>148</v>
      </c>
      <c r="E164" s="256" t="s">
        <v>1</v>
      </c>
      <c r="F164" s="257" t="s">
        <v>153</v>
      </c>
      <c r="G164" s="255"/>
      <c r="H164" s="258">
        <v>25.5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4" t="s">
        <v>148</v>
      </c>
      <c r="AU164" s="264" t="s">
        <v>88</v>
      </c>
      <c r="AV164" s="15" t="s">
        <v>146</v>
      </c>
      <c r="AW164" s="15" t="s">
        <v>33</v>
      </c>
      <c r="AX164" s="15" t="s">
        <v>86</v>
      </c>
      <c r="AY164" s="264" t="s">
        <v>139</v>
      </c>
    </row>
    <row r="165" s="2" customFormat="1" ht="24.15" customHeight="1">
      <c r="A165" s="39"/>
      <c r="B165" s="40"/>
      <c r="C165" s="219" t="s">
        <v>146</v>
      </c>
      <c r="D165" s="219" t="s">
        <v>141</v>
      </c>
      <c r="E165" s="220" t="s">
        <v>173</v>
      </c>
      <c r="F165" s="221" t="s">
        <v>174</v>
      </c>
      <c r="G165" s="222" t="s">
        <v>144</v>
      </c>
      <c r="H165" s="223">
        <v>91</v>
      </c>
      <c r="I165" s="224"/>
      <c r="J165" s="225">
        <f>ROUND(I165*H165,2)</f>
        <v>0</v>
      </c>
      <c r="K165" s="221" t="s">
        <v>145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146</v>
      </c>
      <c r="AT165" s="230" t="s">
        <v>141</v>
      </c>
      <c r="AU165" s="230" t="s">
        <v>88</v>
      </c>
      <c r="AY165" s="18" t="s">
        <v>139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86</v>
      </c>
      <c r="BK165" s="231">
        <f>ROUND(I165*H165,2)</f>
        <v>0</v>
      </c>
      <c r="BL165" s="18" t="s">
        <v>146</v>
      </c>
      <c r="BM165" s="230" t="s">
        <v>175</v>
      </c>
    </row>
    <row r="166" s="13" customFormat="1">
      <c r="A166" s="13"/>
      <c r="B166" s="232"/>
      <c r="C166" s="233"/>
      <c r="D166" s="234" t="s">
        <v>148</v>
      </c>
      <c r="E166" s="235" t="s">
        <v>1</v>
      </c>
      <c r="F166" s="236" t="s">
        <v>176</v>
      </c>
      <c r="G166" s="233"/>
      <c r="H166" s="235" t="s">
        <v>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148</v>
      </c>
      <c r="AU166" s="242" t="s">
        <v>88</v>
      </c>
      <c r="AV166" s="13" t="s">
        <v>86</v>
      </c>
      <c r="AW166" s="13" t="s">
        <v>33</v>
      </c>
      <c r="AX166" s="13" t="s">
        <v>78</v>
      </c>
      <c r="AY166" s="242" t="s">
        <v>139</v>
      </c>
    </row>
    <row r="167" s="14" customFormat="1">
      <c r="A167" s="14"/>
      <c r="B167" s="243"/>
      <c r="C167" s="244"/>
      <c r="D167" s="234" t="s">
        <v>148</v>
      </c>
      <c r="E167" s="245" t="s">
        <v>1</v>
      </c>
      <c r="F167" s="246" t="s">
        <v>177</v>
      </c>
      <c r="G167" s="244"/>
      <c r="H167" s="247">
        <v>91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148</v>
      </c>
      <c r="AU167" s="253" t="s">
        <v>88</v>
      </c>
      <c r="AV167" s="14" t="s">
        <v>88</v>
      </c>
      <c r="AW167" s="14" t="s">
        <v>33</v>
      </c>
      <c r="AX167" s="14" t="s">
        <v>86</v>
      </c>
      <c r="AY167" s="253" t="s">
        <v>139</v>
      </c>
    </row>
    <row r="168" s="2" customFormat="1" ht="14.4" customHeight="1">
      <c r="A168" s="39"/>
      <c r="B168" s="40"/>
      <c r="C168" s="219" t="s">
        <v>178</v>
      </c>
      <c r="D168" s="219" t="s">
        <v>141</v>
      </c>
      <c r="E168" s="220" t="s">
        <v>179</v>
      </c>
      <c r="F168" s="221" t="s">
        <v>180</v>
      </c>
      <c r="G168" s="222" t="s">
        <v>181</v>
      </c>
      <c r="H168" s="223">
        <v>83</v>
      </c>
      <c r="I168" s="224"/>
      <c r="J168" s="225">
        <f>ROUND(I168*H168,2)</f>
        <v>0</v>
      </c>
      <c r="K168" s="221" t="s">
        <v>145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0.00084000000000000003</v>
      </c>
      <c r="R168" s="228">
        <f>Q168*H168</f>
        <v>0.069720000000000004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146</v>
      </c>
      <c r="AT168" s="230" t="s">
        <v>141</v>
      </c>
      <c r="AU168" s="230" t="s">
        <v>88</v>
      </c>
      <c r="AY168" s="18" t="s">
        <v>139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86</v>
      </c>
      <c r="BK168" s="231">
        <f>ROUND(I168*H168,2)</f>
        <v>0</v>
      </c>
      <c r="BL168" s="18" t="s">
        <v>146</v>
      </c>
      <c r="BM168" s="230" t="s">
        <v>182</v>
      </c>
    </row>
    <row r="169" s="13" customFormat="1">
      <c r="A169" s="13"/>
      <c r="B169" s="232"/>
      <c r="C169" s="233"/>
      <c r="D169" s="234" t="s">
        <v>148</v>
      </c>
      <c r="E169" s="235" t="s">
        <v>1</v>
      </c>
      <c r="F169" s="236" t="s">
        <v>176</v>
      </c>
      <c r="G169" s="233"/>
      <c r="H169" s="235" t="s">
        <v>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148</v>
      </c>
      <c r="AU169" s="242" t="s">
        <v>88</v>
      </c>
      <c r="AV169" s="13" t="s">
        <v>86</v>
      </c>
      <c r="AW169" s="13" t="s">
        <v>33</v>
      </c>
      <c r="AX169" s="13" t="s">
        <v>78</v>
      </c>
      <c r="AY169" s="242" t="s">
        <v>139</v>
      </c>
    </row>
    <row r="170" s="13" customFormat="1">
      <c r="A170" s="13"/>
      <c r="B170" s="232"/>
      <c r="C170" s="233"/>
      <c r="D170" s="234" t="s">
        <v>148</v>
      </c>
      <c r="E170" s="235" t="s">
        <v>1</v>
      </c>
      <c r="F170" s="236" t="s">
        <v>183</v>
      </c>
      <c r="G170" s="233"/>
      <c r="H170" s="235" t="s">
        <v>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148</v>
      </c>
      <c r="AU170" s="242" t="s">
        <v>88</v>
      </c>
      <c r="AV170" s="13" t="s">
        <v>86</v>
      </c>
      <c r="AW170" s="13" t="s">
        <v>33</v>
      </c>
      <c r="AX170" s="13" t="s">
        <v>78</v>
      </c>
      <c r="AY170" s="242" t="s">
        <v>139</v>
      </c>
    </row>
    <row r="171" s="14" customFormat="1">
      <c r="A171" s="14"/>
      <c r="B171" s="243"/>
      <c r="C171" s="244"/>
      <c r="D171" s="234" t="s">
        <v>148</v>
      </c>
      <c r="E171" s="245" t="s">
        <v>1</v>
      </c>
      <c r="F171" s="246" t="s">
        <v>184</v>
      </c>
      <c r="G171" s="244"/>
      <c r="H171" s="247">
        <v>83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148</v>
      </c>
      <c r="AU171" s="253" t="s">
        <v>88</v>
      </c>
      <c r="AV171" s="14" t="s">
        <v>88</v>
      </c>
      <c r="AW171" s="14" t="s">
        <v>33</v>
      </c>
      <c r="AX171" s="14" t="s">
        <v>86</v>
      </c>
      <c r="AY171" s="253" t="s">
        <v>139</v>
      </c>
    </row>
    <row r="172" s="2" customFormat="1" ht="24.15" customHeight="1">
      <c r="A172" s="39"/>
      <c r="B172" s="40"/>
      <c r="C172" s="219" t="s">
        <v>185</v>
      </c>
      <c r="D172" s="219" t="s">
        <v>141</v>
      </c>
      <c r="E172" s="220" t="s">
        <v>186</v>
      </c>
      <c r="F172" s="221" t="s">
        <v>187</v>
      </c>
      <c r="G172" s="222" t="s">
        <v>181</v>
      </c>
      <c r="H172" s="223">
        <v>83</v>
      </c>
      <c r="I172" s="224"/>
      <c r="J172" s="225">
        <f>ROUND(I172*H172,2)</f>
        <v>0</v>
      </c>
      <c r="K172" s="221" t="s">
        <v>145</v>
      </c>
      <c r="L172" s="45"/>
      <c r="M172" s="226" t="s">
        <v>1</v>
      </c>
      <c r="N172" s="227" t="s">
        <v>43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146</v>
      </c>
      <c r="AT172" s="230" t="s">
        <v>141</v>
      </c>
      <c r="AU172" s="230" t="s">
        <v>88</v>
      </c>
      <c r="AY172" s="18" t="s">
        <v>139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86</v>
      </c>
      <c r="BK172" s="231">
        <f>ROUND(I172*H172,2)</f>
        <v>0</v>
      </c>
      <c r="BL172" s="18" t="s">
        <v>146</v>
      </c>
      <c r="BM172" s="230" t="s">
        <v>188</v>
      </c>
    </row>
    <row r="173" s="2" customFormat="1" ht="24.15" customHeight="1">
      <c r="A173" s="39"/>
      <c r="B173" s="40"/>
      <c r="C173" s="219" t="s">
        <v>189</v>
      </c>
      <c r="D173" s="219" t="s">
        <v>141</v>
      </c>
      <c r="E173" s="220" t="s">
        <v>190</v>
      </c>
      <c r="F173" s="221" t="s">
        <v>191</v>
      </c>
      <c r="G173" s="222" t="s">
        <v>144</v>
      </c>
      <c r="H173" s="223">
        <v>27</v>
      </c>
      <c r="I173" s="224"/>
      <c r="J173" s="225">
        <f>ROUND(I173*H173,2)</f>
        <v>0</v>
      </c>
      <c r="K173" s="221" t="s">
        <v>145</v>
      </c>
      <c r="L173" s="45"/>
      <c r="M173" s="226" t="s">
        <v>1</v>
      </c>
      <c r="N173" s="227" t="s">
        <v>43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146</v>
      </c>
      <c r="AT173" s="230" t="s">
        <v>141</v>
      </c>
      <c r="AU173" s="230" t="s">
        <v>88</v>
      </c>
      <c r="AY173" s="18" t="s">
        <v>139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86</v>
      </c>
      <c r="BK173" s="231">
        <f>ROUND(I173*H173,2)</f>
        <v>0</v>
      </c>
      <c r="BL173" s="18" t="s">
        <v>146</v>
      </c>
      <c r="BM173" s="230" t="s">
        <v>192</v>
      </c>
    </row>
    <row r="174" s="13" customFormat="1">
      <c r="A174" s="13"/>
      <c r="B174" s="232"/>
      <c r="C174" s="233"/>
      <c r="D174" s="234" t="s">
        <v>148</v>
      </c>
      <c r="E174" s="235" t="s">
        <v>1</v>
      </c>
      <c r="F174" s="236" t="s">
        <v>193</v>
      </c>
      <c r="G174" s="233"/>
      <c r="H174" s="235" t="s">
        <v>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148</v>
      </c>
      <c r="AU174" s="242" t="s">
        <v>88</v>
      </c>
      <c r="AV174" s="13" t="s">
        <v>86</v>
      </c>
      <c r="AW174" s="13" t="s">
        <v>33</v>
      </c>
      <c r="AX174" s="13" t="s">
        <v>78</v>
      </c>
      <c r="AY174" s="242" t="s">
        <v>139</v>
      </c>
    </row>
    <row r="175" s="13" customFormat="1">
      <c r="A175" s="13"/>
      <c r="B175" s="232"/>
      <c r="C175" s="233"/>
      <c r="D175" s="234" t="s">
        <v>148</v>
      </c>
      <c r="E175" s="235" t="s">
        <v>1</v>
      </c>
      <c r="F175" s="236" t="s">
        <v>194</v>
      </c>
      <c r="G175" s="233"/>
      <c r="H175" s="235" t="s">
        <v>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148</v>
      </c>
      <c r="AU175" s="242" t="s">
        <v>88</v>
      </c>
      <c r="AV175" s="13" t="s">
        <v>86</v>
      </c>
      <c r="AW175" s="13" t="s">
        <v>33</v>
      </c>
      <c r="AX175" s="13" t="s">
        <v>78</v>
      </c>
      <c r="AY175" s="242" t="s">
        <v>139</v>
      </c>
    </row>
    <row r="176" s="14" customFormat="1">
      <c r="A176" s="14"/>
      <c r="B176" s="243"/>
      <c r="C176" s="244"/>
      <c r="D176" s="234" t="s">
        <v>148</v>
      </c>
      <c r="E176" s="245" t="s">
        <v>1</v>
      </c>
      <c r="F176" s="246" t="s">
        <v>195</v>
      </c>
      <c r="G176" s="244"/>
      <c r="H176" s="247">
        <v>28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148</v>
      </c>
      <c r="AU176" s="253" t="s">
        <v>88</v>
      </c>
      <c r="AV176" s="14" t="s">
        <v>88</v>
      </c>
      <c r="AW176" s="14" t="s">
        <v>33</v>
      </c>
      <c r="AX176" s="14" t="s">
        <v>78</v>
      </c>
      <c r="AY176" s="253" t="s">
        <v>139</v>
      </c>
    </row>
    <row r="177" s="16" customFormat="1">
      <c r="A177" s="16"/>
      <c r="B177" s="265"/>
      <c r="C177" s="266"/>
      <c r="D177" s="234" t="s">
        <v>148</v>
      </c>
      <c r="E177" s="267" t="s">
        <v>1</v>
      </c>
      <c r="F177" s="268" t="s">
        <v>164</v>
      </c>
      <c r="G177" s="266"/>
      <c r="H177" s="269">
        <v>28</v>
      </c>
      <c r="I177" s="270"/>
      <c r="J177" s="266"/>
      <c r="K177" s="266"/>
      <c r="L177" s="271"/>
      <c r="M177" s="272"/>
      <c r="N177" s="273"/>
      <c r="O177" s="273"/>
      <c r="P177" s="273"/>
      <c r="Q177" s="273"/>
      <c r="R177" s="273"/>
      <c r="S177" s="273"/>
      <c r="T177" s="274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75" t="s">
        <v>148</v>
      </c>
      <c r="AU177" s="275" t="s">
        <v>88</v>
      </c>
      <c r="AV177" s="16" t="s">
        <v>165</v>
      </c>
      <c r="AW177" s="16" t="s">
        <v>33</v>
      </c>
      <c r="AX177" s="16" t="s">
        <v>78</v>
      </c>
      <c r="AY177" s="275" t="s">
        <v>139</v>
      </c>
    </row>
    <row r="178" s="13" customFormat="1">
      <c r="A178" s="13"/>
      <c r="B178" s="232"/>
      <c r="C178" s="233"/>
      <c r="D178" s="234" t="s">
        <v>148</v>
      </c>
      <c r="E178" s="235" t="s">
        <v>1</v>
      </c>
      <c r="F178" s="236" t="s">
        <v>196</v>
      </c>
      <c r="G178" s="233"/>
      <c r="H178" s="235" t="s">
        <v>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148</v>
      </c>
      <c r="AU178" s="242" t="s">
        <v>88</v>
      </c>
      <c r="AV178" s="13" t="s">
        <v>86</v>
      </c>
      <c r="AW178" s="13" t="s">
        <v>33</v>
      </c>
      <c r="AX178" s="13" t="s">
        <v>78</v>
      </c>
      <c r="AY178" s="242" t="s">
        <v>139</v>
      </c>
    </row>
    <row r="179" s="14" customFormat="1">
      <c r="A179" s="14"/>
      <c r="B179" s="243"/>
      <c r="C179" s="244"/>
      <c r="D179" s="234" t="s">
        <v>148</v>
      </c>
      <c r="E179" s="245" t="s">
        <v>1</v>
      </c>
      <c r="F179" s="246" t="s">
        <v>197</v>
      </c>
      <c r="G179" s="244"/>
      <c r="H179" s="247">
        <v>-1.105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148</v>
      </c>
      <c r="AU179" s="253" t="s">
        <v>88</v>
      </c>
      <c r="AV179" s="14" t="s">
        <v>88</v>
      </c>
      <c r="AW179" s="14" t="s">
        <v>33</v>
      </c>
      <c r="AX179" s="14" t="s">
        <v>78</v>
      </c>
      <c r="AY179" s="253" t="s">
        <v>139</v>
      </c>
    </row>
    <row r="180" s="14" customFormat="1">
      <c r="A180" s="14"/>
      <c r="B180" s="243"/>
      <c r="C180" s="244"/>
      <c r="D180" s="234" t="s">
        <v>148</v>
      </c>
      <c r="E180" s="245" t="s">
        <v>1</v>
      </c>
      <c r="F180" s="246" t="s">
        <v>198</v>
      </c>
      <c r="G180" s="244"/>
      <c r="H180" s="247">
        <v>0.105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148</v>
      </c>
      <c r="AU180" s="253" t="s">
        <v>88</v>
      </c>
      <c r="AV180" s="14" t="s">
        <v>88</v>
      </c>
      <c r="AW180" s="14" t="s">
        <v>33</v>
      </c>
      <c r="AX180" s="14" t="s">
        <v>78</v>
      </c>
      <c r="AY180" s="253" t="s">
        <v>139</v>
      </c>
    </row>
    <row r="181" s="15" customFormat="1">
      <c r="A181" s="15"/>
      <c r="B181" s="254"/>
      <c r="C181" s="255"/>
      <c r="D181" s="234" t="s">
        <v>148</v>
      </c>
      <c r="E181" s="256" t="s">
        <v>1</v>
      </c>
      <c r="F181" s="257" t="s">
        <v>153</v>
      </c>
      <c r="G181" s="255"/>
      <c r="H181" s="258">
        <v>27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4" t="s">
        <v>148</v>
      </c>
      <c r="AU181" s="264" t="s">
        <v>88</v>
      </c>
      <c r="AV181" s="15" t="s">
        <v>146</v>
      </c>
      <c r="AW181" s="15" t="s">
        <v>33</v>
      </c>
      <c r="AX181" s="15" t="s">
        <v>86</v>
      </c>
      <c r="AY181" s="264" t="s">
        <v>139</v>
      </c>
    </row>
    <row r="182" s="2" customFormat="1" ht="14.4" customHeight="1">
      <c r="A182" s="39"/>
      <c r="B182" s="40"/>
      <c r="C182" s="276" t="s">
        <v>199</v>
      </c>
      <c r="D182" s="276" t="s">
        <v>200</v>
      </c>
      <c r="E182" s="277" t="s">
        <v>201</v>
      </c>
      <c r="F182" s="278" t="s">
        <v>202</v>
      </c>
      <c r="G182" s="279" t="s">
        <v>203</v>
      </c>
      <c r="H182" s="280">
        <v>54</v>
      </c>
      <c r="I182" s="281"/>
      <c r="J182" s="282">
        <f>ROUND(I182*H182,2)</f>
        <v>0</v>
      </c>
      <c r="K182" s="278" t="s">
        <v>145</v>
      </c>
      <c r="L182" s="283"/>
      <c r="M182" s="284" t="s">
        <v>1</v>
      </c>
      <c r="N182" s="285" t="s">
        <v>43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199</v>
      </c>
      <c r="AT182" s="230" t="s">
        <v>200</v>
      </c>
      <c r="AU182" s="230" t="s">
        <v>88</v>
      </c>
      <c r="AY182" s="18" t="s">
        <v>139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86</v>
      </c>
      <c r="BK182" s="231">
        <f>ROUND(I182*H182,2)</f>
        <v>0</v>
      </c>
      <c r="BL182" s="18" t="s">
        <v>146</v>
      </c>
      <c r="BM182" s="230" t="s">
        <v>204</v>
      </c>
    </row>
    <row r="183" s="13" customFormat="1">
      <c r="A183" s="13"/>
      <c r="B183" s="232"/>
      <c r="C183" s="233"/>
      <c r="D183" s="234" t="s">
        <v>148</v>
      </c>
      <c r="E183" s="235" t="s">
        <v>1</v>
      </c>
      <c r="F183" s="236" t="s">
        <v>205</v>
      </c>
      <c r="G183" s="233"/>
      <c r="H183" s="235" t="s">
        <v>1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148</v>
      </c>
      <c r="AU183" s="242" t="s">
        <v>88</v>
      </c>
      <c r="AV183" s="13" t="s">
        <v>86</v>
      </c>
      <c r="AW183" s="13" t="s">
        <v>33</v>
      </c>
      <c r="AX183" s="13" t="s">
        <v>78</v>
      </c>
      <c r="AY183" s="242" t="s">
        <v>139</v>
      </c>
    </row>
    <row r="184" s="13" customFormat="1">
      <c r="A184" s="13"/>
      <c r="B184" s="232"/>
      <c r="C184" s="233"/>
      <c r="D184" s="234" t="s">
        <v>148</v>
      </c>
      <c r="E184" s="235" t="s">
        <v>1</v>
      </c>
      <c r="F184" s="236" t="s">
        <v>206</v>
      </c>
      <c r="G184" s="233"/>
      <c r="H184" s="235" t="s">
        <v>1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148</v>
      </c>
      <c r="AU184" s="242" t="s">
        <v>88</v>
      </c>
      <c r="AV184" s="13" t="s">
        <v>86</v>
      </c>
      <c r="AW184" s="13" t="s">
        <v>33</v>
      </c>
      <c r="AX184" s="13" t="s">
        <v>78</v>
      </c>
      <c r="AY184" s="242" t="s">
        <v>139</v>
      </c>
    </row>
    <row r="185" s="14" customFormat="1">
      <c r="A185" s="14"/>
      <c r="B185" s="243"/>
      <c r="C185" s="244"/>
      <c r="D185" s="234" t="s">
        <v>148</v>
      </c>
      <c r="E185" s="245" t="s">
        <v>1</v>
      </c>
      <c r="F185" s="246" t="s">
        <v>207</v>
      </c>
      <c r="G185" s="244"/>
      <c r="H185" s="247">
        <v>54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148</v>
      </c>
      <c r="AU185" s="253" t="s">
        <v>88</v>
      </c>
      <c r="AV185" s="14" t="s">
        <v>88</v>
      </c>
      <c r="AW185" s="14" t="s">
        <v>33</v>
      </c>
      <c r="AX185" s="14" t="s">
        <v>86</v>
      </c>
      <c r="AY185" s="253" t="s">
        <v>139</v>
      </c>
    </row>
    <row r="186" s="2" customFormat="1" ht="24.15" customHeight="1">
      <c r="A186" s="39"/>
      <c r="B186" s="40"/>
      <c r="C186" s="219" t="s">
        <v>208</v>
      </c>
      <c r="D186" s="219" t="s">
        <v>141</v>
      </c>
      <c r="E186" s="220" t="s">
        <v>209</v>
      </c>
      <c r="F186" s="221" t="s">
        <v>210</v>
      </c>
      <c r="G186" s="222" t="s">
        <v>144</v>
      </c>
      <c r="H186" s="223">
        <v>95.5</v>
      </c>
      <c r="I186" s="224"/>
      <c r="J186" s="225">
        <f>ROUND(I186*H186,2)</f>
        <v>0</v>
      </c>
      <c r="K186" s="221" t="s">
        <v>145</v>
      </c>
      <c r="L186" s="45"/>
      <c r="M186" s="226" t="s">
        <v>1</v>
      </c>
      <c r="N186" s="227" t="s">
        <v>43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146</v>
      </c>
      <c r="AT186" s="230" t="s">
        <v>141</v>
      </c>
      <c r="AU186" s="230" t="s">
        <v>88</v>
      </c>
      <c r="AY186" s="18" t="s">
        <v>139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86</v>
      </c>
      <c r="BK186" s="231">
        <f>ROUND(I186*H186,2)</f>
        <v>0</v>
      </c>
      <c r="BL186" s="18" t="s">
        <v>146</v>
      </c>
      <c r="BM186" s="230" t="s">
        <v>211</v>
      </c>
    </row>
    <row r="187" s="13" customFormat="1">
      <c r="A187" s="13"/>
      <c r="B187" s="232"/>
      <c r="C187" s="233"/>
      <c r="D187" s="234" t="s">
        <v>148</v>
      </c>
      <c r="E187" s="235" t="s">
        <v>1</v>
      </c>
      <c r="F187" s="236" t="s">
        <v>212</v>
      </c>
      <c r="G187" s="233"/>
      <c r="H187" s="235" t="s">
        <v>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148</v>
      </c>
      <c r="AU187" s="242" t="s">
        <v>88</v>
      </c>
      <c r="AV187" s="13" t="s">
        <v>86</v>
      </c>
      <c r="AW187" s="13" t="s">
        <v>33</v>
      </c>
      <c r="AX187" s="13" t="s">
        <v>78</v>
      </c>
      <c r="AY187" s="242" t="s">
        <v>139</v>
      </c>
    </row>
    <row r="188" s="13" customFormat="1">
      <c r="A188" s="13"/>
      <c r="B188" s="232"/>
      <c r="C188" s="233"/>
      <c r="D188" s="234" t="s">
        <v>148</v>
      </c>
      <c r="E188" s="235" t="s">
        <v>1</v>
      </c>
      <c r="F188" s="236" t="s">
        <v>213</v>
      </c>
      <c r="G188" s="233"/>
      <c r="H188" s="235" t="s">
        <v>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148</v>
      </c>
      <c r="AU188" s="242" t="s">
        <v>88</v>
      </c>
      <c r="AV188" s="13" t="s">
        <v>86</v>
      </c>
      <c r="AW188" s="13" t="s">
        <v>33</v>
      </c>
      <c r="AX188" s="13" t="s">
        <v>78</v>
      </c>
      <c r="AY188" s="242" t="s">
        <v>139</v>
      </c>
    </row>
    <row r="189" s="14" customFormat="1">
      <c r="A189" s="14"/>
      <c r="B189" s="243"/>
      <c r="C189" s="244"/>
      <c r="D189" s="234" t="s">
        <v>148</v>
      </c>
      <c r="E189" s="245" t="s">
        <v>1</v>
      </c>
      <c r="F189" s="246" t="s">
        <v>214</v>
      </c>
      <c r="G189" s="244"/>
      <c r="H189" s="247">
        <v>91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148</v>
      </c>
      <c r="AU189" s="253" t="s">
        <v>88</v>
      </c>
      <c r="AV189" s="14" t="s">
        <v>88</v>
      </c>
      <c r="AW189" s="14" t="s">
        <v>33</v>
      </c>
      <c r="AX189" s="14" t="s">
        <v>78</v>
      </c>
      <c r="AY189" s="253" t="s">
        <v>139</v>
      </c>
    </row>
    <row r="190" s="13" customFormat="1">
      <c r="A190" s="13"/>
      <c r="B190" s="232"/>
      <c r="C190" s="233"/>
      <c r="D190" s="234" t="s">
        <v>148</v>
      </c>
      <c r="E190" s="235" t="s">
        <v>1</v>
      </c>
      <c r="F190" s="236" t="s">
        <v>215</v>
      </c>
      <c r="G190" s="233"/>
      <c r="H190" s="235" t="s">
        <v>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148</v>
      </c>
      <c r="AU190" s="242" t="s">
        <v>88</v>
      </c>
      <c r="AV190" s="13" t="s">
        <v>86</v>
      </c>
      <c r="AW190" s="13" t="s">
        <v>33</v>
      </c>
      <c r="AX190" s="13" t="s">
        <v>78</v>
      </c>
      <c r="AY190" s="242" t="s">
        <v>139</v>
      </c>
    </row>
    <row r="191" s="13" customFormat="1">
      <c r="A191" s="13"/>
      <c r="B191" s="232"/>
      <c r="C191" s="233"/>
      <c r="D191" s="234" t="s">
        <v>148</v>
      </c>
      <c r="E191" s="235" t="s">
        <v>1</v>
      </c>
      <c r="F191" s="236" t="s">
        <v>216</v>
      </c>
      <c r="G191" s="233"/>
      <c r="H191" s="235" t="s">
        <v>1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148</v>
      </c>
      <c r="AU191" s="242" t="s">
        <v>88</v>
      </c>
      <c r="AV191" s="13" t="s">
        <v>86</v>
      </c>
      <c r="AW191" s="13" t="s">
        <v>33</v>
      </c>
      <c r="AX191" s="13" t="s">
        <v>78</v>
      </c>
      <c r="AY191" s="242" t="s">
        <v>139</v>
      </c>
    </row>
    <row r="192" s="14" customFormat="1">
      <c r="A192" s="14"/>
      <c r="B192" s="243"/>
      <c r="C192" s="244"/>
      <c r="D192" s="234" t="s">
        <v>148</v>
      </c>
      <c r="E192" s="245" t="s">
        <v>1</v>
      </c>
      <c r="F192" s="246" t="s">
        <v>217</v>
      </c>
      <c r="G192" s="244"/>
      <c r="H192" s="247">
        <v>-6.5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148</v>
      </c>
      <c r="AU192" s="253" t="s">
        <v>88</v>
      </c>
      <c r="AV192" s="14" t="s">
        <v>88</v>
      </c>
      <c r="AW192" s="14" t="s">
        <v>33</v>
      </c>
      <c r="AX192" s="14" t="s">
        <v>78</v>
      </c>
      <c r="AY192" s="253" t="s">
        <v>139</v>
      </c>
    </row>
    <row r="193" s="13" customFormat="1">
      <c r="A193" s="13"/>
      <c r="B193" s="232"/>
      <c r="C193" s="233"/>
      <c r="D193" s="234" t="s">
        <v>148</v>
      </c>
      <c r="E193" s="235" t="s">
        <v>1</v>
      </c>
      <c r="F193" s="236" t="s">
        <v>218</v>
      </c>
      <c r="G193" s="233"/>
      <c r="H193" s="235" t="s">
        <v>1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148</v>
      </c>
      <c r="AU193" s="242" t="s">
        <v>88</v>
      </c>
      <c r="AV193" s="13" t="s">
        <v>86</v>
      </c>
      <c r="AW193" s="13" t="s">
        <v>33</v>
      </c>
      <c r="AX193" s="13" t="s">
        <v>78</v>
      </c>
      <c r="AY193" s="242" t="s">
        <v>139</v>
      </c>
    </row>
    <row r="194" s="13" customFormat="1">
      <c r="A194" s="13"/>
      <c r="B194" s="232"/>
      <c r="C194" s="233"/>
      <c r="D194" s="234" t="s">
        <v>148</v>
      </c>
      <c r="E194" s="235" t="s">
        <v>1</v>
      </c>
      <c r="F194" s="236" t="s">
        <v>219</v>
      </c>
      <c r="G194" s="233"/>
      <c r="H194" s="235" t="s">
        <v>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148</v>
      </c>
      <c r="AU194" s="242" t="s">
        <v>88</v>
      </c>
      <c r="AV194" s="13" t="s">
        <v>86</v>
      </c>
      <c r="AW194" s="13" t="s">
        <v>33</v>
      </c>
      <c r="AX194" s="13" t="s">
        <v>78</v>
      </c>
      <c r="AY194" s="242" t="s">
        <v>139</v>
      </c>
    </row>
    <row r="195" s="14" customFormat="1">
      <c r="A195" s="14"/>
      <c r="B195" s="243"/>
      <c r="C195" s="244"/>
      <c r="D195" s="234" t="s">
        <v>148</v>
      </c>
      <c r="E195" s="245" t="s">
        <v>1</v>
      </c>
      <c r="F195" s="246" t="s">
        <v>220</v>
      </c>
      <c r="G195" s="244"/>
      <c r="H195" s="247">
        <v>-28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148</v>
      </c>
      <c r="AU195" s="253" t="s">
        <v>88</v>
      </c>
      <c r="AV195" s="14" t="s">
        <v>88</v>
      </c>
      <c r="AW195" s="14" t="s">
        <v>33</v>
      </c>
      <c r="AX195" s="14" t="s">
        <v>78</v>
      </c>
      <c r="AY195" s="253" t="s">
        <v>139</v>
      </c>
    </row>
    <row r="196" s="16" customFormat="1">
      <c r="A196" s="16"/>
      <c r="B196" s="265"/>
      <c r="C196" s="266"/>
      <c r="D196" s="234" t="s">
        <v>148</v>
      </c>
      <c r="E196" s="267" t="s">
        <v>1</v>
      </c>
      <c r="F196" s="268" t="s">
        <v>164</v>
      </c>
      <c r="G196" s="266"/>
      <c r="H196" s="269">
        <v>56.5</v>
      </c>
      <c r="I196" s="270"/>
      <c r="J196" s="266"/>
      <c r="K196" s="266"/>
      <c r="L196" s="271"/>
      <c r="M196" s="272"/>
      <c r="N196" s="273"/>
      <c r="O196" s="273"/>
      <c r="P196" s="273"/>
      <c r="Q196" s="273"/>
      <c r="R196" s="273"/>
      <c r="S196" s="273"/>
      <c r="T196" s="274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75" t="s">
        <v>148</v>
      </c>
      <c r="AU196" s="275" t="s">
        <v>88</v>
      </c>
      <c r="AV196" s="16" t="s">
        <v>165</v>
      </c>
      <c r="AW196" s="16" t="s">
        <v>33</v>
      </c>
      <c r="AX196" s="16" t="s">
        <v>78</v>
      </c>
      <c r="AY196" s="275" t="s">
        <v>139</v>
      </c>
    </row>
    <row r="197" s="13" customFormat="1">
      <c r="A197" s="13"/>
      <c r="B197" s="232"/>
      <c r="C197" s="233"/>
      <c r="D197" s="234" t="s">
        <v>148</v>
      </c>
      <c r="E197" s="235" t="s">
        <v>1</v>
      </c>
      <c r="F197" s="236" t="s">
        <v>221</v>
      </c>
      <c r="G197" s="233"/>
      <c r="H197" s="235" t="s">
        <v>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148</v>
      </c>
      <c r="AU197" s="242" t="s">
        <v>88</v>
      </c>
      <c r="AV197" s="13" t="s">
        <v>86</v>
      </c>
      <c r="AW197" s="13" t="s">
        <v>33</v>
      </c>
      <c r="AX197" s="13" t="s">
        <v>78</v>
      </c>
      <c r="AY197" s="242" t="s">
        <v>139</v>
      </c>
    </row>
    <row r="198" s="13" customFormat="1">
      <c r="A198" s="13"/>
      <c r="B198" s="232"/>
      <c r="C198" s="233"/>
      <c r="D198" s="234" t="s">
        <v>148</v>
      </c>
      <c r="E198" s="235" t="s">
        <v>1</v>
      </c>
      <c r="F198" s="236" t="s">
        <v>222</v>
      </c>
      <c r="G198" s="233"/>
      <c r="H198" s="235" t="s">
        <v>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148</v>
      </c>
      <c r="AU198" s="242" t="s">
        <v>88</v>
      </c>
      <c r="AV198" s="13" t="s">
        <v>86</v>
      </c>
      <c r="AW198" s="13" t="s">
        <v>33</v>
      </c>
      <c r="AX198" s="13" t="s">
        <v>78</v>
      </c>
      <c r="AY198" s="242" t="s">
        <v>139</v>
      </c>
    </row>
    <row r="199" s="14" customFormat="1">
      <c r="A199" s="14"/>
      <c r="B199" s="243"/>
      <c r="C199" s="244"/>
      <c r="D199" s="234" t="s">
        <v>148</v>
      </c>
      <c r="E199" s="245" t="s">
        <v>1</v>
      </c>
      <c r="F199" s="246" t="s">
        <v>223</v>
      </c>
      <c r="G199" s="244"/>
      <c r="H199" s="247">
        <v>58.5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148</v>
      </c>
      <c r="AU199" s="253" t="s">
        <v>88</v>
      </c>
      <c r="AV199" s="14" t="s">
        <v>88</v>
      </c>
      <c r="AW199" s="14" t="s">
        <v>33</v>
      </c>
      <c r="AX199" s="14" t="s">
        <v>78</v>
      </c>
      <c r="AY199" s="253" t="s">
        <v>139</v>
      </c>
    </row>
    <row r="200" s="13" customFormat="1">
      <c r="A200" s="13"/>
      <c r="B200" s="232"/>
      <c r="C200" s="233"/>
      <c r="D200" s="234" t="s">
        <v>148</v>
      </c>
      <c r="E200" s="235" t="s">
        <v>1</v>
      </c>
      <c r="F200" s="236" t="s">
        <v>224</v>
      </c>
      <c r="G200" s="233"/>
      <c r="H200" s="235" t="s">
        <v>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148</v>
      </c>
      <c r="AU200" s="242" t="s">
        <v>88</v>
      </c>
      <c r="AV200" s="13" t="s">
        <v>86</v>
      </c>
      <c r="AW200" s="13" t="s">
        <v>33</v>
      </c>
      <c r="AX200" s="13" t="s">
        <v>78</v>
      </c>
      <c r="AY200" s="242" t="s">
        <v>139</v>
      </c>
    </row>
    <row r="201" s="14" customFormat="1">
      <c r="A201" s="14"/>
      <c r="B201" s="243"/>
      <c r="C201" s="244"/>
      <c r="D201" s="234" t="s">
        <v>148</v>
      </c>
      <c r="E201" s="245" t="s">
        <v>1</v>
      </c>
      <c r="F201" s="246" t="s">
        <v>225</v>
      </c>
      <c r="G201" s="244"/>
      <c r="H201" s="247">
        <v>-3.1779999999999999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148</v>
      </c>
      <c r="AU201" s="253" t="s">
        <v>88</v>
      </c>
      <c r="AV201" s="14" t="s">
        <v>88</v>
      </c>
      <c r="AW201" s="14" t="s">
        <v>33</v>
      </c>
      <c r="AX201" s="14" t="s">
        <v>78</v>
      </c>
      <c r="AY201" s="253" t="s">
        <v>139</v>
      </c>
    </row>
    <row r="202" s="14" customFormat="1">
      <c r="A202" s="14"/>
      <c r="B202" s="243"/>
      <c r="C202" s="244"/>
      <c r="D202" s="234" t="s">
        <v>148</v>
      </c>
      <c r="E202" s="245" t="s">
        <v>1</v>
      </c>
      <c r="F202" s="246" t="s">
        <v>226</v>
      </c>
      <c r="G202" s="244"/>
      <c r="H202" s="247">
        <v>-18.375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148</v>
      </c>
      <c r="AU202" s="253" t="s">
        <v>88</v>
      </c>
      <c r="AV202" s="14" t="s">
        <v>88</v>
      </c>
      <c r="AW202" s="14" t="s">
        <v>33</v>
      </c>
      <c r="AX202" s="14" t="s">
        <v>78</v>
      </c>
      <c r="AY202" s="253" t="s">
        <v>139</v>
      </c>
    </row>
    <row r="203" s="14" customFormat="1">
      <c r="A203" s="14"/>
      <c r="B203" s="243"/>
      <c r="C203" s="244"/>
      <c r="D203" s="234" t="s">
        <v>148</v>
      </c>
      <c r="E203" s="245" t="s">
        <v>1</v>
      </c>
      <c r="F203" s="246" t="s">
        <v>227</v>
      </c>
      <c r="G203" s="244"/>
      <c r="H203" s="247">
        <v>0.052999999999999998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148</v>
      </c>
      <c r="AU203" s="253" t="s">
        <v>88</v>
      </c>
      <c r="AV203" s="14" t="s">
        <v>88</v>
      </c>
      <c r="AW203" s="14" t="s">
        <v>33</v>
      </c>
      <c r="AX203" s="14" t="s">
        <v>78</v>
      </c>
      <c r="AY203" s="253" t="s">
        <v>139</v>
      </c>
    </row>
    <row r="204" s="16" customFormat="1">
      <c r="A204" s="16"/>
      <c r="B204" s="265"/>
      <c r="C204" s="266"/>
      <c r="D204" s="234" t="s">
        <v>148</v>
      </c>
      <c r="E204" s="267" t="s">
        <v>1</v>
      </c>
      <c r="F204" s="268" t="s">
        <v>168</v>
      </c>
      <c r="G204" s="266"/>
      <c r="H204" s="269">
        <v>37</v>
      </c>
      <c r="I204" s="270"/>
      <c r="J204" s="266"/>
      <c r="K204" s="266"/>
      <c r="L204" s="271"/>
      <c r="M204" s="272"/>
      <c r="N204" s="273"/>
      <c r="O204" s="273"/>
      <c r="P204" s="273"/>
      <c r="Q204" s="273"/>
      <c r="R204" s="273"/>
      <c r="S204" s="273"/>
      <c r="T204" s="274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75" t="s">
        <v>148</v>
      </c>
      <c r="AU204" s="275" t="s">
        <v>88</v>
      </c>
      <c r="AV204" s="16" t="s">
        <v>165</v>
      </c>
      <c r="AW204" s="16" t="s">
        <v>33</v>
      </c>
      <c r="AX204" s="16" t="s">
        <v>78</v>
      </c>
      <c r="AY204" s="275" t="s">
        <v>139</v>
      </c>
    </row>
    <row r="205" s="13" customFormat="1">
      <c r="A205" s="13"/>
      <c r="B205" s="232"/>
      <c r="C205" s="233"/>
      <c r="D205" s="234" t="s">
        <v>148</v>
      </c>
      <c r="E205" s="235" t="s">
        <v>1</v>
      </c>
      <c r="F205" s="236" t="s">
        <v>228</v>
      </c>
      <c r="G205" s="233"/>
      <c r="H205" s="235" t="s">
        <v>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148</v>
      </c>
      <c r="AU205" s="242" t="s">
        <v>88</v>
      </c>
      <c r="AV205" s="13" t="s">
        <v>86</v>
      </c>
      <c r="AW205" s="13" t="s">
        <v>33</v>
      </c>
      <c r="AX205" s="13" t="s">
        <v>78</v>
      </c>
      <c r="AY205" s="242" t="s">
        <v>139</v>
      </c>
    </row>
    <row r="206" s="13" customFormat="1">
      <c r="A206" s="13"/>
      <c r="B206" s="232"/>
      <c r="C206" s="233"/>
      <c r="D206" s="234" t="s">
        <v>148</v>
      </c>
      <c r="E206" s="235" t="s">
        <v>1</v>
      </c>
      <c r="F206" s="236" t="s">
        <v>229</v>
      </c>
      <c r="G206" s="233"/>
      <c r="H206" s="235" t="s">
        <v>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148</v>
      </c>
      <c r="AU206" s="242" t="s">
        <v>88</v>
      </c>
      <c r="AV206" s="13" t="s">
        <v>86</v>
      </c>
      <c r="AW206" s="13" t="s">
        <v>33</v>
      </c>
      <c r="AX206" s="13" t="s">
        <v>78</v>
      </c>
      <c r="AY206" s="242" t="s">
        <v>139</v>
      </c>
    </row>
    <row r="207" s="14" customFormat="1">
      <c r="A207" s="14"/>
      <c r="B207" s="243"/>
      <c r="C207" s="244"/>
      <c r="D207" s="234" t="s">
        <v>148</v>
      </c>
      <c r="E207" s="245" t="s">
        <v>1</v>
      </c>
      <c r="F207" s="246" t="s">
        <v>230</v>
      </c>
      <c r="G207" s="244"/>
      <c r="H207" s="247">
        <v>7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148</v>
      </c>
      <c r="AU207" s="253" t="s">
        <v>88</v>
      </c>
      <c r="AV207" s="14" t="s">
        <v>88</v>
      </c>
      <c r="AW207" s="14" t="s">
        <v>33</v>
      </c>
      <c r="AX207" s="14" t="s">
        <v>78</v>
      </c>
      <c r="AY207" s="253" t="s">
        <v>139</v>
      </c>
    </row>
    <row r="208" s="13" customFormat="1">
      <c r="A208" s="13"/>
      <c r="B208" s="232"/>
      <c r="C208" s="233"/>
      <c r="D208" s="234" t="s">
        <v>148</v>
      </c>
      <c r="E208" s="235" t="s">
        <v>1</v>
      </c>
      <c r="F208" s="236" t="s">
        <v>231</v>
      </c>
      <c r="G208" s="233"/>
      <c r="H208" s="235" t="s">
        <v>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148</v>
      </c>
      <c r="AU208" s="242" t="s">
        <v>88</v>
      </c>
      <c r="AV208" s="13" t="s">
        <v>86</v>
      </c>
      <c r="AW208" s="13" t="s">
        <v>33</v>
      </c>
      <c r="AX208" s="13" t="s">
        <v>78</v>
      </c>
      <c r="AY208" s="242" t="s">
        <v>139</v>
      </c>
    </row>
    <row r="209" s="14" customFormat="1">
      <c r="A209" s="14"/>
      <c r="B209" s="243"/>
      <c r="C209" s="244"/>
      <c r="D209" s="234" t="s">
        <v>148</v>
      </c>
      <c r="E209" s="245" t="s">
        <v>1</v>
      </c>
      <c r="F209" s="246" t="s">
        <v>232</v>
      </c>
      <c r="G209" s="244"/>
      <c r="H209" s="247">
        <v>-4.9000000000000004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148</v>
      </c>
      <c r="AU209" s="253" t="s">
        <v>88</v>
      </c>
      <c r="AV209" s="14" t="s">
        <v>88</v>
      </c>
      <c r="AW209" s="14" t="s">
        <v>33</v>
      </c>
      <c r="AX209" s="14" t="s">
        <v>78</v>
      </c>
      <c r="AY209" s="253" t="s">
        <v>139</v>
      </c>
    </row>
    <row r="210" s="14" customFormat="1">
      <c r="A210" s="14"/>
      <c r="B210" s="243"/>
      <c r="C210" s="244"/>
      <c r="D210" s="234" t="s">
        <v>148</v>
      </c>
      <c r="E210" s="245" t="s">
        <v>1</v>
      </c>
      <c r="F210" s="246" t="s">
        <v>233</v>
      </c>
      <c r="G210" s="244"/>
      <c r="H210" s="247">
        <v>-0.10000000000000001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148</v>
      </c>
      <c r="AU210" s="253" t="s">
        <v>88</v>
      </c>
      <c r="AV210" s="14" t="s">
        <v>88</v>
      </c>
      <c r="AW210" s="14" t="s">
        <v>33</v>
      </c>
      <c r="AX210" s="14" t="s">
        <v>78</v>
      </c>
      <c r="AY210" s="253" t="s">
        <v>139</v>
      </c>
    </row>
    <row r="211" s="16" customFormat="1">
      <c r="A211" s="16"/>
      <c r="B211" s="265"/>
      <c r="C211" s="266"/>
      <c r="D211" s="234" t="s">
        <v>148</v>
      </c>
      <c r="E211" s="267" t="s">
        <v>1</v>
      </c>
      <c r="F211" s="268" t="s">
        <v>234</v>
      </c>
      <c r="G211" s="266"/>
      <c r="H211" s="269">
        <v>1.9999999999999996</v>
      </c>
      <c r="I211" s="270"/>
      <c r="J211" s="266"/>
      <c r="K211" s="266"/>
      <c r="L211" s="271"/>
      <c r="M211" s="272"/>
      <c r="N211" s="273"/>
      <c r="O211" s="273"/>
      <c r="P211" s="273"/>
      <c r="Q211" s="273"/>
      <c r="R211" s="273"/>
      <c r="S211" s="273"/>
      <c r="T211" s="274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75" t="s">
        <v>148</v>
      </c>
      <c r="AU211" s="275" t="s">
        <v>88</v>
      </c>
      <c r="AV211" s="16" t="s">
        <v>165</v>
      </c>
      <c r="AW211" s="16" t="s">
        <v>33</v>
      </c>
      <c r="AX211" s="16" t="s">
        <v>78</v>
      </c>
      <c r="AY211" s="275" t="s">
        <v>139</v>
      </c>
    </row>
    <row r="212" s="15" customFormat="1">
      <c r="A212" s="15"/>
      <c r="B212" s="254"/>
      <c r="C212" s="255"/>
      <c r="D212" s="234" t="s">
        <v>148</v>
      </c>
      <c r="E212" s="256" t="s">
        <v>1</v>
      </c>
      <c r="F212" s="257" t="s">
        <v>153</v>
      </c>
      <c r="G212" s="255"/>
      <c r="H212" s="258">
        <v>95.5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4" t="s">
        <v>148</v>
      </c>
      <c r="AU212" s="264" t="s">
        <v>88</v>
      </c>
      <c r="AV212" s="15" t="s">
        <v>146</v>
      </c>
      <c r="AW212" s="15" t="s">
        <v>33</v>
      </c>
      <c r="AX212" s="15" t="s">
        <v>86</v>
      </c>
      <c r="AY212" s="264" t="s">
        <v>139</v>
      </c>
    </row>
    <row r="213" s="2" customFormat="1" ht="14.4" customHeight="1">
      <c r="A213" s="39"/>
      <c r="B213" s="40"/>
      <c r="C213" s="276" t="s">
        <v>235</v>
      </c>
      <c r="D213" s="276" t="s">
        <v>200</v>
      </c>
      <c r="E213" s="277" t="s">
        <v>236</v>
      </c>
      <c r="F213" s="278" t="s">
        <v>237</v>
      </c>
      <c r="G213" s="279" t="s">
        <v>203</v>
      </c>
      <c r="H213" s="280">
        <v>113</v>
      </c>
      <c r="I213" s="281"/>
      <c r="J213" s="282">
        <f>ROUND(I213*H213,2)</f>
        <v>0</v>
      </c>
      <c r="K213" s="278" t="s">
        <v>145</v>
      </c>
      <c r="L213" s="283"/>
      <c r="M213" s="284" t="s">
        <v>1</v>
      </c>
      <c r="N213" s="285" t="s">
        <v>43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199</v>
      </c>
      <c r="AT213" s="230" t="s">
        <v>200</v>
      </c>
      <c r="AU213" s="230" t="s">
        <v>88</v>
      </c>
      <c r="AY213" s="18" t="s">
        <v>139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86</v>
      </c>
      <c r="BK213" s="231">
        <f>ROUND(I213*H213,2)</f>
        <v>0</v>
      </c>
      <c r="BL213" s="18" t="s">
        <v>146</v>
      </c>
      <c r="BM213" s="230" t="s">
        <v>238</v>
      </c>
    </row>
    <row r="214" s="13" customFormat="1">
      <c r="A214" s="13"/>
      <c r="B214" s="232"/>
      <c r="C214" s="233"/>
      <c r="D214" s="234" t="s">
        <v>148</v>
      </c>
      <c r="E214" s="235" t="s">
        <v>1</v>
      </c>
      <c r="F214" s="236" t="s">
        <v>239</v>
      </c>
      <c r="G214" s="233"/>
      <c r="H214" s="235" t="s">
        <v>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148</v>
      </c>
      <c r="AU214" s="242" t="s">
        <v>88</v>
      </c>
      <c r="AV214" s="13" t="s">
        <v>86</v>
      </c>
      <c r="AW214" s="13" t="s">
        <v>33</v>
      </c>
      <c r="AX214" s="13" t="s">
        <v>78</v>
      </c>
      <c r="AY214" s="242" t="s">
        <v>139</v>
      </c>
    </row>
    <row r="215" s="13" customFormat="1">
      <c r="A215" s="13"/>
      <c r="B215" s="232"/>
      <c r="C215" s="233"/>
      <c r="D215" s="234" t="s">
        <v>148</v>
      </c>
      <c r="E215" s="235" t="s">
        <v>1</v>
      </c>
      <c r="F215" s="236" t="s">
        <v>240</v>
      </c>
      <c r="G215" s="233"/>
      <c r="H215" s="235" t="s">
        <v>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148</v>
      </c>
      <c r="AU215" s="242" t="s">
        <v>88</v>
      </c>
      <c r="AV215" s="13" t="s">
        <v>86</v>
      </c>
      <c r="AW215" s="13" t="s">
        <v>33</v>
      </c>
      <c r="AX215" s="13" t="s">
        <v>78</v>
      </c>
      <c r="AY215" s="242" t="s">
        <v>139</v>
      </c>
    </row>
    <row r="216" s="14" customFormat="1">
      <c r="A216" s="14"/>
      <c r="B216" s="243"/>
      <c r="C216" s="244"/>
      <c r="D216" s="234" t="s">
        <v>148</v>
      </c>
      <c r="E216" s="245" t="s">
        <v>1</v>
      </c>
      <c r="F216" s="246" t="s">
        <v>241</v>
      </c>
      <c r="G216" s="244"/>
      <c r="H216" s="247">
        <v>113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148</v>
      </c>
      <c r="AU216" s="253" t="s">
        <v>88</v>
      </c>
      <c r="AV216" s="14" t="s">
        <v>88</v>
      </c>
      <c r="AW216" s="14" t="s">
        <v>33</v>
      </c>
      <c r="AX216" s="14" t="s">
        <v>86</v>
      </c>
      <c r="AY216" s="253" t="s">
        <v>139</v>
      </c>
    </row>
    <row r="217" s="2" customFormat="1" ht="14.4" customHeight="1">
      <c r="A217" s="39"/>
      <c r="B217" s="40"/>
      <c r="C217" s="276" t="s">
        <v>242</v>
      </c>
      <c r="D217" s="276" t="s">
        <v>200</v>
      </c>
      <c r="E217" s="277" t="s">
        <v>243</v>
      </c>
      <c r="F217" s="278" t="s">
        <v>244</v>
      </c>
      <c r="G217" s="279" t="s">
        <v>203</v>
      </c>
      <c r="H217" s="280">
        <v>14.800000000000001</v>
      </c>
      <c r="I217" s="281"/>
      <c r="J217" s="282">
        <f>ROUND(I217*H217,2)</f>
        <v>0</v>
      </c>
      <c r="K217" s="278" t="s">
        <v>145</v>
      </c>
      <c r="L217" s="283"/>
      <c r="M217" s="284" t="s">
        <v>1</v>
      </c>
      <c r="N217" s="285" t="s">
        <v>43</v>
      </c>
      <c r="O217" s="92"/>
      <c r="P217" s="228">
        <f>O217*H217</f>
        <v>0</v>
      </c>
      <c r="Q217" s="228">
        <v>1</v>
      </c>
      <c r="R217" s="228">
        <f>Q217*H217</f>
        <v>14.800000000000001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199</v>
      </c>
      <c r="AT217" s="230" t="s">
        <v>200</v>
      </c>
      <c r="AU217" s="230" t="s">
        <v>88</v>
      </c>
      <c r="AY217" s="18" t="s">
        <v>139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86</v>
      </c>
      <c r="BK217" s="231">
        <f>ROUND(I217*H217,2)</f>
        <v>0</v>
      </c>
      <c r="BL217" s="18" t="s">
        <v>146</v>
      </c>
      <c r="BM217" s="230" t="s">
        <v>245</v>
      </c>
    </row>
    <row r="218" s="13" customFormat="1">
      <c r="A218" s="13"/>
      <c r="B218" s="232"/>
      <c r="C218" s="233"/>
      <c r="D218" s="234" t="s">
        <v>148</v>
      </c>
      <c r="E218" s="235" t="s">
        <v>1</v>
      </c>
      <c r="F218" s="236" t="s">
        <v>246</v>
      </c>
      <c r="G218" s="233"/>
      <c r="H218" s="235" t="s">
        <v>1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148</v>
      </c>
      <c r="AU218" s="242" t="s">
        <v>88</v>
      </c>
      <c r="AV218" s="13" t="s">
        <v>86</v>
      </c>
      <c r="AW218" s="13" t="s">
        <v>33</v>
      </c>
      <c r="AX218" s="13" t="s">
        <v>78</v>
      </c>
      <c r="AY218" s="242" t="s">
        <v>139</v>
      </c>
    </row>
    <row r="219" s="14" customFormat="1">
      <c r="A219" s="14"/>
      <c r="B219" s="243"/>
      <c r="C219" s="244"/>
      <c r="D219" s="234" t="s">
        <v>148</v>
      </c>
      <c r="E219" s="245" t="s">
        <v>1</v>
      </c>
      <c r="F219" s="246" t="s">
        <v>247</v>
      </c>
      <c r="G219" s="244"/>
      <c r="H219" s="247">
        <v>14.800000000000001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148</v>
      </c>
      <c r="AU219" s="253" t="s">
        <v>88</v>
      </c>
      <c r="AV219" s="14" t="s">
        <v>88</v>
      </c>
      <c r="AW219" s="14" t="s">
        <v>33</v>
      </c>
      <c r="AX219" s="14" t="s">
        <v>86</v>
      </c>
      <c r="AY219" s="253" t="s">
        <v>139</v>
      </c>
    </row>
    <row r="220" s="2" customFormat="1" ht="24.15" customHeight="1">
      <c r="A220" s="39"/>
      <c r="B220" s="40"/>
      <c r="C220" s="219" t="s">
        <v>248</v>
      </c>
      <c r="D220" s="219" t="s">
        <v>141</v>
      </c>
      <c r="E220" s="220" t="s">
        <v>249</v>
      </c>
      <c r="F220" s="221" t="s">
        <v>250</v>
      </c>
      <c r="G220" s="222" t="s">
        <v>144</v>
      </c>
      <c r="H220" s="223">
        <v>150</v>
      </c>
      <c r="I220" s="224"/>
      <c r="J220" s="225">
        <f>ROUND(I220*H220,2)</f>
        <v>0</v>
      </c>
      <c r="K220" s="221" t="s">
        <v>145</v>
      </c>
      <c r="L220" s="45"/>
      <c r="M220" s="226" t="s">
        <v>1</v>
      </c>
      <c r="N220" s="227" t="s">
        <v>43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146</v>
      </c>
      <c r="AT220" s="230" t="s">
        <v>141</v>
      </c>
      <c r="AU220" s="230" t="s">
        <v>88</v>
      </c>
      <c r="AY220" s="18" t="s">
        <v>139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86</v>
      </c>
      <c r="BK220" s="231">
        <f>ROUND(I220*H220,2)</f>
        <v>0</v>
      </c>
      <c r="BL220" s="18" t="s">
        <v>146</v>
      </c>
      <c r="BM220" s="230" t="s">
        <v>251</v>
      </c>
    </row>
    <row r="221" s="13" customFormat="1">
      <c r="A221" s="13"/>
      <c r="B221" s="232"/>
      <c r="C221" s="233"/>
      <c r="D221" s="234" t="s">
        <v>148</v>
      </c>
      <c r="E221" s="235" t="s">
        <v>1</v>
      </c>
      <c r="F221" s="236" t="s">
        <v>252</v>
      </c>
      <c r="G221" s="233"/>
      <c r="H221" s="235" t="s">
        <v>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148</v>
      </c>
      <c r="AU221" s="242" t="s">
        <v>88</v>
      </c>
      <c r="AV221" s="13" t="s">
        <v>86</v>
      </c>
      <c r="AW221" s="13" t="s">
        <v>33</v>
      </c>
      <c r="AX221" s="13" t="s">
        <v>78</v>
      </c>
      <c r="AY221" s="242" t="s">
        <v>139</v>
      </c>
    </row>
    <row r="222" s="14" customFormat="1">
      <c r="A222" s="14"/>
      <c r="B222" s="243"/>
      <c r="C222" s="244"/>
      <c r="D222" s="234" t="s">
        <v>148</v>
      </c>
      <c r="E222" s="245" t="s">
        <v>1</v>
      </c>
      <c r="F222" s="246" t="s">
        <v>253</v>
      </c>
      <c r="G222" s="244"/>
      <c r="H222" s="247">
        <v>150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148</v>
      </c>
      <c r="AU222" s="253" t="s">
        <v>88</v>
      </c>
      <c r="AV222" s="14" t="s">
        <v>88</v>
      </c>
      <c r="AW222" s="14" t="s">
        <v>33</v>
      </c>
      <c r="AX222" s="14" t="s">
        <v>86</v>
      </c>
      <c r="AY222" s="253" t="s">
        <v>139</v>
      </c>
    </row>
    <row r="223" s="2" customFormat="1" ht="24.15" customHeight="1">
      <c r="A223" s="39"/>
      <c r="B223" s="40"/>
      <c r="C223" s="219" t="s">
        <v>254</v>
      </c>
      <c r="D223" s="219" t="s">
        <v>141</v>
      </c>
      <c r="E223" s="220" t="s">
        <v>255</v>
      </c>
      <c r="F223" s="221" t="s">
        <v>256</v>
      </c>
      <c r="G223" s="222" t="s">
        <v>144</v>
      </c>
      <c r="H223" s="223">
        <v>206</v>
      </c>
      <c r="I223" s="224"/>
      <c r="J223" s="225">
        <f>ROUND(I223*H223,2)</f>
        <v>0</v>
      </c>
      <c r="K223" s="221" t="s">
        <v>145</v>
      </c>
      <c r="L223" s="45"/>
      <c r="M223" s="226" t="s">
        <v>1</v>
      </c>
      <c r="N223" s="227" t="s">
        <v>43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146</v>
      </c>
      <c r="AT223" s="230" t="s">
        <v>141</v>
      </c>
      <c r="AU223" s="230" t="s">
        <v>88</v>
      </c>
      <c r="AY223" s="18" t="s">
        <v>139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86</v>
      </c>
      <c r="BK223" s="231">
        <f>ROUND(I223*H223,2)</f>
        <v>0</v>
      </c>
      <c r="BL223" s="18" t="s">
        <v>146</v>
      </c>
      <c r="BM223" s="230" t="s">
        <v>257</v>
      </c>
    </row>
    <row r="224" s="13" customFormat="1">
      <c r="A224" s="13"/>
      <c r="B224" s="232"/>
      <c r="C224" s="233"/>
      <c r="D224" s="234" t="s">
        <v>148</v>
      </c>
      <c r="E224" s="235" t="s">
        <v>1</v>
      </c>
      <c r="F224" s="236" t="s">
        <v>258</v>
      </c>
      <c r="G224" s="233"/>
      <c r="H224" s="235" t="s">
        <v>1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148</v>
      </c>
      <c r="AU224" s="242" t="s">
        <v>88</v>
      </c>
      <c r="AV224" s="13" t="s">
        <v>86</v>
      </c>
      <c r="AW224" s="13" t="s">
        <v>33</v>
      </c>
      <c r="AX224" s="13" t="s">
        <v>78</v>
      </c>
      <c r="AY224" s="242" t="s">
        <v>139</v>
      </c>
    </row>
    <row r="225" s="13" customFormat="1">
      <c r="A225" s="13"/>
      <c r="B225" s="232"/>
      <c r="C225" s="233"/>
      <c r="D225" s="234" t="s">
        <v>148</v>
      </c>
      <c r="E225" s="235" t="s">
        <v>1</v>
      </c>
      <c r="F225" s="236" t="s">
        <v>259</v>
      </c>
      <c r="G225" s="233"/>
      <c r="H225" s="235" t="s">
        <v>1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148</v>
      </c>
      <c r="AU225" s="242" t="s">
        <v>88</v>
      </c>
      <c r="AV225" s="13" t="s">
        <v>86</v>
      </c>
      <c r="AW225" s="13" t="s">
        <v>33</v>
      </c>
      <c r="AX225" s="13" t="s">
        <v>78</v>
      </c>
      <c r="AY225" s="242" t="s">
        <v>139</v>
      </c>
    </row>
    <row r="226" s="14" customFormat="1">
      <c r="A226" s="14"/>
      <c r="B226" s="243"/>
      <c r="C226" s="244"/>
      <c r="D226" s="234" t="s">
        <v>148</v>
      </c>
      <c r="E226" s="245" t="s">
        <v>1</v>
      </c>
      <c r="F226" s="246" t="s">
        <v>253</v>
      </c>
      <c r="G226" s="244"/>
      <c r="H226" s="247">
        <v>150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148</v>
      </c>
      <c r="AU226" s="253" t="s">
        <v>88</v>
      </c>
      <c r="AV226" s="14" t="s">
        <v>88</v>
      </c>
      <c r="AW226" s="14" t="s">
        <v>33</v>
      </c>
      <c r="AX226" s="14" t="s">
        <v>78</v>
      </c>
      <c r="AY226" s="253" t="s">
        <v>139</v>
      </c>
    </row>
    <row r="227" s="16" customFormat="1">
      <c r="A227" s="16"/>
      <c r="B227" s="265"/>
      <c r="C227" s="266"/>
      <c r="D227" s="234" t="s">
        <v>148</v>
      </c>
      <c r="E227" s="267" t="s">
        <v>1</v>
      </c>
      <c r="F227" s="268" t="s">
        <v>164</v>
      </c>
      <c r="G227" s="266"/>
      <c r="H227" s="269">
        <v>150</v>
      </c>
      <c r="I227" s="270"/>
      <c r="J227" s="266"/>
      <c r="K227" s="266"/>
      <c r="L227" s="271"/>
      <c r="M227" s="272"/>
      <c r="N227" s="273"/>
      <c r="O227" s="273"/>
      <c r="P227" s="273"/>
      <c r="Q227" s="273"/>
      <c r="R227" s="273"/>
      <c r="S227" s="273"/>
      <c r="T227" s="274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T227" s="275" t="s">
        <v>148</v>
      </c>
      <c r="AU227" s="275" t="s">
        <v>88</v>
      </c>
      <c r="AV227" s="16" t="s">
        <v>165</v>
      </c>
      <c r="AW227" s="16" t="s">
        <v>33</v>
      </c>
      <c r="AX227" s="16" t="s">
        <v>78</v>
      </c>
      <c r="AY227" s="275" t="s">
        <v>139</v>
      </c>
    </row>
    <row r="228" s="13" customFormat="1">
      <c r="A228" s="13"/>
      <c r="B228" s="232"/>
      <c r="C228" s="233"/>
      <c r="D228" s="234" t="s">
        <v>148</v>
      </c>
      <c r="E228" s="235" t="s">
        <v>1</v>
      </c>
      <c r="F228" s="236" t="s">
        <v>260</v>
      </c>
      <c r="G228" s="233"/>
      <c r="H228" s="235" t="s">
        <v>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148</v>
      </c>
      <c r="AU228" s="242" t="s">
        <v>88</v>
      </c>
      <c r="AV228" s="13" t="s">
        <v>86</v>
      </c>
      <c r="AW228" s="13" t="s">
        <v>33</v>
      </c>
      <c r="AX228" s="13" t="s">
        <v>78</v>
      </c>
      <c r="AY228" s="242" t="s">
        <v>139</v>
      </c>
    </row>
    <row r="229" s="14" customFormat="1">
      <c r="A229" s="14"/>
      <c r="B229" s="243"/>
      <c r="C229" s="244"/>
      <c r="D229" s="234" t="s">
        <v>148</v>
      </c>
      <c r="E229" s="245" t="s">
        <v>1</v>
      </c>
      <c r="F229" s="246" t="s">
        <v>261</v>
      </c>
      <c r="G229" s="244"/>
      <c r="H229" s="247">
        <v>56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148</v>
      </c>
      <c r="AU229" s="253" t="s">
        <v>88</v>
      </c>
      <c r="AV229" s="14" t="s">
        <v>88</v>
      </c>
      <c r="AW229" s="14" t="s">
        <v>33</v>
      </c>
      <c r="AX229" s="14" t="s">
        <v>78</v>
      </c>
      <c r="AY229" s="253" t="s">
        <v>139</v>
      </c>
    </row>
    <row r="230" s="16" customFormat="1">
      <c r="A230" s="16"/>
      <c r="B230" s="265"/>
      <c r="C230" s="266"/>
      <c r="D230" s="234" t="s">
        <v>148</v>
      </c>
      <c r="E230" s="267" t="s">
        <v>1</v>
      </c>
      <c r="F230" s="268" t="s">
        <v>168</v>
      </c>
      <c r="G230" s="266"/>
      <c r="H230" s="269">
        <v>56</v>
      </c>
      <c r="I230" s="270"/>
      <c r="J230" s="266"/>
      <c r="K230" s="266"/>
      <c r="L230" s="271"/>
      <c r="M230" s="272"/>
      <c r="N230" s="273"/>
      <c r="O230" s="273"/>
      <c r="P230" s="273"/>
      <c r="Q230" s="273"/>
      <c r="R230" s="273"/>
      <c r="S230" s="273"/>
      <c r="T230" s="274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75" t="s">
        <v>148</v>
      </c>
      <c r="AU230" s="275" t="s">
        <v>88</v>
      </c>
      <c r="AV230" s="16" t="s">
        <v>165</v>
      </c>
      <c r="AW230" s="16" t="s">
        <v>33</v>
      </c>
      <c r="AX230" s="16" t="s">
        <v>78</v>
      </c>
      <c r="AY230" s="275" t="s">
        <v>139</v>
      </c>
    </row>
    <row r="231" s="15" customFormat="1">
      <c r="A231" s="15"/>
      <c r="B231" s="254"/>
      <c r="C231" s="255"/>
      <c r="D231" s="234" t="s">
        <v>148</v>
      </c>
      <c r="E231" s="256" t="s">
        <v>1</v>
      </c>
      <c r="F231" s="257" t="s">
        <v>153</v>
      </c>
      <c r="G231" s="255"/>
      <c r="H231" s="258">
        <v>206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4" t="s">
        <v>148</v>
      </c>
      <c r="AU231" s="264" t="s">
        <v>88</v>
      </c>
      <c r="AV231" s="15" t="s">
        <v>146</v>
      </c>
      <c r="AW231" s="15" t="s">
        <v>33</v>
      </c>
      <c r="AX231" s="15" t="s">
        <v>86</v>
      </c>
      <c r="AY231" s="264" t="s">
        <v>139</v>
      </c>
    </row>
    <row r="232" s="2" customFormat="1" ht="14.4" customHeight="1">
      <c r="A232" s="39"/>
      <c r="B232" s="40"/>
      <c r="C232" s="276" t="s">
        <v>262</v>
      </c>
      <c r="D232" s="276" t="s">
        <v>200</v>
      </c>
      <c r="E232" s="277" t="s">
        <v>263</v>
      </c>
      <c r="F232" s="278" t="s">
        <v>264</v>
      </c>
      <c r="G232" s="279" t="s">
        <v>203</v>
      </c>
      <c r="H232" s="280">
        <v>270</v>
      </c>
      <c r="I232" s="281"/>
      <c r="J232" s="282">
        <f>ROUND(I232*H232,2)</f>
        <v>0</v>
      </c>
      <c r="K232" s="278" t="s">
        <v>145</v>
      </c>
      <c r="L232" s="283"/>
      <c r="M232" s="284" t="s">
        <v>1</v>
      </c>
      <c r="N232" s="285" t="s">
        <v>43</v>
      </c>
      <c r="O232" s="92"/>
      <c r="P232" s="228">
        <f>O232*H232</f>
        <v>0</v>
      </c>
      <c r="Q232" s="228">
        <v>1</v>
      </c>
      <c r="R232" s="228">
        <f>Q232*H232</f>
        <v>270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199</v>
      </c>
      <c r="AT232" s="230" t="s">
        <v>200</v>
      </c>
      <c r="AU232" s="230" t="s">
        <v>88</v>
      </c>
      <c r="AY232" s="18" t="s">
        <v>139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86</v>
      </c>
      <c r="BK232" s="231">
        <f>ROUND(I232*H232,2)</f>
        <v>0</v>
      </c>
      <c r="BL232" s="18" t="s">
        <v>146</v>
      </c>
      <c r="BM232" s="230" t="s">
        <v>265</v>
      </c>
    </row>
    <row r="233" s="13" customFormat="1">
      <c r="A233" s="13"/>
      <c r="B233" s="232"/>
      <c r="C233" s="233"/>
      <c r="D233" s="234" t="s">
        <v>148</v>
      </c>
      <c r="E233" s="235" t="s">
        <v>1</v>
      </c>
      <c r="F233" s="236" t="s">
        <v>266</v>
      </c>
      <c r="G233" s="233"/>
      <c r="H233" s="235" t="s">
        <v>1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148</v>
      </c>
      <c r="AU233" s="242" t="s">
        <v>88</v>
      </c>
      <c r="AV233" s="13" t="s">
        <v>86</v>
      </c>
      <c r="AW233" s="13" t="s">
        <v>33</v>
      </c>
      <c r="AX233" s="13" t="s">
        <v>78</v>
      </c>
      <c r="AY233" s="242" t="s">
        <v>139</v>
      </c>
    </row>
    <row r="234" s="13" customFormat="1">
      <c r="A234" s="13"/>
      <c r="B234" s="232"/>
      <c r="C234" s="233"/>
      <c r="D234" s="234" t="s">
        <v>148</v>
      </c>
      <c r="E234" s="235" t="s">
        <v>1</v>
      </c>
      <c r="F234" s="236" t="s">
        <v>267</v>
      </c>
      <c r="G234" s="233"/>
      <c r="H234" s="235" t="s">
        <v>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148</v>
      </c>
      <c r="AU234" s="242" t="s">
        <v>88</v>
      </c>
      <c r="AV234" s="13" t="s">
        <v>86</v>
      </c>
      <c r="AW234" s="13" t="s">
        <v>33</v>
      </c>
      <c r="AX234" s="13" t="s">
        <v>78</v>
      </c>
      <c r="AY234" s="242" t="s">
        <v>139</v>
      </c>
    </row>
    <row r="235" s="14" customFormat="1">
      <c r="A235" s="14"/>
      <c r="B235" s="243"/>
      <c r="C235" s="244"/>
      <c r="D235" s="234" t="s">
        <v>148</v>
      </c>
      <c r="E235" s="245" t="s">
        <v>1</v>
      </c>
      <c r="F235" s="246" t="s">
        <v>268</v>
      </c>
      <c r="G235" s="244"/>
      <c r="H235" s="247">
        <v>270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148</v>
      </c>
      <c r="AU235" s="253" t="s">
        <v>88</v>
      </c>
      <c r="AV235" s="14" t="s">
        <v>88</v>
      </c>
      <c r="AW235" s="14" t="s">
        <v>33</v>
      </c>
      <c r="AX235" s="14" t="s">
        <v>86</v>
      </c>
      <c r="AY235" s="253" t="s">
        <v>139</v>
      </c>
    </row>
    <row r="236" s="2" customFormat="1" ht="14.4" customHeight="1">
      <c r="A236" s="39"/>
      <c r="B236" s="40"/>
      <c r="C236" s="276" t="s">
        <v>8</v>
      </c>
      <c r="D236" s="276" t="s">
        <v>200</v>
      </c>
      <c r="E236" s="277" t="s">
        <v>269</v>
      </c>
      <c r="F236" s="278" t="s">
        <v>270</v>
      </c>
      <c r="G236" s="279" t="s">
        <v>203</v>
      </c>
      <c r="H236" s="280">
        <v>89.599999999999994</v>
      </c>
      <c r="I236" s="281"/>
      <c r="J236" s="282">
        <f>ROUND(I236*H236,2)</f>
        <v>0</v>
      </c>
      <c r="K236" s="278" t="s">
        <v>145</v>
      </c>
      <c r="L236" s="283"/>
      <c r="M236" s="284" t="s">
        <v>1</v>
      </c>
      <c r="N236" s="285" t="s">
        <v>43</v>
      </c>
      <c r="O236" s="92"/>
      <c r="P236" s="228">
        <f>O236*H236</f>
        <v>0</v>
      </c>
      <c r="Q236" s="228">
        <v>1</v>
      </c>
      <c r="R236" s="228">
        <f>Q236*H236</f>
        <v>89.599999999999994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199</v>
      </c>
      <c r="AT236" s="230" t="s">
        <v>200</v>
      </c>
      <c r="AU236" s="230" t="s">
        <v>88</v>
      </c>
      <c r="AY236" s="18" t="s">
        <v>139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86</v>
      </c>
      <c r="BK236" s="231">
        <f>ROUND(I236*H236,2)</f>
        <v>0</v>
      </c>
      <c r="BL236" s="18" t="s">
        <v>146</v>
      </c>
      <c r="BM236" s="230" t="s">
        <v>271</v>
      </c>
    </row>
    <row r="237" s="13" customFormat="1">
      <c r="A237" s="13"/>
      <c r="B237" s="232"/>
      <c r="C237" s="233"/>
      <c r="D237" s="234" t="s">
        <v>148</v>
      </c>
      <c r="E237" s="235" t="s">
        <v>1</v>
      </c>
      <c r="F237" s="236" t="s">
        <v>272</v>
      </c>
      <c r="G237" s="233"/>
      <c r="H237" s="235" t="s">
        <v>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148</v>
      </c>
      <c r="AU237" s="242" t="s">
        <v>88</v>
      </c>
      <c r="AV237" s="13" t="s">
        <v>86</v>
      </c>
      <c r="AW237" s="13" t="s">
        <v>33</v>
      </c>
      <c r="AX237" s="13" t="s">
        <v>78</v>
      </c>
      <c r="AY237" s="242" t="s">
        <v>139</v>
      </c>
    </row>
    <row r="238" s="14" customFormat="1">
      <c r="A238" s="14"/>
      <c r="B238" s="243"/>
      <c r="C238" s="244"/>
      <c r="D238" s="234" t="s">
        <v>148</v>
      </c>
      <c r="E238" s="245" t="s">
        <v>1</v>
      </c>
      <c r="F238" s="246" t="s">
        <v>273</v>
      </c>
      <c r="G238" s="244"/>
      <c r="H238" s="247">
        <v>89.599999999999994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148</v>
      </c>
      <c r="AU238" s="253" t="s">
        <v>88</v>
      </c>
      <c r="AV238" s="14" t="s">
        <v>88</v>
      </c>
      <c r="AW238" s="14" t="s">
        <v>33</v>
      </c>
      <c r="AX238" s="14" t="s">
        <v>86</v>
      </c>
      <c r="AY238" s="253" t="s">
        <v>139</v>
      </c>
    </row>
    <row r="239" s="2" customFormat="1" ht="24.15" customHeight="1">
      <c r="A239" s="39"/>
      <c r="B239" s="40"/>
      <c r="C239" s="219" t="s">
        <v>274</v>
      </c>
      <c r="D239" s="219" t="s">
        <v>141</v>
      </c>
      <c r="E239" s="220" t="s">
        <v>275</v>
      </c>
      <c r="F239" s="221" t="s">
        <v>276</v>
      </c>
      <c r="G239" s="222" t="s">
        <v>144</v>
      </c>
      <c r="H239" s="223">
        <v>83.5</v>
      </c>
      <c r="I239" s="224"/>
      <c r="J239" s="225">
        <f>ROUND(I239*H239,2)</f>
        <v>0</v>
      </c>
      <c r="K239" s="221" t="s">
        <v>145</v>
      </c>
      <c r="L239" s="45"/>
      <c r="M239" s="226" t="s">
        <v>1</v>
      </c>
      <c r="N239" s="227" t="s">
        <v>43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146</v>
      </c>
      <c r="AT239" s="230" t="s">
        <v>141</v>
      </c>
      <c r="AU239" s="230" t="s">
        <v>88</v>
      </c>
      <c r="AY239" s="18" t="s">
        <v>139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86</v>
      </c>
      <c r="BK239" s="231">
        <f>ROUND(I239*H239,2)</f>
        <v>0</v>
      </c>
      <c r="BL239" s="18" t="s">
        <v>146</v>
      </c>
      <c r="BM239" s="230" t="s">
        <v>277</v>
      </c>
    </row>
    <row r="240" s="13" customFormat="1">
      <c r="A240" s="13"/>
      <c r="B240" s="232"/>
      <c r="C240" s="233"/>
      <c r="D240" s="234" t="s">
        <v>148</v>
      </c>
      <c r="E240" s="235" t="s">
        <v>1</v>
      </c>
      <c r="F240" s="236" t="s">
        <v>278</v>
      </c>
      <c r="G240" s="233"/>
      <c r="H240" s="235" t="s">
        <v>1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148</v>
      </c>
      <c r="AU240" s="242" t="s">
        <v>88</v>
      </c>
      <c r="AV240" s="13" t="s">
        <v>86</v>
      </c>
      <c r="AW240" s="13" t="s">
        <v>33</v>
      </c>
      <c r="AX240" s="13" t="s">
        <v>78</v>
      </c>
      <c r="AY240" s="242" t="s">
        <v>139</v>
      </c>
    </row>
    <row r="241" s="13" customFormat="1">
      <c r="A241" s="13"/>
      <c r="B241" s="232"/>
      <c r="C241" s="233"/>
      <c r="D241" s="234" t="s">
        <v>148</v>
      </c>
      <c r="E241" s="235" t="s">
        <v>1</v>
      </c>
      <c r="F241" s="236" t="s">
        <v>279</v>
      </c>
      <c r="G241" s="233"/>
      <c r="H241" s="235" t="s">
        <v>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148</v>
      </c>
      <c r="AU241" s="242" t="s">
        <v>88</v>
      </c>
      <c r="AV241" s="13" t="s">
        <v>86</v>
      </c>
      <c r="AW241" s="13" t="s">
        <v>33</v>
      </c>
      <c r="AX241" s="13" t="s">
        <v>78</v>
      </c>
      <c r="AY241" s="242" t="s">
        <v>139</v>
      </c>
    </row>
    <row r="242" s="14" customFormat="1">
      <c r="A242" s="14"/>
      <c r="B242" s="243"/>
      <c r="C242" s="244"/>
      <c r="D242" s="234" t="s">
        <v>148</v>
      </c>
      <c r="E242" s="245" t="s">
        <v>1</v>
      </c>
      <c r="F242" s="246" t="s">
        <v>280</v>
      </c>
      <c r="G242" s="244"/>
      <c r="H242" s="247">
        <v>83.5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148</v>
      </c>
      <c r="AU242" s="253" t="s">
        <v>88</v>
      </c>
      <c r="AV242" s="14" t="s">
        <v>88</v>
      </c>
      <c r="AW242" s="14" t="s">
        <v>33</v>
      </c>
      <c r="AX242" s="14" t="s">
        <v>86</v>
      </c>
      <c r="AY242" s="253" t="s">
        <v>139</v>
      </c>
    </row>
    <row r="243" s="2" customFormat="1" ht="24.15" customHeight="1">
      <c r="A243" s="39"/>
      <c r="B243" s="40"/>
      <c r="C243" s="219" t="s">
        <v>281</v>
      </c>
      <c r="D243" s="219" t="s">
        <v>141</v>
      </c>
      <c r="E243" s="220" t="s">
        <v>282</v>
      </c>
      <c r="F243" s="221" t="s">
        <v>283</v>
      </c>
      <c r="G243" s="222" t="s">
        <v>144</v>
      </c>
      <c r="H243" s="223">
        <v>510.5</v>
      </c>
      <c r="I243" s="224"/>
      <c r="J243" s="225">
        <f>ROUND(I243*H243,2)</f>
        <v>0</v>
      </c>
      <c r="K243" s="221" t="s">
        <v>145</v>
      </c>
      <c r="L243" s="45"/>
      <c r="M243" s="226" t="s">
        <v>1</v>
      </c>
      <c r="N243" s="227" t="s">
        <v>43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146</v>
      </c>
      <c r="AT243" s="230" t="s">
        <v>141</v>
      </c>
      <c r="AU243" s="230" t="s">
        <v>88</v>
      </c>
      <c r="AY243" s="18" t="s">
        <v>139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86</v>
      </c>
      <c r="BK243" s="231">
        <f>ROUND(I243*H243,2)</f>
        <v>0</v>
      </c>
      <c r="BL243" s="18" t="s">
        <v>146</v>
      </c>
      <c r="BM243" s="230" t="s">
        <v>284</v>
      </c>
    </row>
    <row r="244" s="13" customFormat="1">
      <c r="A244" s="13"/>
      <c r="B244" s="232"/>
      <c r="C244" s="233"/>
      <c r="D244" s="234" t="s">
        <v>148</v>
      </c>
      <c r="E244" s="235" t="s">
        <v>1</v>
      </c>
      <c r="F244" s="236" t="s">
        <v>285</v>
      </c>
      <c r="G244" s="233"/>
      <c r="H244" s="235" t="s">
        <v>1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148</v>
      </c>
      <c r="AU244" s="242" t="s">
        <v>88</v>
      </c>
      <c r="AV244" s="13" t="s">
        <v>86</v>
      </c>
      <c r="AW244" s="13" t="s">
        <v>33</v>
      </c>
      <c r="AX244" s="13" t="s">
        <v>78</v>
      </c>
      <c r="AY244" s="242" t="s">
        <v>139</v>
      </c>
    </row>
    <row r="245" s="13" customFormat="1">
      <c r="A245" s="13"/>
      <c r="B245" s="232"/>
      <c r="C245" s="233"/>
      <c r="D245" s="234" t="s">
        <v>148</v>
      </c>
      <c r="E245" s="235" t="s">
        <v>1</v>
      </c>
      <c r="F245" s="236" t="s">
        <v>286</v>
      </c>
      <c r="G245" s="233"/>
      <c r="H245" s="235" t="s">
        <v>1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148</v>
      </c>
      <c r="AU245" s="242" t="s">
        <v>88</v>
      </c>
      <c r="AV245" s="13" t="s">
        <v>86</v>
      </c>
      <c r="AW245" s="13" t="s">
        <v>33</v>
      </c>
      <c r="AX245" s="13" t="s">
        <v>78</v>
      </c>
      <c r="AY245" s="242" t="s">
        <v>139</v>
      </c>
    </row>
    <row r="246" s="14" customFormat="1">
      <c r="A246" s="14"/>
      <c r="B246" s="243"/>
      <c r="C246" s="244"/>
      <c r="D246" s="234" t="s">
        <v>148</v>
      </c>
      <c r="E246" s="245" t="s">
        <v>1</v>
      </c>
      <c r="F246" s="246" t="s">
        <v>287</v>
      </c>
      <c r="G246" s="244"/>
      <c r="H246" s="247">
        <v>385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148</v>
      </c>
      <c r="AU246" s="253" t="s">
        <v>88</v>
      </c>
      <c r="AV246" s="14" t="s">
        <v>88</v>
      </c>
      <c r="AW246" s="14" t="s">
        <v>33</v>
      </c>
      <c r="AX246" s="14" t="s">
        <v>78</v>
      </c>
      <c r="AY246" s="253" t="s">
        <v>139</v>
      </c>
    </row>
    <row r="247" s="13" customFormat="1">
      <c r="A247" s="13"/>
      <c r="B247" s="232"/>
      <c r="C247" s="233"/>
      <c r="D247" s="234" t="s">
        <v>148</v>
      </c>
      <c r="E247" s="235" t="s">
        <v>1</v>
      </c>
      <c r="F247" s="236" t="s">
        <v>213</v>
      </c>
      <c r="G247" s="233"/>
      <c r="H247" s="235" t="s">
        <v>1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148</v>
      </c>
      <c r="AU247" s="242" t="s">
        <v>88</v>
      </c>
      <c r="AV247" s="13" t="s">
        <v>86</v>
      </c>
      <c r="AW247" s="13" t="s">
        <v>33</v>
      </c>
      <c r="AX247" s="13" t="s">
        <v>78</v>
      </c>
      <c r="AY247" s="242" t="s">
        <v>139</v>
      </c>
    </row>
    <row r="248" s="14" customFormat="1">
      <c r="A248" s="14"/>
      <c r="B248" s="243"/>
      <c r="C248" s="244"/>
      <c r="D248" s="234" t="s">
        <v>148</v>
      </c>
      <c r="E248" s="245" t="s">
        <v>1</v>
      </c>
      <c r="F248" s="246" t="s">
        <v>214</v>
      </c>
      <c r="G248" s="244"/>
      <c r="H248" s="247">
        <v>91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148</v>
      </c>
      <c r="AU248" s="253" t="s">
        <v>88</v>
      </c>
      <c r="AV248" s="14" t="s">
        <v>88</v>
      </c>
      <c r="AW248" s="14" t="s">
        <v>33</v>
      </c>
      <c r="AX248" s="14" t="s">
        <v>78</v>
      </c>
      <c r="AY248" s="253" t="s">
        <v>139</v>
      </c>
    </row>
    <row r="249" s="13" customFormat="1">
      <c r="A249" s="13"/>
      <c r="B249" s="232"/>
      <c r="C249" s="233"/>
      <c r="D249" s="234" t="s">
        <v>148</v>
      </c>
      <c r="E249" s="235" t="s">
        <v>1</v>
      </c>
      <c r="F249" s="236" t="s">
        <v>288</v>
      </c>
      <c r="G249" s="233"/>
      <c r="H249" s="235" t="s">
        <v>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148</v>
      </c>
      <c r="AU249" s="242" t="s">
        <v>88</v>
      </c>
      <c r="AV249" s="13" t="s">
        <v>86</v>
      </c>
      <c r="AW249" s="13" t="s">
        <v>33</v>
      </c>
      <c r="AX249" s="13" t="s">
        <v>78</v>
      </c>
      <c r="AY249" s="242" t="s">
        <v>139</v>
      </c>
    </row>
    <row r="250" s="14" customFormat="1">
      <c r="A250" s="14"/>
      <c r="B250" s="243"/>
      <c r="C250" s="244"/>
      <c r="D250" s="234" t="s">
        <v>148</v>
      </c>
      <c r="E250" s="245" t="s">
        <v>1</v>
      </c>
      <c r="F250" s="246" t="s">
        <v>289</v>
      </c>
      <c r="G250" s="244"/>
      <c r="H250" s="247">
        <v>65.5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148</v>
      </c>
      <c r="AU250" s="253" t="s">
        <v>88</v>
      </c>
      <c r="AV250" s="14" t="s">
        <v>88</v>
      </c>
      <c r="AW250" s="14" t="s">
        <v>33</v>
      </c>
      <c r="AX250" s="14" t="s">
        <v>78</v>
      </c>
      <c r="AY250" s="253" t="s">
        <v>139</v>
      </c>
    </row>
    <row r="251" s="13" customFormat="1">
      <c r="A251" s="13"/>
      <c r="B251" s="232"/>
      <c r="C251" s="233"/>
      <c r="D251" s="234" t="s">
        <v>148</v>
      </c>
      <c r="E251" s="235" t="s">
        <v>1</v>
      </c>
      <c r="F251" s="236" t="s">
        <v>290</v>
      </c>
      <c r="G251" s="233"/>
      <c r="H251" s="235" t="s">
        <v>1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148</v>
      </c>
      <c r="AU251" s="242" t="s">
        <v>88</v>
      </c>
      <c r="AV251" s="13" t="s">
        <v>86</v>
      </c>
      <c r="AW251" s="13" t="s">
        <v>33</v>
      </c>
      <c r="AX251" s="13" t="s">
        <v>78</v>
      </c>
      <c r="AY251" s="242" t="s">
        <v>139</v>
      </c>
    </row>
    <row r="252" s="14" customFormat="1">
      <c r="A252" s="14"/>
      <c r="B252" s="243"/>
      <c r="C252" s="244"/>
      <c r="D252" s="234" t="s">
        <v>148</v>
      </c>
      <c r="E252" s="245" t="s">
        <v>1</v>
      </c>
      <c r="F252" s="246" t="s">
        <v>291</v>
      </c>
      <c r="G252" s="244"/>
      <c r="H252" s="247">
        <v>-31.600000000000001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148</v>
      </c>
      <c r="AU252" s="253" t="s">
        <v>88</v>
      </c>
      <c r="AV252" s="14" t="s">
        <v>88</v>
      </c>
      <c r="AW252" s="14" t="s">
        <v>33</v>
      </c>
      <c r="AX252" s="14" t="s">
        <v>78</v>
      </c>
      <c r="AY252" s="253" t="s">
        <v>139</v>
      </c>
    </row>
    <row r="253" s="14" customFormat="1">
      <c r="A253" s="14"/>
      <c r="B253" s="243"/>
      <c r="C253" s="244"/>
      <c r="D253" s="234" t="s">
        <v>148</v>
      </c>
      <c r="E253" s="245" t="s">
        <v>1</v>
      </c>
      <c r="F253" s="246" t="s">
        <v>292</v>
      </c>
      <c r="G253" s="244"/>
      <c r="H253" s="247">
        <v>0.59999999999999998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148</v>
      </c>
      <c r="AU253" s="253" t="s">
        <v>88</v>
      </c>
      <c r="AV253" s="14" t="s">
        <v>88</v>
      </c>
      <c r="AW253" s="14" t="s">
        <v>33</v>
      </c>
      <c r="AX253" s="14" t="s">
        <v>78</v>
      </c>
      <c r="AY253" s="253" t="s">
        <v>139</v>
      </c>
    </row>
    <row r="254" s="15" customFormat="1">
      <c r="A254" s="15"/>
      <c r="B254" s="254"/>
      <c r="C254" s="255"/>
      <c r="D254" s="234" t="s">
        <v>148</v>
      </c>
      <c r="E254" s="256" t="s">
        <v>1</v>
      </c>
      <c r="F254" s="257" t="s">
        <v>153</v>
      </c>
      <c r="G254" s="255"/>
      <c r="H254" s="258">
        <v>510.5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4" t="s">
        <v>148</v>
      </c>
      <c r="AU254" s="264" t="s">
        <v>88</v>
      </c>
      <c r="AV254" s="15" t="s">
        <v>146</v>
      </c>
      <c r="AW254" s="15" t="s">
        <v>33</v>
      </c>
      <c r="AX254" s="15" t="s">
        <v>86</v>
      </c>
      <c r="AY254" s="264" t="s">
        <v>139</v>
      </c>
    </row>
    <row r="255" s="2" customFormat="1" ht="14.4" customHeight="1">
      <c r="A255" s="39"/>
      <c r="B255" s="40"/>
      <c r="C255" s="219" t="s">
        <v>293</v>
      </c>
      <c r="D255" s="219" t="s">
        <v>141</v>
      </c>
      <c r="E255" s="220" t="s">
        <v>294</v>
      </c>
      <c r="F255" s="221" t="s">
        <v>295</v>
      </c>
      <c r="G255" s="222" t="s">
        <v>144</v>
      </c>
      <c r="H255" s="223">
        <v>510.5</v>
      </c>
      <c r="I255" s="224"/>
      <c r="J255" s="225">
        <f>ROUND(I255*H255,2)</f>
        <v>0</v>
      </c>
      <c r="K255" s="221" t="s">
        <v>145</v>
      </c>
      <c r="L255" s="45"/>
      <c r="M255" s="226" t="s">
        <v>1</v>
      </c>
      <c r="N255" s="227" t="s">
        <v>43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146</v>
      </c>
      <c r="AT255" s="230" t="s">
        <v>141</v>
      </c>
      <c r="AU255" s="230" t="s">
        <v>88</v>
      </c>
      <c r="AY255" s="18" t="s">
        <v>139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86</v>
      </c>
      <c r="BK255" s="231">
        <f>ROUND(I255*H255,2)</f>
        <v>0</v>
      </c>
      <c r="BL255" s="18" t="s">
        <v>146</v>
      </c>
      <c r="BM255" s="230" t="s">
        <v>296</v>
      </c>
    </row>
    <row r="256" s="2" customFormat="1" ht="24.15" customHeight="1">
      <c r="A256" s="39"/>
      <c r="B256" s="40"/>
      <c r="C256" s="219" t="s">
        <v>297</v>
      </c>
      <c r="D256" s="219" t="s">
        <v>141</v>
      </c>
      <c r="E256" s="220" t="s">
        <v>298</v>
      </c>
      <c r="F256" s="221" t="s">
        <v>299</v>
      </c>
      <c r="G256" s="222" t="s">
        <v>203</v>
      </c>
      <c r="H256" s="223">
        <v>918.89999999999998</v>
      </c>
      <c r="I256" s="224"/>
      <c r="J256" s="225">
        <f>ROUND(I256*H256,2)</f>
        <v>0</v>
      </c>
      <c r="K256" s="221" t="s">
        <v>145</v>
      </c>
      <c r="L256" s="45"/>
      <c r="M256" s="226" t="s">
        <v>1</v>
      </c>
      <c r="N256" s="227" t="s">
        <v>43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146</v>
      </c>
      <c r="AT256" s="230" t="s">
        <v>141</v>
      </c>
      <c r="AU256" s="230" t="s">
        <v>88</v>
      </c>
      <c r="AY256" s="18" t="s">
        <v>139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86</v>
      </c>
      <c r="BK256" s="231">
        <f>ROUND(I256*H256,2)</f>
        <v>0</v>
      </c>
      <c r="BL256" s="18" t="s">
        <v>146</v>
      </c>
      <c r="BM256" s="230" t="s">
        <v>300</v>
      </c>
    </row>
    <row r="257" s="14" customFormat="1">
      <c r="A257" s="14"/>
      <c r="B257" s="243"/>
      <c r="C257" s="244"/>
      <c r="D257" s="234" t="s">
        <v>148</v>
      </c>
      <c r="E257" s="245" t="s">
        <v>1</v>
      </c>
      <c r="F257" s="246" t="s">
        <v>301</v>
      </c>
      <c r="G257" s="244"/>
      <c r="H257" s="247">
        <v>918.89999999999998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148</v>
      </c>
      <c r="AU257" s="253" t="s">
        <v>88</v>
      </c>
      <c r="AV257" s="14" t="s">
        <v>88</v>
      </c>
      <c r="AW257" s="14" t="s">
        <v>33</v>
      </c>
      <c r="AX257" s="14" t="s">
        <v>86</v>
      </c>
      <c r="AY257" s="253" t="s">
        <v>139</v>
      </c>
    </row>
    <row r="258" s="2" customFormat="1" ht="24.15" customHeight="1">
      <c r="A258" s="39"/>
      <c r="B258" s="40"/>
      <c r="C258" s="219" t="s">
        <v>302</v>
      </c>
      <c r="D258" s="219" t="s">
        <v>141</v>
      </c>
      <c r="E258" s="220" t="s">
        <v>303</v>
      </c>
      <c r="F258" s="221" t="s">
        <v>304</v>
      </c>
      <c r="G258" s="222" t="s">
        <v>181</v>
      </c>
      <c r="H258" s="223">
        <v>1058</v>
      </c>
      <c r="I258" s="224"/>
      <c r="J258" s="225">
        <f>ROUND(I258*H258,2)</f>
        <v>0</v>
      </c>
      <c r="K258" s="221" t="s">
        <v>145</v>
      </c>
      <c r="L258" s="45"/>
      <c r="M258" s="226" t="s">
        <v>1</v>
      </c>
      <c r="N258" s="227" t="s">
        <v>43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146</v>
      </c>
      <c r="AT258" s="230" t="s">
        <v>141</v>
      </c>
      <c r="AU258" s="230" t="s">
        <v>88</v>
      </c>
      <c r="AY258" s="18" t="s">
        <v>139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86</v>
      </c>
      <c r="BK258" s="231">
        <f>ROUND(I258*H258,2)</f>
        <v>0</v>
      </c>
      <c r="BL258" s="18" t="s">
        <v>146</v>
      </c>
      <c r="BM258" s="230" t="s">
        <v>305</v>
      </c>
    </row>
    <row r="259" s="13" customFormat="1">
      <c r="A259" s="13"/>
      <c r="B259" s="232"/>
      <c r="C259" s="233"/>
      <c r="D259" s="234" t="s">
        <v>148</v>
      </c>
      <c r="E259" s="235" t="s">
        <v>1</v>
      </c>
      <c r="F259" s="236" t="s">
        <v>306</v>
      </c>
      <c r="G259" s="233"/>
      <c r="H259" s="235" t="s">
        <v>1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148</v>
      </c>
      <c r="AU259" s="242" t="s">
        <v>88</v>
      </c>
      <c r="AV259" s="13" t="s">
        <v>86</v>
      </c>
      <c r="AW259" s="13" t="s">
        <v>33</v>
      </c>
      <c r="AX259" s="13" t="s">
        <v>78</v>
      </c>
      <c r="AY259" s="242" t="s">
        <v>139</v>
      </c>
    </row>
    <row r="260" s="13" customFormat="1">
      <c r="A260" s="13"/>
      <c r="B260" s="232"/>
      <c r="C260" s="233"/>
      <c r="D260" s="234" t="s">
        <v>148</v>
      </c>
      <c r="E260" s="235" t="s">
        <v>1</v>
      </c>
      <c r="F260" s="236" t="s">
        <v>307</v>
      </c>
      <c r="G260" s="233"/>
      <c r="H260" s="235" t="s">
        <v>1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148</v>
      </c>
      <c r="AU260" s="242" t="s">
        <v>88</v>
      </c>
      <c r="AV260" s="13" t="s">
        <v>86</v>
      </c>
      <c r="AW260" s="13" t="s">
        <v>33</v>
      </c>
      <c r="AX260" s="13" t="s">
        <v>78</v>
      </c>
      <c r="AY260" s="242" t="s">
        <v>139</v>
      </c>
    </row>
    <row r="261" s="14" customFormat="1">
      <c r="A261" s="14"/>
      <c r="B261" s="243"/>
      <c r="C261" s="244"/>
      <c r="D261" s="234" t="s">
        <v>148</v>
      </c>
      <c r="E261" s="245" t="s">
        <v>1</v>
      </c>
      <c r="F261" s="246" t="s">
        <v>308</v>
      </c>
      <c r="G261" s="244"/>
      <c r="H261" s="247">
        <v>418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148</v>
      </c>
      <c r="AU261" s="253" t="s">
        <v>88</v>
      </c>
      <c r="AV261" s="14" t="s">
        <v>88</v>
      </c>
      <c r="AW261" s="14" t="s">
        <v>33</v>
      </c>
      <c r="AX261" s="14" t="s">
        <v>78</v>
      </c>
      <c r="AY261" s="253" t="s">
        <v>139</v>
      </c>
    </row>
    <row r="262" s="13" customFormat="1">
      <c r="A262" s="13"/>
      <c r="B262" s="232"/>
      <c r="C262" s="233"/>
      <c r="D262" s="234" t="s">
        <v>148</v>
      </c>
      <c r="E262" s="235" t="s">
        <v>1</v>
      </c>
      <c r="F262" s="236" t="s">
        <v>309</v>
      </c>
      <c r="G262" s="233"/>
      <c r="H262" s="235" t="s">
        <v>1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148</v>
      </c>
      <c r="AU262" s="242" t="s">
        <v>88</v>
      </c>
      <c r="AV262" s="13" t="s">
        <v>86</v>
      </c>
      <c r="AW262" s="13" t="s">
        <v>33</v>
      </c>
      <c r="AX262" s="13" t="s">
        <v>78</v>
      </c>
      <c r="AY262" s="242" t="s">
        <v>139</v>
      </c>
    </row>
    <row r="263" s="14" customFormat="1">
      <c r="A263" s="14"/>
      <c r="B263" s="243"/>
      <c r="C263" s="244"/>
      <c r="D263" s="234" t="s">
        <v>148</v>
      </c>
      <c r="E263" s="245" t="s">
        <v>1</v>
      </c>
      <c r="F263" s="246" t="s">
        <v>310</v>
      </c>
      <c r="G263" s="244"/>
      <c r="H263" s="247">
        <v>526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148</v>
      </c>
      <c r="AU263" s="253" t="s">
        <v>88</v>
      </c>
      <c r="AV263" s="14" t="s">
        <v>88</v>
      </c>
      <c r="AW263" s="14" t="s">
        <v>33</v>
      </c>
      <c r="AX263" s="14" t="s">
        <v>78</v>
      </c>
      <c r="AY263" s="253" t="s">
        <v>139</v>
      </c>
    </row>
    <row r="264" s="13" customFormat="1">
      <c r="A264" s="13"/>
      <c r="B264" s="232"/>
      <c r="C264" s="233"/>
      <c r="D264" s="234" t="s">
        <v>148</v>
      </c>
      <c r="E264" s="235" t="s">
        <v>1</v>
      </c>
      <c r="F264" s="236" t="s">
        <v>311</v>
      </c>
      <c r="G264" s="233"/>
      <c r="H264" s="235" t="s">
        <v>1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148</v>
      </c>
      <c r="AU264" s="242" t="s">
        <v>88</v>
      </c>
      <c r="AV264" s="13" t="s">
        <v>86</v>
      </c>
      <c r="AW264" s="13" t="s">
        <v>33</v>
      </c>
      <c r="AX264" s="13" t="s">
        <v>78</v>
      </c>
      <c r="AY264" s="242" t="s">
        <v>139</v>
      </c>
    </row>
    <row r="265" s="14" customFormat="1">
      <c r="A265" s="14"/>
      <c r="B265" s="243"/>
      <c r="C265" s="244"/>
      <c r="D265" s="234" t="s">
        <v>148</v>
      </c>
      <c r="E265" s="245" t="s">
        <v>1</v>
      </c>
      <c r="F265" s="246" t="s">
        <v>312</v>
      </c>
      <c r="G265" s="244"/>
      <c r="H265" s="247">
        <v>94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148</v>
      </c>
      <c r="AU265" s="253" t="s">
        <v>88</v>
      </c>
      <c r="AV265" s="14" t="s">
        <v>88</v>
      </c>
      <c r="AW265" s="14" t="s">
        <v>33</v>
      </c>
      <c r="AX265" s="14" t="s">
        <v>78</v>
      </c>
      <c r="AY265" s="253" t="s">
        <v>139</v>
      </c>
    </row>
    <row r="266" s="13" customFormat="1">
      <c r="A266" s="13"/>
      <c r="B266" s="232"/>
      <c r="C266" s="233"/>
      <c r="D266" s="234" t="s">
        <v>148</v>
      </c>
      <c r="E266" s="235" t="s">
        <v>1</v>
      </c>
      <c r="F266" s="236" t="s">
        <v>313</v>
      </c>
      <c r="G266" s="233"/>
      <c r="H266" s="235" t="s">
        <v>1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148</v>
      </c>
      <c r="AU266" s="242" t="s">
        <v>88</v>
      </c>
      <c r="AV266" s="13" t="s">
        <v>86</v>
      </c>
      <c r="AW266" s="13" t="s">
        <v>33</v>
      </c>
      <c r="AX266" s="13" t="s">
        <v>78</v>
      </c>
      <c r="AY266" s="242" t="s">
        <v>139</v>
      </c>
    </row>
    <row r="267" s="14" customFormat="1">
      <c r="A267" s="14"/>
      <c r="B267" s="243"/>
      <c r="C267" s="244"/>
      <c r="D267" s="234" t="s">
        <v>148</v>
      </c>
      <c r="E267" s="245" t="s">
        <v>1</v>
      </c>
      <c r="F267" s="246" t="s">
        <v>314</v>
      </c>
      <c r="G267" s="244"/>
      <c r="H267" s="247">
        <v>20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148</v>
      </c>
      <c r="AU267" s="253" t="s">
        <v>88</v>
      </c>
      <c r="AV267" s="14" t="s">
        <v>88</v>
      </c>
      <c r="AW267" s="14" t="s">
        <v>33</v>
      </c>
      <c r="AX267" s="14" t="s">
        <v>78</v>
      </c>
      <c r="AY267" s="253" t="s">
        <v>139</v>
      </c>
    </row>
    <row r="268" s="15" customFormat="1">
      <c r="A268" s="15"/>
      <c r="B268" s="254"/>
      <c r="C268" s="255"/>
      <c r="D268" s="234" t="s">
        <v>148</v>
      </c>
      <c r="E268" s="256" t="s">
        <v>1</v>
      </c>
      <c r="F268" s="257" t="s">
        <v>153</v>
      </c>
      <c r="G268" s="255"/>
      <c r="H268" s="258">
        <v>1058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4" t="s">
        <v>148</v>
      </c>
      <c r="AU268" s="264" t="s">
        <v>88</v>
      </c>
      <c r="AV268" s="15" t="s">
        <v>146</v>
      </c>
      <c r="AW268" s="15" t="s">
        <v>33</v>
      </c>
      <c r="AX268" s="15" t="s">
        <v>86</v>
      </c>
      <c r="AY268" s="264" t="s">
        <v>139</v>
      </c>
    </row>
    <row r="269" s="2" customFormat="1" ht="24.15" customHeight="1">
      <c r="A269" s="39"/>
      <c r="B269" s="40"/>
      <c r="C269" s="219" t="s">
        <v>7</v>
      </c>
      <c r="D269" s="219" t="s">
        <v>141</v>
      </c>
      <c r="E269" s="220" t="s">
        <v>315</v>
      </c>
      <c r="F269" s="221" t="s">
        <v>316</v>
      </c>
      <c r="G269" s="222" t="s">
        <v>181</v>
      </c>
      <c r="H269" s="223">
        <v>560</v>
      </c>
      <c r="I269" s="224"/>
      <c r="J269" s="225">
        <f>ROUND(I269*H269,2)</f>
        <v>0</v>
      </c>
      <c r="K269" s="221" t="s">
        <v>145</v>
      </c>
      <c r="L269" s="45"/>
      <c r="M269" s="226" t="s">
        <v>1</v>
      </c>
      <c r="N269" s="227" t="s">
        <v>43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146</v>
      </c>
      <c r="AT269" s="230" t="s">
        <v>141</v>
      </c>
      <c r="AU269" s="230" t="s">
        <v>88</v>
      </c>
      <c r="AY269" s="18" t="s">
        <v>139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86</v>
      </c>
      <c r="BK269" s="231">
        <f>ROUND(I269*H269,2)</f>
        <v>0</v>
      </c>
      <c r="BL269" s="18" t="s">
        <v>146</v>
      </c>
      <c r="BM269" s="230" t="s">
        <v>317</v>
      </c>
    </row>
    <row r="270" s="13" customFormat="1">
      <c r="A270" s="13"/>
      <c r="B270" s="232"/>
      <c r="C270" s="233"/>
      <c r="D270" s="234" t="s">
        <v>148</v>
      </c>
      <c r="E270" s="235" t="s">
        <v>1</v>
      </c>
      <c r="F270" s="236" t="s">
        <v>318</v>
      </c>
      <c r="G270" s="233"/>
      <c r="H270" s="235" t="s">
        <v>1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148</v>
      </c>
      <c r="AU270" s="242" t="s">
        <v>88</v>
      </c>
      <c r="AV270" s="13" t="s">
        <v>86</v>
      </c>
      <c r="AW270" s="13" t="s">
        <v>33</v>
      </c>
      <c r="AX270" s="13" t="s">
        <v>78</v>
      </c>
      <c r="AY270" s="242" t="s">
        <v>139</v>
      </c>
    </row>
    <row r="271" s="14" customFormat="1">
      <c r="A271" s="14"/>
      <c r="B271" s="243"/>
      <c r="C271" s="244"/>
      <c r="D271" s="234" t="s">
        <v>148</v>
      </c>
      <c r="E271" s="245" t="s">
        <v>1</v>
      </c>
      <c r="F271" s="246" t="s">
        <v>319</v>
      </c>
      <c r="G271" s="244"/>
      <c r="H271" s="247">
        <v>560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148</v>
      </c>
      <c r="AU271" s="253" t="s">
        <v>88</v>
      </c>
      <c r="AV271" s="14" t="s">
        <v>88</v>
      </c>
      <c r="AW271" s="14" t="s">
        <v>33</v>
      </c>
      <c r="AX271" s="14" t="s">
        <v>86</v>
      </c>
      <c r="AY271" s="253" t="s">
        <v>139</v>
      </c>
    </row>
    <row r="272" s="2" customFormat="1" ht="24.15" customHeight="1">
      <c r="A272" s="39"/>
      <c r="B272" s="40"/>
      <c r="C272" s="219" t="s">
        <v>320</v>
      </c>
      <c r="D272" s="219" t="s">
        <v>141</v>
      </c>
      <c r="E272" s="220" t="s">
        <v>321</v>
      </c>
      <c r="F272" s="221" t="s">
        <v>322</v>
      </c>
      <c r="G272" s="222" t="s">
        <v>181</v>
      </c>
      <c r="H272" s="223">
        <v>560</v>
      </c>
      <c r="I272" s="224"/>
      <c r="J272" s="225">
        <f>ROUND(I272*H272,2)</f>
        <v>0</v>
      </c>
      <c r="K272" s="221" t="s">
        <v>145</v>
      </c>
      <c r="L272" s="45"/>
      <c r="M272" s="226" t="s">
        <v>1</v>
      </c>
      <c r="N272" s="227" t="s">
        <v>43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146</v>
      </c>
      <c r="AT272" s="230" t="s">
        <v>141</v>
      </c>
      <c r="AU272" s="230" t="s">
        <v>88</v>
      </c>
      <c r="AY272" s="18" t="s">
        <v>139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86</v>
      </c>
      <c r="BK272" s="231">
        <f>ROUND(I272*H272,2)</f>
        <v>0</v>
      </c>
      <c r="BL272" s="18" t="s">
        <v>146</v>
      </c>
      <c r="BM272" s="230" t="s">
        <v>323</v>
      </c>
    </row>
    <row r="273" s="13" customFormat="1">
      <c r="A273" s="13"/>
      <c r="B273" s="232"/>
      <c r="C273" s="233"/>
      <c r="D273" s="234" t="s">
        <v>148</v>
      </c>
      <c r="E273" s="235" t="s">
        <v>1</v>
      </c>
      <c r="F273" s="236" t="s">
        <v>324</v>
      </c>
      <c r="G273" s="233"/>
      <c r="H273" s="235" t="s">
        <v>1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148</v>
      </c>
      <c r="AU273" s="242" t="s">
        <v>88</v>
      </c>
      <c r="AV273" s="13" t="s">
        <v>86</v>
      </c>
      <c r="AW273" s="13" t="s">
        <v>33</v>
      </c>
      <c r="AX273" s="13" t="s">
        <v>78</v>
      </c>
      <c r="AY273" s="242" t="s">
        <v>139</v>
      </c>
    </row>
    <row r="274" s="14" customFormat="1">
      <c r="A274" s="14"/>
      <c r="B274" s="243"/>
      <c r="C274" s="244"/>
      <c r="D274" s="234" t="s">
        <v>148</v>
      </c>
      <c r="E274" s="245" t="s">
        <v>1</v>
      </c>
      <c r="F274" s="246" t="s">
        <v>319</v>
      </c>
      <c r="G274" s="244"/>
      <c r="H274" s="247">
        <v>560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148</v>
      </c>
      <c r="AU274" s="253" t="s">
        <v>88</v>
      </c>
      <c r="AV274" s="14" t="s">
        <v>88</v>
      </c>
      <c r="AW274" s="14" t="s">
        <v>33</v>
      </c>
      <c r="AX274" s="14" t="s">
        <v>86</v>
      </c>
      <c r="AY274" s="253" t="s">
        <v>139</v>
      </c>
    </row>
    <row r="275" s="2" customFormat="1" ht="24.15" customHeight="1">
      <c r="A275" s="39"/>
      <c r="B275" s="40"/>
      <c r="C275" s="219" t="s">
        <v>325</v>
      </c>
      <c r="D275" s="219" t="s">
        <v>141</v>
      </c>
      <c r="E275" s="220" t="s">
        <v>326</v>
      </c>
      <c r="F275" s="221" t="s">
        <v>327</v>
      </c>
      <c r="G275" s="222" t="s">
        <v>181</v>
      </c>
      <c r="H275" s="223">
        <v>560</v>
      </c>
      <c r="I275" s="224"/>
      <c r="J275" s="225">
        <f>ROUND(I275*H275,2)</f>
        <v>0</v>
      </c>
      <c r="K275" s="221" t="s">
        <v>145</v>
      </c>
      <c r="L275" s="45"/>
      <c r="M275" s="226" t="s">
        <v>1</v>
      </c>
      <c r="N275" s="227" t="s">
        <v>43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146</v>
      </c>
      <c r="AT275" s="230" t="s">
        <v>141</v>
      </c>
      <c r="AU275" s="230" t="s">
        <v>88</v>
      </c>
      <c r="AY275" s="18" t="s">
        <v>139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86</v>
      </c>
      <c r="BK275" s="231">
        <f>ROUND(I275*H275,2)</f>
        <v>0</v>
      </c>
      <c r="BL275" s="18" t="s">
        <v>146</v>
      </c>
      <c r="BM275" s="230" t="s">
        <v>328</v>
      </c>
    </row>
    <row r="276" s="2" customFormat="1" ht="14.4" customHeight="1">
      <c r="A276" s="39"/>
      <c r="B276" s="40"/>
      <c r="C276" s="276" t="s">
        <v>329</v>
      </c>
      <c r="D276" s="276" t="s">
        <v>200</v>
      </c>
      <c r="E276" s="277" t="s">
        <v>330</v>
      </c>
      <c r="F276" s="278" t="s">
        <v>331</v>
      </c>
      <c r="G276" s="279" t="s">
        <v>332</v>
      </c>
      <c r="H276" s="280">
        <v>12</v>
      </c>
      <c r="I276" s="281"/>
      <c r="J276" s="282">
        <f>ROUND(I276*H276,2)</f>
        <v>0</v>
      </c>
      <c r="K276" s="278" t="s">
        <v>145</v>
      </c>
      <c r="L276" s="283"/>
      <c r="M276" s="284" t="s">
        <v>1</v>
      </c>
      <c r="N276" s="285" t="s">
        <v>43</v>
      </c>
      <c r="O276" s="92"/>
      <c r="P276" s="228">
        <f>O276*H276</f>
        <v>0</v>
      </c>
      <c r="Q276" s="228">
        <v>0.001</v>
      </c>
      <c r="R276" s="228">
        <f>Q276*H276</f>
        <v>0.012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199</v>
      </c>
      <c r="AT276" s="230" t="s">
        <v>200</v>
      </c>
      <c r="AU276" s="230" t="s">
        <v>88</v>
      </c>
      <c r="AY276" s="18" t="s">
        <v>139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86</v>
      </c>
      <c r="BK276" s="231">
        <f>ROUND(I276*H276,2)</f>
        <v>0</v>
      </c>
      <c r="BL276" s="18" t="s">
        <v>146</v>
      </c>
      <c r="BM276" s="230" t="s">
        <v>333</v>
      </c>
    </row>
    <row r="277" s="14" customFormat="1">
      <c r="A277" s="14"/>
      <c r="B277" s="243"/>
      <c r="C277" s="244"/>
      <c r="D277" s="234" t="s">
        <v>148</v>
      </c>
      <c r="E277" s="245" t="s">
        <v>1</v>
      </c>
      <c r="F277" s="246" t="s">
        <v>334</v>
      </c>
      <c r="G277" s="244"/>
      <c r="H277" s="247">
        <v>12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148</v>
      </c>
      <c r="AU277" s="253" t="s">
        <v>88</v>
      </c>
      <c r="AV277" s="14" t="s">
        <v>88</v>
      </c>
      <c r="AW277" s="14" t="s">
        <v>33</v>
      </c>
      <c r="AX277" s="14" t="s">
        <v>86</v>
      </c>
      <c r="AY277" s="253" t="s">
        <v>139</v>
      </c>
    </row>
    <row r="278" s="2" customFormat="1" ht="14.4" customHeight="1">
      <c r="A278" s="39"/>
      <c r="B278" s="40"/>
      <c r="C278" s="219" t="s">
        <v>335</v>
      </c>
      <c r="D278" s="219" t="s">
        <v>141</v>
      </c>
      <c r="E278" s="220" t="s">
        <v>336</v>
      </c>
      <c r="F278" s="221" t="s">
        <v>337</v>
      </c>
      <c r="G278" s="222" t="s">
        <v>144</v>
      </c>
      <c r="H278" s="223">
        <v>5.5999999999999996</v>
      </c>
      <c r="I278" s="224"/>
      <c r="J278" s="225">
        <f>ROUND(I278*H278,2)</f>
        <v>0</v>
      </c>
      <c r="K278" s="221" t="s">
        <v>145</v>
      </c>
      <c r="L278" s="45"/>
      <c r="M278" s="226" t="s">
        <v>1</v>
      </c>
      <c r="N278" s="227" t="s">
        <v>43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146</v>
      </c>
      <c r="AT278" s="230" t="s">
        <v>141</v>
      </c>
      <c r="AU278" s="230" t="s">
        <v>88</v>
      </c>
      <c r="AY278" s="18" t="s">
        <v>139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86</v>
      </c>
      <c r="BK278" s="231">
        <f>ROUND(I278*H278,2)</f>
        <v>0</v>
      </c>
      <c r="BL278" s="18" t="s">
        <v>146</v>
      </c>
      <c r="BM278" s="230" t="s">
        <v>338</v>
      </c>
    </row>
    <row r="279" s="13" customFormat="1">
      <c r="A279" s="13"/>
      <c r="B279" s="232"/>
      <c r="C279" s="233"/>
      <c r="D279" s="234" t="s">
        <v>148</v>
      </c>
      <c r="E279" s="235" t="s">
        <v>1</v>
      </c>
      <c r="F279" s="236" t="s">
        <v>339</v>
      </c>
      <c r="G279" s="233"/>
      <c r="H279" s="235" t="s">
        <v>1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148</v>
      </c>
      <c r="AU279" s="242" t="s">
        <v>88</v>
      </c>
      <c r="AV279" s="13" t="s">
        <v>86</v>
      </c>
      <c r="AW279" s="13" t="s">
        <v>33</v>
      </c>
      <c r="AX279" s="13" t="s">
        <v>78</v>
      </c>
      <c r="AY279" s="242" t="s">
        <v>139</v>
      </c>
    </row>
    <row r="280" s="14" customFormat="1">
      <c r="A280" s="14"/>
      <c r="B280" s="243"/>
      <c r="C280" s="244"/>
      <c r="D280" s="234" t="s">
        <v>148</v>
      </c>
      <c r="E280" s="245" t="s">
        <v>1</v>
      </c>
      <c r="F280" s="246" t="s">
        <v>340</v>
      </c>
      <c r="G280" s="244"/>
      <c r="H280" s="247">
        <v>5.5999999999999996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148</v>
      </c>
      <c r="AU280" s="253" t="s">
        <v>88</v>
      </c>
      <c r="AV280" s="14" t="s">
        <v>88</v>
      </c>
      <c r="AW280" s="14" t="s">
        <v>33</v>
      </c>
      <c r="AX280" s="14" t="s">
        <v>86</v>
      </c>
      <c r="AY280" s="253" t="s">
        <v>139</v>
      </c>
    </row>
    <row r="281" s="2" customFormat="1" ht="14.4" customHeight="1">
      <c r="A281" s="39"/>
      <c r="B281" s="40"/>
      <c r="C281" s="219" t="s">
        <v>341</v>
      </c>
      <c r="D281" s="219" t="s">
        <v>141</v>
      </c>
      <c r="E281" s="220" t="s">
        <v>342</v>
      </c>
      <c r="F281" s="221" t="s">
        <v>343</v>
      </c>
      <c r="G281" s="222" t="s">
        <v>144</v>
      </c>
      <c r="H281" s="223">
        <v>5.5999999999999996</v>
      </c>
      <c r="I281" s="224"/>
      <c r="J281" s="225">
        <f>ROUND(I281*H281,2)</f>
        <v>0</v>
      </c>
      <c r="K281" s="221" t="s">
        <v>145</v>
      </c>
      <c r="L281" s="45"/>
      <c r="M281" s="226" t="s">
        <v>1</v>
      </c>
      <c r="N281" s="227" t="s">
        <v>43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146</v>
      </c>
      <c r="AT281" s="230" t="s">
        <v>141</v>
      </c>
      <c r="AU281" s="230" t="s">
        <v>88</v>
      </c>
      <c r="AY281" s="18" t="s">
        <v>139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86</v>
      </c>
      <c r="BK281" s="231">
        <f>ROUND(I281*H281,2)</f>
        <v>0</v>
      </c>
      <c r="BL281" s="18" t="s">
        <v>146</v>
      </c>
      <c r="BM281" s="230" t="s">
        <v>344</v>
      </c>
    </row>
    <row r="282" s="2" customFormat="1" ht="24.15" customHeight="1">
      <c r="A282" s="39"/>
      <c r="B282" s="40"/>
      <c r="C282" s="219" t="s">
        <v>345</v>
      </c>
      <c r="D282" s="219" t="s">
        <v>141</v>
      </c>
      <c r="E282" s="220" t="s">
        <v>346</v>
      </c>
      <c r="F282" s="221" t="s">
        <v>347</v>
      </c>
      <c r="G282" s="222" t="s">
        <v>144</v>
      </c>
      <c r="H282" s="223">
        <v>22.399999999999999</v>
      </c>
      <c r="I282" s="224"/>
      <c r="J282" s="225">
        <f>ROUND(I282*H282,2)</f>
        <v>0</v>
      </c>
      <c r="K282" s="221" t="s">
        <v>145</v>
      </c>
      <c r="L282" s="45"/>
      <c r="M282" s="226" t="s">
        <v>1</v>
      </c>
      <c r="N282" s="227" t="s">
        <v>43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146</v>
      </c>
      <c r="AT282" s="230" t="s">
        <v>141</v>
      </c>
      <c r="AU282" s="230" t="s">
        <v>88</v>
      </c>
      <c r="AY282" s="18" t="s">
        <v>139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86</v>
      </c>
      <c r="BK282" s="231">
        <f>ROUND(I282*H282,2)</f>
        <v>0</v>
      </c>
      <c r="BL282" s="18" t="s">
        <v>146</v>
      </c>
      <c r="BM282" s="230" t="s">
        <v>348</v>
      </c>
    </row>
    <row r="283" s="13" customFormat="1">
      <c r="A283" s="13"/>
      <c r="B283" s="232"/>
      <c r="C283" s="233"/>
      <c r="D283" s="234" t="s">
        <v>148</v>
      </c>
      <c r="E283" s="235" t="s">
        <v>1</v>
      </c>
      <c r="F283" s="236" t="s">
        <v>349</v>
      </c>
      <c r="G283" s="233"/>
      <c r="H283" s="235" t="s">
        <v>1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148</v>
      </c>
      <c r="AU283" s="242" t="s">
        <v>88</v>
      </c>
      <c r="AV283" s="13" t="s">
        <v>86</v>
      </c>
      <c r="AW283" s="13" t="s">
        <v>33</v>
      </c>
      <c r="AX283" s="13" t="s">
        <v>78</v>
      </c>
      <c r="AY283" s="242" t="s">
        <v>139</v>
      </c>
    </row>
    <row r="284" s="14" customFormat="1">
      <c r="A284" s="14"/>
      <c r="B284" s="243"/>
      <c r="C284" s="244"/>
      <c r="D284" s="234" t="s">
        <v>148</v>
      </c>
      <c r="E284" s="245" t="s">
        <v>1</v>
      </c>
      <c r="F284" s="246" t="s">
        <v>350</v>
      </c>
      <c r="G284" s="244"/>
      <c r="H284" s="247">
        <v>22.399999999999999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148</v>
      </c>
      <c r="AU284" s="253" t="s">
        <v>88</v>
      </c>
      <c r="AV284" s="14" t="s">
        <v>88</v>
      </c>
      <c r="AW284" s="14" t="s">
        <v>33</v>
      </c>
      <c r="AX284" s="14" t="s">
        <v>86</v>
      </c>
      <c r="AY284" s="253" t="s">
        <v>139</v>
      </c>
    </row>
    <row r="285" s="12" customFormat="1" ht="22.8" customHeight="1">
      <c r="A285" s="12"/>
      <c r="B285" s="203"/>
      <c r="C285" s="204"/>
      <c r="D285" s="205" t="s">
        <v>77</v>
      </c>
      <c r="E285" s="217" t="s">
        <v>242</v>
      </c>
      <c r="F285" s="217" t="s">
        <v>351</v>
      </c>
      <c r="G285" s="204"/>
      <c r="H285" s="204"/>
      <c r="I285" s="207"/>
      <c r="J285" s="218">
        <f>BK285</f>
        <v>0</v>
      </c>
      <c r="K285" s="204"/>
      <c r="L285" s="209"/>
      <c r="M285" s="210"/>
      <c r="N285" s="211"/>
      <c r="O285" s="211"/>
      <c r="P285" s="212">
        <f>SUM(P286:P297)</f>
        <v>0</v>
      </c>
      <c r="Q285" s="211"/>
      <c r="R285" s="212">
        <f>SUM(R286:R297)</f>
        <v>0</v>
      </c>
      <c r="S285" s="211"/>
      <c r="T285" s="213">
        <f>SUM(T286:T297)</f>
        <v>76.754999999999995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4" t="s">
        <v>86</v>
      </c>
      <c r="AT285" s="215" t="s">
        <v>77</v>
      </c>
      <c r="AU285" s="215" t="s">
        <v>86</v>
      </c>
      <c r="AY285" s="214" t="s">
        <v>139</v>
      </c>
      <c r="BK285" s="216">
        <f>SUM(BK286:BK297)</f>
        <v>0</v>
      </c>
    </row>
    <row r="286" s="2" customFormat="1" ht="24.15" customHeight="1">
      <c r="A286" s="39"/>
      <c r="B286" s="40"/>
      <c r="C286" s="219" t="s">
        <v>352</v>
      </c>
      <c r="D286" s="219" t="s">
        <v>141</v>
      </c>
      <c r="E286" s="220" t="s">
        <v>353</v>
      </c>
      <c r="F286" s="221" t="s">
        <v>354</v>
      </c>
      <c r="G286" s="222" t="s">
        <v>181</v>
      </c>
      <c r="H286" s="223">
        <v>275</v>
      </c>
      <c r="I286" s="224"/>
      <c r="J286" s="225">
        <f>ROUND(I286*H286,2)</f>
        <v>0</v>
      </c>
      <c r="K286" s="221" t="s">
        <v>145</v>
      </c>
      <c r="L286" s="45"/>
      <c r="M286" s="226" t="s">
        <v>1</v>
      </c>
      <c r="N286" s="227" t="s">
        <v>43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0.22</v>
      </c>
      <c r="T286" s="229">
        <f>S286*H286</f>
        <v>60.5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146</v>
      </c>
      <c r="AT286" s="230" t="s">
        <v>141</v>
      </c>
      <c r="AU286" s="230" t="s">
        <v>88</v>
      </c>
      <c r="AY286" s="18" t="s">
        <v>139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86</v>
      </c>
      <c r="BK286" s="231">
        <f>ROUND(I286*H286,2)</f>
        <v>0</v>
      </c>
      <c r="BL286" s="18" t="s">
        <v>146</v>
      </c>
      <c r="BM286" s="230" t="s">
        <v>355</v>
      </c>
    </row>
    <row r="287" s="13" customFormat="1">
      <c r="A287" s="13"/>
      <c r="B287" s="232"/>
      <c r="C287" s="233"/>
      <c r="D287" s="234" t="s">
        <v>148</v>
      </c>
      <c r="E287" s="235" t="s">
        <v>1</v>
      </c>
      <c r="F287" s="236" t="s">
        <v>356</v>
      </c>
      <c r="G287" s="233"/>
      <c r="H287" s="235" t="s">
        <v>1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148</v>
      </c>
      <c r="AU287" s="242" t="s">
        <v>88</v>
      </c>
      <c r="AV287" s="13" t="s">
        <v>86</v>
      </c>
      <c r="AW287" s="13" t="s">
        <v>33</v>
      </c>
      <c r="AX287" s="13" t="s">
        <v>78</v>
      </c>
      <c r="AY287" s="242" t="s">
        <v>139</v>
      </c>
    </row>
    <row r="288" s="14" customFormat="1">
      <c r="A288" s="14"/>
      <c r="B288" s="243"/>
      <c r="C288" s="244"/>
      <c r="D288" s="234" t="s">
        <v>148</v>
      </c>
      <c r="E288" s="245" t="s">
        <v>1</v>
      </c>
      <c r="F288" s="246" t="s">
        <v>357</v>
      </c>
      <c r="G288" s="244"/>
      <c r="H288" s="247">
        <v>275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148</v>
      </c>
      <c r="AU288" s="253" t="s">
        <v>88</v>
      </c>
      <c r="AV288" s="14" t="s">
        <v>88</v>
      </c>
      <c r="AW288" s="14" t="s">
        <v>33</v>
      </c>
      <c r="AX288" s="14" t="s">
        <v>86</v>
      </c>
      <c r="AY288" s="253" t="s">
        <v>139</v>
      </c>
    </row>
    <row r="289" s="2" customFormat="1" ht="24.15" customHeight="1">
      <c r="A289" s="39"/>
      <c r="B289" s="40"/>
      <c r="C289" s="219" t="s">
        <v>358</v>
      </c>
      <c r="D289" s="219" t="s">
        <v>141</v>
      </c>
      <c r="E289" s="220" t="s">
        <v>359</v>
      </c>
      <c r="F289" s="221" t="s">
        <v>360</v>
      </c>
      <c r="G289" s="222" t="s">
        <v>181</v>
      </c>
      <c r="H289" s="223">
        <v>20</v>
      </c>
      <c r="I289" s="224"/>
      <c r="J289" s="225">
        <f>ROUND(I289*H289,2)</f>
        <v>0</v>
      </c>
      <c r="K289" s="221" t="s">
        <v>145</v>
      </c>
      <c r="L289" s="45"/>
      <c r="M289" s="226" t="s">
        <v>1</v>
      </c>
      <c r="N289" s="227" t="s">
        <v>43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0.29499999999999998</v>
      </c>
      <c r="T289" s="229">
        <f>S289*H289</f>
        <v>5.8999999999999995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146</v>
      </c>
      <c r="AT289" s="230" t="s">
        <v>141</v>
      </c>
      <c r="AU289" s="230" t="s">
        <v>88</v>
      </c>
      <c r="AY289" s="18" t="s">
        <v>139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86</v>
      </c>
      <c r="BK289" s="231">
        <f>ROUND(I289*H289,2)</f>
        <v>0</v>
      </c>
      <c r="BL289" s="18" t="s">
        <v>146</v>
      </c>
      <c r="BM289" s="230" t="s">
        <v>361</v>
      </c>
    </row>
    <row r="290" s="13" customFormat="1">
      <c r="A290" s="13"/>
      <c r="B290" s="232"/>
      <c r="C290" s="233"/>
      <c r="D290" s="234" t="s">
        <v>148</v>
      </c>
      <c r="E290" s="235" t="s">
        <v>1</v>
      </c>
      <c r="F290" s="236" t="s">
        <v>362</v>
      </c>
      <c r="G290" s="233"/>
      <c r="H290" s="235" t="s">
        <v>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148</v>
      </c>
      <c r="AU290" s="242" t="s">
        <v>88</v>
      </c>
      <c r="AV290" s="13" t="s">
        <v>86</v>
      </c>
      <c r="AW290" s="13" t="s">
        <v>33</v>
      </c>
      <c r="AX290" s="13" t="s">
        <v>78</v>
      </c>
      <c r="AY290" s="242" t="s">
        <v>139</v>
      </c>
    </row>
    <row r="291" s="14" customFormat="1">
      <c r="A291" s="14"/>
      <c r="B291" s="243"/>
      <c r="C291" s="244"/>
      <c r="D291" s="234" t="s">
        <v>148</v>
      </c>
      <c r="E291" s="245" t="s">
        <v>1</v>
      </c>
      <c r="F291" s="246" t="s">
        <v>363</v>
      </c>
      <c r="G291" s="244"/>
      <c r="H291" s="247">
        <v>20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148</v>
      </c>
      <c r="AU291" s="253" t="s">
        <v>88</v>
      </c>
      <c r="AV291" s="14" t="s">
        <v>88</v>
      </c>
      <c r="AW291" s="14" t="s">
        <v>33</v>
      </c>
      <c r="AX291" s="14" t="s">
        <v>86</v>
      </c>
      <c r="AY291" s="253" t="s">
        <v>139</v>
      </c>
    </row>
    <row r="292" s="2" customFormat="1" ht="24.15" customHeight="1">
      <c r="A292" s="39"/>
      <c r="B292" s="40"/>
      <c r="C292" s="219" t="s">
        <v>364</v>
      </c>
      <c r="D292" s="219" t="s">
        <v>141</v>
      </c>
      <c r="E292" s="220" t="s">
        <v>365</v>
      </c>
      <c r="F292" s="221" t="s">
        <v>366</v>
      </c>
      <c r="G292" s="222" t="s">
        <v>181</v>
      </c>
      <c r="H292" s="223">
        <v>15</v>
      </c>
      <c r="I292" s="224"/>
      <c r="J292" s="225">
        <f>ROUND(I292*H292,2)</f>
        <v>0</v>
      </c>
      <c r="K292" s="221" t="s">
        <v>145</v>
      </c>
      <c r="L292" s="45"/>
      <c r="M292" s="226" t="s">
        <v>1</v>
      </c>
      <c r="N292" s="227" t="s">
        <v>43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0.41699999999999998</v>
      </c>
      <c r="T292" s="229">
        <f>S292*H292</f>
        <v>6.2549999999999999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146</v>
      </c>
      <c r="AT292" s="230" t="s">
        <v>141</v>
      </c>
      <c r="AU292" s="230" t="s">
        <v>88</v>
      </c>
      <c r="AY292" s="18" t="s">
        <v>139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86</v>
      </c>
      <c r="BK292" s="231">
        <f>ROUND(I292*H292,2)</f>
        <v>0</v>
      </c>
      <c r="BL292" s="18" t="s">
        <v>146</v>
      </c>
      <c r="BM292" s="230" t="s">
        <v>367</v>
      </c>
    </row>
    <row r="293" s="13" customFormat="1">
      <c r="A293" s="13"/>
      <c r="B293" s="232"/>
      <c r="C293" s="233"/>
      <c r="D293" s="234" t="s">
        <v>148</v>
      </c>
      <c r="E293" s="235" t="s">
        <v>1</v>
      </c>
      <c r="F293" s="236" t="s">
        <v>368</v>
      </c>
      <c r="G293" s="233"/>
      <c r="H293" s="235" t="s">
        <v>1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148</v>
      </c>
      <c r="AU293" s="242" t="s">
        <v>88</v>
      </c>
      <c r="AV293" s="13" t="s">
        <v>86</v>
      </c>
      <c r="AW293" s="13" t="s">
        <v>33</v>
      </c>
      <c r="AX293" s="13" t="s">
        <v>78</v>
      </c>
      <c r="AY293" s="242" t="s">
        <v>139</v>
      </c>
    </row>
    <row r="294" s="14" customFormat="1">
      <c r="A294" s="14"/>
      <c r="B294" s="243"/>
      <c r="C294" s="244"/>
      <c r="D294" s="234" t="s">
        <v>148</v>
      </c>
      <c r="E294" s="245" t="s">
        <v>1</v>
      </c>
      <c r="F294" s="246" t="s">
        <v>369</v>
      </c>
      <c r="G294" s="244"/>
      <c r="H294" s="247">
        <v>15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148</v>
      </c>
      <c r="AU294" s="253" t="s">
        <v>88</v>
      </c>
      <c r="AV294" s="14" t="s">
        <v>88</v>
      </c>
      <c r="AW294" s="14" t="s">
        <v>33</v>
      </c>
      <c r="AX294" s="14" t="s">
        <v>86</v>
      </c>
      <c r="AY294" s="253" t="s">
        <v>139</v>
      </c>
    </row>
    <row r="295" s="2" customFormat="1" ht="14.4" customHeight="1">
      <c r="A295" s="39"/>
      <c r="B295" s="40"/>
      <c r="C295" s="219" t="s">
        <v>370</v>
      </c>
      <c r="D295" s="219" t="s">
        <v>141</v>
      </c>
      <c r="E295" s="220" t="s">
        <v>371</v>
      </c>
      <c r="F295" s="221" t="s">
        <v>372</v>
      </c>
      <c r="G295" s="222" t="s">
        <v>373</v>
      </c>
      <c r="H295" s="223">
        <v>20</v>
      </c>
      <c r="I295" s="224"/>
      <c r="J295" s="225">
        <f>ROUND(I295*H295,2)</f>
        <v>0</v>
      </c>
      <c r="K295" s="221" t="s">
        <v>145</v>
      </c>
      <c r="L295" s="45"/>
      <c r="M295" s="226" t="s">
        <v>1</v>
      </c>
      <c r="N295" s="227" t="s">
        <v>43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0.20499999999999999</v>
      </c>
      <c r="T295" s="229">
        <f>S295*H295</f>
        <v>4.0999999999999996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146</v>
      </c>
      <c r="AT295" s="230" t="s">
        <v>141</v>
      </c>
      <c r="AU295" s="230" t="s">
        <v>88</v>
      </c>
      <c r="AY295" s="18" t="s">
        <v>139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86</v>
      </c>
      <c r="BK295" s="231">
        <f>ROUND(I295*H295,2)</f>
        <v>0</v>
      </c>
      <c r="BL295" s="18" t="s">
        <v>146</v>
      </c>
      <c r="BM295" s="230" t="s">
        <v>374</v>
      </c>
    </row>
    <row r="296" s="13" customFormat="1">
      <c r="A296" s="13"/>
      <c r="B296" s="232"/>
      <c r="C296" s="233"/>
      <c r="D296" s="234" t="s">
        <v>148</v>
      </c>
      <c r="E296" s="235" t="s">
        <v>1</v>
      </c>
      <c r="F296" s="236" t="s">
        <v>375</v>
      </c>
      <c r="G296" s="233"/>
      <c r="H296" s="235" t="s">
        <v>1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148</v>
      </c>
      <c r="AU296" s="242" t="s">
        <v>88</v>
      </c>
      <c r="AV296" s="13" t="s">
        <v>86</v>
      </c>
      <c r="AW296" s="13" t="s">
        <v>33</v>
      </c>
      <c r="AX296" s="13" t="s">
        <v>78</v>
      </c>
      <c r="AY296" s="242" t="s">
        <v>139</v>
      </c>
    </row>
    <row r="297" s="14" customFormat="1">
      <c r="A297" s="14"/>
      <c r="B297" s="243"/>
      <c r="C297" s="244"/>
      <c r="D297" s="234" t="s">
        <v>148</v>
      </c>
      <c r="E297" s="245" t="s">
        <v>1</v>
      </c>
      <c r="F297" s="246" t="s">
        <v>363</v>
      </c>
      <c r="G297" s="244"/>
      <c r="H297" s="247">
        <v>20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148</v>
      </c>
      <c r="AU297" s="253" t="s">
        <v>88</v>
      </c>
      <c r="AV297" s="14" t="s">
        <v>88</v>
      </c>
      <c r="AW297" s="14" t="s">
        <v>33</v>
      </c>
      <c r="AX297" s="14" t="s">
        <v>86</v>
      </c>
      <c r="AY297" s="253" t="s">
        <v>139</v>
      </c>
    </row>
    <row r="298" s="12" customFormat="1" ht="22.8" customHeight="1">
      <c r="A298" s="12"/>
      <c r="B298" s="203"/>
      <c r="C298" s="204"/>
      <c r="D298" s="205" t="s">
        <v>77</v>
      </c>
      <c r="E298" s="217" t="s">
        <v>88</v>
      </c>
      <c r="F298" s="217" t="s">
        <v>376</v>
      </c>
      <c r="G298" s="204"/>
      <c r="H298" s="204"/>
      <c r="I298" s="207"/>
      <c r="J298" s="218">
        <f>BK298</f>
        <v>0</v>
      </c>
      <c r="K298" s="204"/>
      <c r="L298" s="209"/>
      <c r="M298" s="210"/>
      <c r="N298" s="211"/>
      <c r="O298" s="211"/>
      <c r="P298" s="212">
        <f>SUM(P299:P312)</f>
        <v>0</v>
      </c>
      <c r="Q298" s="211"/>
      <c r="R298" s="212">
        <f>SUM(R299:R312)</f>
        <v>12.19344162</v>
      </c>
      <c r="S298" s="211"/>
      <c r="T298" s="213">
        <f>SUM(T299:T312)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4" t="s">
        <v>86</v>
      </c>
      <c r="AT298" s="215" t="s">
        <v>77</v>
      </c>
      <c r="AU298" s="215" t="s">
        <v>86</v>
      </c>
      <c r="AY298" s="214" t="s">
        <v>139</v>
      </c>
      <c r="BK298" s="216">
        <f>SUM(BK299:BK312)</f>
        <v>0</v>
      </c>
    </row>
    <row r="299" s="2" customFormat="1" ht="14.4" customHeight="1">
      <c r="A299" s="39"/>
      <c r="B299" s="40"/>
      <c r="C299" s="219" t="s">
        <v>377</v>
      </c>
      <c r="D299" s="219" t="s">
        <v>141</v>
      </c>
      <c r="E299" s="220" t="s">
        <v>378</v>
      </c>
      <c r="F299" s="221" t="s">
        <v>379</v>
      </c>
      <c r="G299" s="222" t="s">
        <v>144</v>
      </c>
      <c r="H299" s="223">
        <v>1.47</v>
      </c>
      <c r="I299" s="224"/>
      <c r="J299" s="225">
        <f>ROUND(I299*H299,2)</f>
        <v>0</v>
      </c>
      <c r="K299" s="221" t="s">
        <v>145</v>
      </c>
      <c r="L299" s="45"/>
      <c r="M299" s="226" t="s">
        <v>1</v>
      </c>
      <c r="N299" s="227" t="s">
        <v>43</v>
      </c>
      <c r="O299" s="92"/>
      <c r="P299" s="228">
        <f>O299*H299</f>
        <v>0</v>
      </c>
      <c r="Q299" s="228">
        <v>2.2563399999999998</v>
      </c>
      <c r="R299" s="228">
        <f>Q299*H299</f>
        <v>3.3168197999999998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146</v>
      </c>
      <c r="AT299" s="230" t="s">
        <v>141</v>
      </c>
      <c r="AU299" s="230" t="s">
        <v>88</v>
      </c>
      <c r="AY299" s="18" t="s">
        <v>139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86</v>
      </c>
      <c r="BK299" s="231">
        <f>ROUND(I299*H299,2)</f>
        <v>0</v>
      </c>
      <c r="BL299" s="18" t="s">
        <v>146</v>
      </c>
      <c r="BM299" s="230" t="s">
        <v>380</v>
      </c>
    </row>
    <row r="300" s="13" customFormat="1">
      <c r="A300" s="13"/>
      <c r="B300" s="232"/>
      <c r="C300" s="233"/>
      <c r="D300" s="234" t="s">
        <v>148</v>
      </c>
      <c r="E300" s="235" t="s">
        <v>1</v>
      </c>
      <c r="F300" s="236" t="s">
        <v>381</v>
      </c>
      <c r="G300" s="233"/>
      <c r="H300" s="235" t="s">
        <v>1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148</v>
      </c>
      <c r="AU300" s="242" t="s">
        <v>88</v>
      </c>
      <c r="AV300" s="13" t="s">
        <v>86</v>
      </c>
      <c r="AW300" s="13" t="s">
        <v>33</v>
      </c>
      <c r="AX300" s="13" t="s">
        <v>78</v>
      </c>
      <c r="AY300" s="242" t="s">
        <v>139</v>
      </c>
    </row>
    <row r="301" s="14" customFormat="1">
      <c r="A301" s="14"/>
      <c r="B301" s="243"/>
      <c r="C301" s="244"/>
      <c r="D301" s="234" t="s">
        <v>148</v>
      </c>
      <c r="E301" s="245" t="s">
        <v>1</v>
      </c>
      <c r="F301" s="246" t="s">
        <v>382</v>
      </c>
      <c r="G301" s="244"/>
      <c r="H301" s="247">
        <v>1.47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148</v>
      </c>
      <c r="AU301" s="253" t="s">
        <v>88</v>
      </c>
      <c r="AV301" s="14" t="s">
        <v>88</v>
      </c>
      <c r="AW301" s="14" t="s">
        <v>33</v>
      </c>
      <c r="AX301" s="14" t="s">
        <v>86</v>
      </c>
      <c r="AY301" s="253" t="s">
        <v>139</v>
      </c>
    </row>
    <row r="302" s="2" customFormat="1" ht="24.15" customHeight="1">
      <c r="A302" s="39"/>
      <c r="B302" s="40"/>
      <c r="C302" s="219" t="s">
        <v>383</v>
      </c>
      <c r="D302" s="219" t="s">
        <v>141</v>
      </c>
      <c r="E302" s="220" t="s">
        <v>384</v>
      </c>
      <c r="F302" s="221" t="s">
        <v>385</v>
      </c>
      <c r="G302" s="222" t="s">
        <v>144</v>
      </c>
      <c r="H302" s="223">
        <v>3.5</v>
      </c>
      <c r="I302" s="224"/>
      <c r="J302" s="225">
        <f>ROUND(I302*H302,2)</f>
        <v>0</v>
      </c>
      <c r="K302" s="221" t="s">
        <v>145</v>
      </c>
      <c r="L302" s="45"/>
      <c r="M302" s="226" t="s">
        <v>1</v>
      </c>
      <c r="N302" s="227" t="s">
        <v>43</v>
      </c>
      <c r="O302" s="92"/>
      <c r="P302" s="228">
        <f>O302*H302</f>
        <v>0</v>
      </c>
      <c r="Q302" s="228">
        <v>2.45329</v>
      </c>
      <c r="R302" s="228">
        <f>Q302*H302</f>
        <v>8.5865150000000003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146</v>
      </c>
      <c r="AT302" s="230" t="s">
        <v>141</v>
      </c>
      <c r="AU302" s="230" t="s">
        <v>88</v>
      </c>
      <c r="AY302" s="18" t="s">
        <v>139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86</v>
      </c>
      <c r="BK302" s="231">
        <f>ROUND(I302*H302,2)</f>
        <v>0</v>
      </c>
      <c r="BL302" s="18" t="s">
        <v>146</v>
      </c>
      <c r="BM302" s="230" t="s">
        <v>386</v>
      </c>
    </row>
    <row r="303" s="13" customFormat="1">
      <c r="A303" s="13"/>
      <c r="B303" s="232"/>
      <c r="C303" s="233"/>
      <c r="D303" s="234" t="s">
        <v>148</v>
      </c>
      <c r="E303" s="235" t="s">
        <v>1</v>
      </c>
      <c r="F303" s="236" t="s">
        <v>387</v>
      </c>
      <c r="G303" s="233"/>
      <c r="H303" s="235" t="s">
        <v>1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148</v>
      </c>
      <c r="AU303" s="242" t="s">
        <v>88</v>
      </c>
      <c r="AV303" s="13" t="s">
        <v>86</v>
      </c>
      <c r="AW303" s="13" t="s">
        <v>33</v>
      </c>
      <c r="AX303" s="13" t="s">
        <v>78</v>
      </c>
      <c r="AY303" s="242" t="s">
        <v>139</v>
      </c>
    </row>
    <row r="304" s="14" customFormat="1">
      <c r="A304" s="14"/>
      <c r="B304" s="243"/>
      <c r="C304" s="244"/>
      <c r="D304" s="234" t="s">
        <v>148</v>
      </c>
      <c r="E304" s="245" t="s">
        <v>1</v>
      </c>
      <c r="F304" s="246" t="s">
        <v>388</v>
      </c>
      <c r="G304" s="244"/>
      <c r="H304" s="247">
        <v>3.5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148</v>
      </c>
      <c r="AU304" s="253" t="s">
        <v>88</v>
      </c>
      <c r="AV304" s="14" t="s">
        <v>88</v>
      </c>
      <c r="AW304" s="14" t="s">
        <v>33</v>
      </c>
      <c r="AX304" s="14" t="s">
        <v>86</v>
      </c>
      <c r="AY304" s="253" t="s">
        <v>139</v>
      </c>
    </row>
    <row r="305" s="2" customFormat="1" ht="14.4" customHeight="1">
      <c r="A305" s="39"/>
      <c r="B305" s="40"/>
      <c r="C305" s="219" t="s">
        <v>389</v>
      </c>
      <c r="D305" s="219" t="s">
        <v>141</v>
      </c>
      <c r="E305" s="220" t="s">
        <v>390</v>
      </c>
      <c r="F305" s="221" t="s">
        <v>391</v>
      </c>
      <c r="G305" s="222" t="s">
        <v>181</v>
      </c>
      <c r="H305" s="223">
        <v>3</v>
      </c>
      <c r="I305" s="224"/>
      <c r="J305" s="225">
        <f>ROUND(I305*H305,2)</f>
        <v>0</v>
      </c>
      <c r="K305" s="221" t="s">
        <v>145</v>
      </c>
      <c r="L305" s="45"/>
      <c r="M305" s="226" t="s">
        <v>1</v>
      </c>
      <c r="N305" s="227" t="s">
        <v>43</v>
      </c>
      <c r="O305" s="92"/>
      <c r="P305" s="228">
        <f>O305*H305</f>
        <v>0</v>
      </c>
      <c r="Q305" s="228">
        <v>0.00247</v>
      </c>
      <c r="R305" s="228">
        <f>Q305*H305</f>
        <v>0.0074099999999999999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146</v>
      </c>
      <c r="AT305" s="230" t="s">
        <v>141</v>
      </c>
      <c r="AU305" s="230" t="s">
        <v>88</v>
      </c>
      <c r="AY305" s="18" t="s">
        <v>139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86</v>
      </c>
      <c r="BK305" s="231">
        <f>ROUND(I305*H305,2)</f>
        <v>0</v>
      </c>
      <c r="BL305" s="18" t="s">
        <v>146</v>
      </c>
      <c r="BM305" s="230" t="s">
        <v>392</v>
      </c>
    </row>
    <row r="306" s="2" customFormat="1" ht="14.4" customHeight="1">
      <c r="A306" s="39"/>
      <c r="B306" s="40"/>
      <c r="C306" s="219" t="s">
        <v>393</v>
      </c>
      <c r="D306" s="219" t="s">
        <v>141</v>
      </c>
      <c r="E306" s="220" t="s">
        <v>394</v>
      </c>
      <c r="F306" s="221" t="s">
        <v>395</v>
      </c>
      <c r="G306" s="222" t="s">
        <v>181</v>
      </c>
      <c r="H306" s="223">
        <v>3</v>
      </c>
      <c r="I306" s="224"/>
      <c r="J306" s="225">
        <f>ROUND(I306*H306,2)</f>
        <v>0</v>
      </c>
      <c r="K306" s="221" t="s">
        <v>145</v>
      </c>
      <c r="L306" s="45"/>
      <c r="M306" s="226" t="s">
        <v>1</v>
      </c>
      <c r="N306" s="227" t="s">
        <v>43</v>
      </c>
      <c r="O306" s="92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146</v>
      </c>
      <c r="AT306" s="230" t="s">
        <v>141</v>
      </c>
      <c r="AU306" s="230" t="s">
        <v>88</v>
      </c>
      <c r="AY306" s="18" t="s">
        <v>139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86</v>
      </c>
      <c r="BK306" s="231">
        <f>ROUND(I306*H306,2)</f>
        <v>0</v>
      </c>
      <c r="BL306" s="18" t="s">
        <v>146</v>
      </c>
      <c r="BM306" s="230" t="s">
        <v>396</v>
      </c>
    </row>
    <row r="307" s="2" customFormat="1" ht="14.4" customHeight="1">
      <c r="A307" s="39"/>
      <c r="B307" s="40"/>
      <c r="C307" s="219" t="s">
        <v>397</v>
      </c>
      <c r="D307" s="219" t="s">
        <v>141</v>
      </c>
      <c r="E307" s="220" t="s">
        <v>398</v>
      </c>
      <c r="F307" s="221" t="s">
        <v>399</v>
      </c>
      <c r="G307" s="222" t="s">
        <v>203</v>
      </c>
      <c r="H307" s="223">
        <v>0.26600000000000001</v>
      </c>
      <c r="I307" s="224"/>
      <c r="J307" s="225">
        <f>ROUND(I307*H307,2)</f>
        <v>0</v>
      </c>
      <c r="K307" s="221" t="s">
        <v>145</v>
      </c>
      <c r="L307" s="45"/>
      <c r="M307" s="226" t="s">
        <v>1</v>
      </c>
      <c r="N307" s="227" t="s">
        <v>43</v>
      </c>
      <c r="O307" s="92"/>
      <c r="P307" s="228">
        <f>O307*H307</f>
        <v>0</v>
      </c>
      <c r="Q307" s="228">
        <v>1.06277</v>
      </c>
      <c r="R307" s="228">
        <f>Q307*H307</f>
        <v>0.28269682000000002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146</v>
      </c>
      <c r="AT307" s="230" t="s">
        <v>141</v>
      </c>
      <c r="AU307" s="230" t="s">
        <v>88</v>
      </c>
      <c r="AY307" s="18" t="s">
        <v>139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86</v>
      </c>
      <c r="BK307" s="231">
        <f>ROUND(I307*H307,2)</f>
        <v>0</v>
      </c>
      <c r="BL307" s="18" t="s">
        <v>146</v>
      </c>
      <c r="BM307" s="230" t="s">
        <v>400</v>
      </c>
    </row>
    <row r="308" s="13" customFormat="1">
      <c r="A308" s="13"/>
      <c r="B308" s="232"/>
      <c r="C308" s="233"/>
      <c r="D308" s="234" t="s">
        <v>148</v>
      </c>
      <c r="E308" s="235" t="s">
        <v>1</v>
      </c>
      <c r="F308" s="236" t="s">
        <v>401</v>
      </c>
      <c r="G308" s="233"/>
      <c r="H308" s="235" t="s">
        <v>1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148</v>
      </c>
      <c r="AU308" s="242" t="s">
        <v>88</v>
      </c>
      <c r="AV308" s="13" t="s">
        <v>86</v>
      </c>
      <c r="AW308" s="13" t="s">
        <v>33</v>
      </c>
      <c r="AX308" s="13" t="s">
        <v>78</v>
      </c>
      <c r="AY308" s="242" t="s">
        <v>139</v>
      </c>
    </row>
    <row r="309" s="13" customFormat="1">
      <c r="A309" s="13"/>
      <c r="B309" s="232"/>
      <c r="C309" s="233"/>
      <c r="D309" s="234" t="s">
        <v>148</v>
      </c>
      <c r="E309" s="235" t="s">
        <v>1</v>
      </c>
      <c r="F309" s="236" t="s">
        <v>402</v>
      </c>
      <c r="G309" s="233"/>
      <c r="H309" s="235" t="s">
        <v>1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148</v>
      </c>
      <c r="AU309" s="242" t="s">
        <v>88</v>
      </c>
      <c r="AV309" s="13" t="s">
        <v>86</v>
      </c>
      <c r="AW309" s="13" t="s">
        <v>33</v>
      </c>
      <c r="AX309" s="13" t="s">
        <v>78</v>
      </c>
      <c r="AY309" s="242" t="s">
        <v>139</v>
      </c>
    </row>
    <row r="310" s="14" customFormat="1">
      <c r="A310" s="14"/>
      <c r="B310" s="243"/>
      <c r="C310" s="244"/>
      <c r="D310" s="234" t="s">
        <v>148</v>
      </c>
      <c r="E310" s="245" t="s">
        <v>1</v>
      </c>
      <c r="F310" s="246" t="s">
        <v>403</v>
      </c>
      <c r="G310" s="244"/>
      <c r="H310" s="247">
        <v>0.13300000000000001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148</v>
      </c>
      <c r="AU310" s="253" t="s">
        <v>88</v>
      </c>
      <c r="AV310" s="14" t="s">
        <v>88</v>
      </c>
      <c r="AW310" s="14" t="s">
        <v>33</v>
      </c>
      <c r="AX310" s="14" t="s">
        <v>78</v>
      </c>
      <c r="AY310" s="253" t="s">
        <v>139</v>
      </c>
    </row>
    <row r="311" s="14" customFormat="1">
      <c r="A311" s="14"/>
      <c r="B311" s="243"/>
      <c r="C311" s="244"/>
      <c r="D311" s="234" t="s">
        <v>148</v>
      </c>
      <c r="E311" s="245" t="s">
        <v>1</v>
      </c>
      <c r="F311" s="246" t="s">
        <v>403</v>
      </c>
      <c r="G311" s="244"/>
      <c r="H311" s="247">
        <v>0.13300000000000001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148</v>
      </c>
      <c r="AU311" s="253" t="s">
        <v>88</v>
      </c>
      <c r="AV311" s="14" t="s">
        <v>88</v>
      </c>
      <c r="AW311" s="14" t="s">
        <v>33</v>
      </c>
      <c r="AX311" s="14" t="s">
        <v>78</v>
      </c>
      <c r="AY311" s="253" t="s">
        <v>139</v>
      </c>
    </row>
    <row r="312" s="15" customFormat="1">
      <c r="A312" s="15"/>
      <c r="B312" s="254"/>
      <c r="C312" s="255"/>
      <c r="D312" s="234" t="s">
        <v>148</v>
      </c>
      <c r="E312" s="256" t="s">
        <v>1</v>
      </c>
      <c r="F312" s="257" t="s">
        <v>153</v>
      </c>
      <c r="G312" s="255"/>
      <c r="H312" s="258">
        <v>0.26600000000000001</v>
      </c>
      <c r="I312" s="259"/>
      <c r="J312" s="255"/>
      <c r="K312" s="255"/>
      <c r="L312" s="260"/>
      <c r="M312" s="261"/>
      <c r="N312" s="262"/>
      <c r="O312" s="262"/>
      <c r="P312" s="262"/>
      <c r="Q312" s="262"/>
      <c r="R312" s="262"/>
      <c r="S312" s="262"/>
      <c r="T312" s="26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4" t="s">
        <v>148</v>
      </c>
      <c r="AU312" s="264" t="s">
        <v>88</v>
      </c>
      <c r="AV312" s="15" t="s">
        <v>146</v>
      </c>
      <c r="AW312" s="15" t="s">
        <v>33</v>
      </c>
      <c r="AX312" s="15" t="s">
        <v>86</v>
      </c>
      <c r="AY312" s="264" t="s">
        <v>139</v>
      </c>
    </row>
    <row r="313" s="12" customFormat="1" ht="22.8" customHeight="1">
      <c r="A313" s="12"/>
      <c r="B313" s="203"/>
      <c r="C313" s="204"/>
      <c r="D313" s="205" t="s">
        <v>77</v>
      </c>
      <c r="E313" s="217" t="s">
        <v>404</v>
      </c>
      <c r="F313" s="217" t="s">
        <v>405</v>
      </c>
      <c r="G313" s="204"/>
      <c r="H313" s="204"/>
      <c r="I313" s="207"/>
      <c r="J313" s="218">
        <f>BK313</f>
        <v>0</v>
      </c>
      <c r="K313" s="204"/>
      <c r="L313" s="209"/>
      <c r="M313" s="210"/>
      <c r="N313" s="211"/>
      <c r="O313" s="211"/>
      <c r="P313" s="212">
        <f>SUM(P314:P363)</f>
        <v>0</v>
      </c>
      <c r="Q313" s="211"/>
      <c r="R313" s="212">
        <f>SUM(R314:R363)</f>
        <v>19.649450350000006</v>
      </c>
      <c r="S313" s="211"/>
      <c r="T313" s="213">
        <f>SUM(T314:T363)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4" t="s">
        <v>86</v>
      </c>
      <c r="AT313" s="215" t="s">
        <v>77</v>
      </c>
      <c r="AU313" s="215" t="s">
        <v>86</v>
      </c>
      <c r="AY313" s="214" t="s">
        <v>139</v>
      </c>
      <c r="BK313" s="216">
        <f>SUM(BK314:BK363)</f>
        <v>0</v>
      </c>
    </row>
    <row r="314" s="2" customFormat="1" ht="24.15" customHeight="1">
      <c r="A314" s="39"/>
      <c r="B314" s="40"/>
      <c r="C314" s="219" t="s">
        <v>406</v>
      </c>
      <c r="D314" s="219" t="s">
        <v>141</v>
      </c>
      <c r="E314" s="220" t="s">
        <v>407</v>
      </c>
      <c r="F314" s="221" t="s">
        <v>408</v>
      </c>
      <c r="G314" s="222" t="s">
        <v>409</v>
      </c>
      <c r="H314" s="223">
        <v>1</v>
      </c>
      <c r="I314" s="224"/>
      <c r="J314" s="225">
        <f>ROUND(I314*H314,2)</f>
        <v>0</v>
      </c>
      <c r="K314" s="221" t="s">
        <v>1</v>
      </c>
      <c r="L314" s="45"/>
      <c r="M314" s="226" t="s">
        <v>1</v>
      </c>
      <c r="N314" s="227" t="s">
        <v>43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146</v>
      </c>
      <c r="AT314" s="230" t="s">
        <v>141</v>
      </c>
      <c r="AU314" s="230" t="s">
        <v>88</v>
      </c>
      <c r="AY314" s="18" t="s">
        <v>139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86</v>
      </c>
      <c r="BK314" s="231">
        <f>ROUND(I314*H314,2)</f>
        <v>0</v>
      </c>
      <c r="BL314" s="18" t="s">
        <v>146</v>
      </c>
      <c r="BM314" s="230" t="s">
        <v>410</v>
      </c>
    </row>
    <row r="315" s="13" customFormat="1">
      <c r="A315" s="13"/>
      <c r="B315" s="232"/>
      <c r="C315" s="233"/>
      <c r="D315" s="234" t="s">
        <v>148</v>
      </c>
      <c r="E315" s="235" t="s">
        <v>1</v>
      </c>
      <c r="F315" s="236" t="s">
        <v>411</v>
      </c>
      <c r="G315" s="233"/>
      <c r="H315" s="235" t="s">
        <v>1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148</v>
      </c>
      <c r="AU315" s="242" t="s">
        <v>88</v>
      </c>
      <c r="AV315" s="13" t="s">
        <v>86</v>
      </c>
      <c r="AW315" s="13" t="s">
        <v>33</v>
      </c>
      <c r="AX315" s="13" t="s">
        <v>78</v>
      </c>
      <c r="AY315" s="242" t="s">
        <v>139</v>
      </c>
    </row>
    <row r="316" s="13" customFormat="1">
      <c r="A316" s="13"/>
      <c r="B316" s="232"/>
      <c r="C316" s="233"/>
      <c r="D316" s="234" t="s">
        <v>148</v>
      </c>
      <c r="E316" s="235" t="s">
        <v>1</v>
      </c>
      <c r="F316" s="236" t="s">
        <v>412</v>
      </c>
      <c r="G316" s="233"/>
      <c r="H316" s="235" t="s">
        <v>1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148</v>
      </c>
      <c r="AU316" s="242" t="s">
        <v>88</v>
      </c>
      <c r="AV316" s="13" t="s">
        <v>86</v>
      </c>
      <c r="AW316" s="13" t="s">
        <v>33</v>
      </c>
      <c r="AX316" s="13" t="s">
        <v>78</v>
      </c>
      <c r="AY316" s="242" t="s">
        <v>139</v>
      </c>
    </row>
    <row r="317" s="14" customFormat="1">
      <c r="A317" s="14"/>
      <c r="B317" s="243"/>
      <c r="C317" s="244"/>
      <c r="D317" s="234" t="s">
        <v>148</v>
      </c>
      <c r="E317" s="245" t="s">
        <v>1</v>
      </c>
      <c r="F317" s="246" t="s">
        <v>86</v>
      </c>
      <c r="G317" s="244"/>
      <c r="H317" s="247">
        <v>1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148</v>
      </c>
      <c r="AU317" s="253" t="s">
        <v>88</v>
      </c>
      <c r="AV317" s="14" t="s">
        <v>88</v>
      </c>
      <c r="AW317" s="14" t="s">
        <v>33</v>
      </c>
      <c r="AX317" s="14" t="s">
        <v>86</v>
      </c>
      <c r="AY317" s="253" t="s">
        <v>139</v>
      </c>
    </row>
    <row r="318" s="2" customFormat="1" ht="24.15" customHeight="1">
      <c r="A318" s="39"/>
      <c r="B318" s="40"/>
      <c r="C318" s="219" t="s">
        <v>404</v>
      </c>
      <c r="D318" s="219" t="s">
        <v>141</v>
      </c>
      <c r="E318" s="220" t="s">
        <v>413</v>
      </c>
      <c r="F318" s="221" t="s">
        <v>414</v>
      </c>
      <c r="G318" s="222" t="s">
        <v>409</v>
      </c>
      <c r="H318" s="223">
        <v>1</v>
      </c>
      <c r="I318" s="224"/>
      <c r="J318" s="225">
        <f>ROUND(I318*H318,2)</f>
        <v>0</v>
      </c>
      <c r="K318" s="221" t="s">
        <v>1</v>
      </c>
      <c r="L318" s="45"/>
      <c r="M318" s="226" t="s">
        <v>1</v>
      </c>
      <c r="N318" s="227" t="s">
        <v>43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146</v>
      </c>
      <c r="AT318" s="230" t="s">
        <v>141</v>
      </c>
      <c r="AU318" s="230" t="s">
        <v>88</v>
      </c>
      <c r="AY318" s="18" t="s">
        <v>139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86</v>
      </c>
      <c r="BK318" s="231">
        <f>ROUND(I318*H318,2)</f>
        <v>0</v>
      </c>
      <c r="BL318" s="18" t="s">
        <v>146</v>
      </c>
      <c r="BM318" s="230" t="s">
        <v>415</v>
      </c>
    </row>
    <row r="319" s="13" customFormat="1">
      <c r="A319" s="13"/>
      <c r="B319" s="232"/>
      <c r="C319" s="233"/>
      <c r="D319" s="234" t="s">
        <v>148</v>
      </c>
      <c r="E319" s="235" t="s">
        <v>1</v>
      </c>
      <c r="F319" s="236" t="s">
        <v>416</v>
      </c>
      <c r="G319" s="233"/>
      <c r="H319" s="235" t="s">
        <v>1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148</v>
      </c>
      <c r="AU319" s="242" t="s">
        <v>88</v>
      </c>
      <c r="AV319" s="13" t="s">
        <v>86</v>
      </c>
      <c r="AW319" s="13" t="s">
        <v>33</v>
      </c>
      <c r="AX319" s="13" t="s">
        <v>78</v>
      </c>
      <c r="AY319" s="242" t="s">
        <v>139</v>
      </c>
    </row>
    <row r="320" s="13" customFormat="1">
      <c r="A320" s="13"/>
      <c r="B320" s="232"/>
      <c r="C320" s="233"/>
      <c r="D320" s="234" t="s">
        <v>148</v>
      </c>
      <c r="E320" s="235" t="s">
        <v>1</v>
      </c>
      <c r="F320" s="236" t="s">
        <v>412</v>
      </c>
      <c r="G320" s="233"/>
      <c r="H320" s="235" t="s">
        <v>1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148</v>
      </c>
      <c r="AU320" s="242" t="s">
        <v>88</v>
      </c>
      <c r="AV320" s="13" t="s">
        <v>86</v>
      </c>
      <c r="AW320" s="13" t="s">
        <v>33</v>
      </c>
      <c r="AX320" s="13" t="s">
        <v>78</v>
      </c>
      <c r="AY320" s="242" t="s">
        <v>139</v>
      </c>
    </row>
    <row r="321" s="14" customFormat="1">
      <c r="A321" s="14"/>
      <c r="B321" s="243"/>
      <c r="C321" s="244"/>
      <c r="D321" s="234" t="s">
        <v>148</v>
      </c>
      <c r="E321" s="245" t="s">
        <v>1</v>
      </c>
      <c r="F321" s="246" t="s">
        <v>86</v>
      </c>
      <c r="G321" s="244"/>
      <c r="H321" s="247">
        <v>1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148</v>
      </c>
      <c r="AU321" s="253" t="s">
        <v>88</v>
      </c>
      <c r="AV321" s="14" t="s">
        <v>88</v>
      </c>
      <c r="AW321" s="14" t="s">
        <v>33</v>
      </c>
      <c r="AX321" s="14" t="s">
        <v>86</v>
      </c>
      <c r="AY321" s="253" t="s">
        <v>139</v>
      </c>
    </row>
    <row r="322" s="2" customFormat="1" ht="37.8" customHeight="1">
      <c r="A322" s="39"/>
      <c r="B322" s="40"/>
      <c r="C322" s="219" t="s">
        <v>417</v>
      </c>
      <c r="D322" s="219" t="s">
        <v>141</v>
      </c>
      <c r="E322" s="220" t="s">
        <v>418</v>
      </c>
      <c r="F322" s="221" t="s">
        <v>419</v>
      </c>
      <c r="G322" s="222" t="s">
        <v>144</v>
      </c>
      <c r="H322" s="223">
        <v>7.4000000000000004</v>
      </c>
      <c r="I322" s="224"/>
      <c r="J322" s="225">
        <f>ROUND(I322*H322,2)</f>
        <v>0</v>
      </c>
      <c r="K322" s="221" t="s">
        <v>145</v>
      </c>
      <c r="L322" s="45"/>
      <c r="M322" s="226" t="s">
        <v>1</v>
      </c>
      <c r="N322" s="227" t="s">
        <v>43</v>
      </c>
      <c r="O322" s="92"/>
      <c r="P322" s="228">
        <f>O322*H322</f>
        <v>0</v>
      </c>
      <c r="Q322" s="228">
        <v>2.5143</v>
      </c>
      <c r="R322" s="228">
        <f>Q322*H322</f>
        <v>18.605820000000001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146</v>
      </c>
      <c r="AT322" s="230" t="s">
        <v>141</v>
      </c>
      <c r="AU322" s="230" t="s">
        <v>88</v>
      </c>
      <c r="AY322" s="18" t="s">
        <v>139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86</v>
      </c>
      <c r="BK322" s="231">
        <f>ROUND(I322*H322,2)</f>
        <v>0</v>
      </c>
      <c r="BL322" s="18" t="s">
        <v>146</v>
      </c>
      <c r="BM322" s="230" t="s">
        <v>420</v>
      </c>
    </row>
    <row r="323" s="13" customFormat="1">
      <c r="A323" s="13"/>
      <c r="B323" s="232"/>
      <c r="C323" s="233"/>
      <c r="D323" s="234" t="s">
        <v>148</v>
      </c>
      <c r="E323" s="235" t="s">
        <v>1</v>
      </c>
      <c r="F323" s="236" t="s">
        <v>421</v>
      </c>
      <c r="G323" s="233"/>
      <c r="H323" s="235" t="s">
        <v>1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148</v>
      </c>
      <c r="AU323" s="242" t="s">
        <v>88</v>
      </c>
      <c r="AV323" s="13" t="s">
        <v>86</v>
      </c>
      <c r="AW323" s="13" t="s">
        <v>33</v>
      </c>
      <c r="AX323" s="13" t="s">
        <v>78</v>
      </c>
      <c r="AY323" s="242" t="s">
        <v>139</v>
      </c>
    </row>
    <row r="324" s="13" customFormat="1">
      <c r="A324" s="13"/>
      <c r="B324" s="232"/>
      <c r="C324" s="233"/>
      <c r="D324" s="234" t="s">
        <v>148</v>
      </c>
      <c r="E324" s="235" t="s">
        <v>1</v>
      </c>
      <c r="F324" s="236" t="s">
        <v>422</v>
      </c>
      <c r="G324" s="233"/>
      <c r="H324" s="235" t="s">
        <v>1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148</v>
      </c>
      <c r="AU324" s="242" t="s">
        <v>88</v>
      </c>
      <c r="AV324" s="13" t="s">
        <v>86</v>
      </c>
      <c r="AW324" s="13" t="s">
        <v>33</v>
      </c>
      <c r="AX324" s="13" t="s">
        <v>78</v>
      </c>
      <c r="AY324" s="242" t="s">
        <v>139</v>
      </c>
    </row>
    <row r="325" s="14" customFormat="1">
      <c r="A325" s="14"/>
      <c r="B325" s="243"/>
      <c r="C325" s="244"/>
      <c r="D325" s="234" t="s">
        <v>148</v>
      </c>
      <c r="E325" s="245" t="s">
        <v>1</v>
      </c>
      <c r="F325" s="246" t="s">
        <v>423</v>
      </c>
      <c r="G325" s="244"/>
      <c r="H325" s="247">
        <v>2.5419999999999998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148</v>
      </c>
      <c r="AU325" s="253" t="s">
        <v>88</v>
      </c>
      <c r="AV325" s="14" t="s">
        <v>88</v>
      </c>
      <c r="AW325" s="14" t="s">
        <v>33</v>
      </c>
      <c r="AX325" s="14" t="s">
        <v>78</v>
      </c>
      <c r="AY325" s="253" t="s">
        <v>139</v>
      </c>
    </row>
    <row r="326" s="13" customFormat="1">
      <c r="A326" s="13"/>
      <c r="B326" s="232"/>
      <c r="C326" s="233"/>
      <c r="D326" s="234" t="s">
        <v>148</v>
      </c>
      <c r="E326" s="235" t="s">
        <v>1</v>
      </c>
      <c r="F326" s="236" t="s">
        <v>424</v>
      </c>
      <c r="G326" s="233"/>
      <c r="H326" s="235" t="s">
        <v>1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148</v>
      </c>
      <c r="AU326" s="242" t="s">
        <v>88</v>
      </c>
      <c r="AV326" s="13" t="s">
        <v>86</v>
      </c>
      <c r="AW326" s="13" t="s">
        <v>33</v>
      </c>
      <c r="AX326" s="13" t="s">
        <v>78</v>
      </c>
      <c r="AY326" s="242" t="s">
        <v>139</v>
      </c>
    </row>
    <row r="327" s="14" customFormat="1">
      <c r="A327" s="14"/>
      <c r="B327" s="243"/>
      <c r="C327" s="244"/>
      <c r="D327" s="234" t="s">
        <v>148</v>
      </c>
      <c r="E327" s="245" t="s">
        <v>1</v>
      </c>
      <c r="F327" s="246" t="s">
        <v>425</v>
      </c>
      <c r="G327" s="244"/>
      <c r="H327" s="247">
        <v>4.4800000000000004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148</v>
      </c>
      <c r="AU327" s="253" t="s">
        <v>88</v>
      </c>
      <c r="AV327" s="14" t="s">
        <v>88</v>
      </c>
      <c r="AW327" s="14" t="s">
        <v>33</v>
      </c>
      <c r="AX327" s="14" t="s">
        <v>78</v>
      </c>
      <c r="AY327" s="253" t="s">
        <v>139</v>
      </c>
    </row>
    <row r="328" s="14" customFormat="1">
      <c r="A328" s="14"/>
      <c r="B328" s="243"/>
      <c r="C328" s="244"/>
      <c r="D328" s="234" t="s">
        <v>148</v>
      </c>
      <c r="E328" s="245" t="s">
        <v>1</v>
      </c>
      <c r="F328" s="246" t="s">
        <v>426</v>
      </c>
      <c r="G328" s="244"/>
      <c r="H328" s="247">
        <v>0.378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3" t="s">
        <v>148</v>
      </c>
      <c r="AU328" s="253" t="s">
        <v>88</v>
      </c>
      <c r="AV328" s="14" t="s">
        <v>88</v>
      </c>
      <c r="AW328" s="14" t="s">
        <v>33</v>
      </c>
      <c r="AX328" s="14" t="s">
        <v>78</v>
      </c>
      <c r="AY328" s="253" t="s">
        <v>139</v>
      </c>
    </row>
    <row r="329" s="15" customFormat="1">
      <c r="A329" s="15"/>
      <c r="B329" s="254"/>
      <c r="C329" s="255"/>
      <c r="D329" s="234" t="s">
        <v>148</v>
      </c>
      <c r="E329" s="256" t="s">
        <v>1</v>
      </c>
      <c r="F329" s="257" t="s">
        <v>153</v>
      </c>
      <c r="G329" s="255"/>
      <c r="H329" s="258">
        <v>7.4000000000000004</v>
      </c>
      <c r="I329" s="259"/>
      <c r="J329" s="255"/>
      <c r="K329" s="255"/>
      <c r="L329" s="260"/>
      <c r="M329" s="261"/>
      <c r="N329" s="262"/>
      <c r="O329" s="262"/>
      <c r="P329" s="262"/>
      <c r="Q329" s="262"/>
      <c r="R329" s="262"/>
      <c r="S329" s="262"/>
      <c r="T329" s="263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4" t="s">
        <v>148</v>
      </c>
      <c r="AU329" s="264" t="s">
        <v>88</v>
      </c>
      <c r="AV329" s="15" t="s">
        <v>146</v>
      </c>
      <c r="AW329" s="15" t="s">
        <v>33</v>
      </c>
      <c r="AX329" s="15" t="s">
        <v>86</v>
      </c>
      <c r="AY329" s="264" t="s">
        <v>139</v>
      </c>
    </row>
    <row r="330" s="2" customFormat="1" ht="24.15" customHeight="1">
      <c r="A330" s="39"/>
      <c r="B330" s="40"/>
      <c r="C330" s="219" t="s">
        <v>427</v>
      </c>
      <c r="D330" s="219" t="s">
        <v>141</v>
      </c>
      <c r="E330" s="220" t="s">
        <v>428</v>
      </c>
      <c r="F330" s="221" t="s">
        <v>429</v>
      </c>
      <c r="G330" s="222" t="s">
        <v>181</v>
      </c>
      <c r="H330" s="223">
        <v>47</v>
      </c>
      <c r="I330" s="224"/>
      <c r="J330" s="225">
        <f>ROUND(I330*H330,2)</f>
        <v>0</v>
      </c>
      <c r="K330" s="221" t="s">
        <v>145</v>
      </c>
      <c r="L330" s="45"/>
      <c r="M330" s="226" t="s">
        <v>1</v>
      </c>
      <c r="N330" s="227" t="s">
        <v>43</v>
      </c>
      <c r="O330" s="92"/>
      <c r="P330" s="228">
        <f>O330*H330</f>
        <v>0</v>
      </c>
      <c r="Q330" s="228">
        <v>0.0043200000000000001</v>
      </c>
      <c r="R330" s="228">
        <f>Q330*H330</f>
        <v>0.20304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146</v>
      </c>
      <c r="AT330" s="230" t="s">
        <v>141</v>
      </c>
      <c r="AU330" s="230" t="s">
        <v>88</v>
      </c>
      <c r="AY330" s="18" t="s">
        <v>139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86</v>
      </c>
      <c r="BK330" s="231">
        <f>ROUND(I330*H330,2)</f>
        <v>0</v>
      </c>
      <c r="BL330" s="18" t="s">
        <v>146</v>
      </c>
      <c r="BM330" s="230" t="s">
        <v>430</v>
      </c>
    </row>
    <row r="331" s="13" customFormat="1">
      <c r="A331" s="13"/>
      <c r="B331" s="232"/>
      <c r="C331" s="233"/>
      <c r="D331" s="234" t="s">
        <v>148</v>
      </c>
      <c r="E331" s="235" t="s">
        <v>1</v>
      </c>
      <c r="F331" s="236" t="s">
        <v>421</v>
      </c>
      <c r="G331" s="233"/>
      <c r="H331" s="235" t="s">
        <v>1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148</v>
      </c>
      <c r="AU331" s="242" t="s">
        <v>88</v>
      </c>
      <c r="AV331" s="13" t="s">
        <v>86</v>
      </c>
      <c r="AW331" s="13" t="s">
        <v>33</v>
      </c>
      <c r="AX331" s="13" t="s">
        <v>78</v>
      </c>
      <c r="AY331" s="242" t="s">
        <v>139</v>
      </c>
    </row>
    <row r="332" s="13" customFormat="1">
      <c r="A332" s="13"/>
      <c r="B332" s="232"/>
      <c r="C332" s="233"/>
      <c r="D332" s="234" t="s">
        <v>148</v>
      </c>
      <c r="E332" s="235" t="s">
        <v>1</v>
      </c>
      <c r="F332" s="236" t="s">
        <v>422</v>
      </c>
      <c r="G332" s="233"/>
      <c r="H332" s="235" t="s">
        <v>1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148</v>
      </c>
      <c r="AU332" s="242" t="s">
        <v>88</v>
      </c>
      <c r="AV332" s="13" t="s">
        <v>86</v>
      </c>
      <c r="AW332" s="13" t="s">
        <v>33</v>
      </c>
      <c r="AX332" s="13" t="s">
        <v>78</v>
      </c>
      <c r="AY332" s="242" t="s">
        <v>139</v>
      </c>
    </row>
    <row r="333" s="14" customFormat="1">
      <c r="A333" s="14"/>
      <c r="B333" s="243"/>
      <c r="C333" s="244"/>
      <c r="D333" s="234" t="s">
        <v>148</v>
      </c>
      <c r="E333" s="245" t="s">
        <v>1</v>
      </c>
      <c r="F333" s="246" t="s">
        <v>431</v>
      </c>
      <c r="G333" s="244"/>
      <c r="H333" s="247">
        <v>2.8799999999999999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3" t="s">
        <v>148</v>
      </c>
      <c r="AU333" s="253" t="s">
        <v>88</v>
      </c>
      <c r="AV333" s="14" t="s">
        <v>88</v>
      </c>
      <c r="AW333" s="14" t="s">
        <v>33</v>
      </c>
      <c r="AX333" s="14" t="s">
        <v>78</v>
      </c>
      <c r="AY333" s="253" t="s">
        <v>139</v>
      </c>
    </row>
    <row r="334" s="13" customFormat="1">
      <c r="A334" s="13"/>
      <c r="B334" s="232"/>
      <c r="C334" s="233"/>
      <c r="D334" s="234" t="s">
        <v>148</v>
      </c>
      <c r="E334" s="235" t="s">
        <v>1</v>
      </c>
      <c r="F334" s="236" t="s">
        <v>424</v>
      </c>
      <c r="G334" s="233"/>
      <c r="H334" s="235" t="s">
        <v>1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148</v>
      </c>
      <c r="AU334" s="242" t="s">
        <v>88</v>
      </c>
      <c r="AV334" s="13" t="s">
        <v>86</v>
      </c>
      <c r="AW334" s="13" t="s">
        <v>33</v>
      </c>
      <c r="AX334" s="13" t="s">
        <v>78</v>
      </c>
      <c r="AY334" s="242" t="s">
        <v>139</v>
      </c>
    </row>
    <row r="335" s="14" customFormat="1">
      <c r="A335" s="14"/>
      <c r="B335" s="243"/>
      <c r="C335" s="244"/>
      <c r="D335" s="234" t="s">
        <v>148</v>
      </c>
      <c r="E335" s="245" t="s">
        <v>1</v>
      </c>
      <c r="F335" s="246" t="s">
        <v>432</v>
      </c>
      <c r="G335" s="244"/>
      <c r="H335" s="247">
        <v>22.800000000000001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148</v>
      </c>
      <c r="AU335" s="253" t="s">
        <v>88</v>
      </c>
      <c r="AV335" s="14" t="s">
        <v>88</v>
      </c>
      <c r="AW335" s="14" t="s">
        <v>33</v>
      </c>
      <c r="AX335" s="14" t="s">
        <v>78</v>
      </c>
      <c r="AY335" s="253" t="s">
        <v>139</v>
      </c>
    </row>
    <row r="336" s="14" customFormat="1">
      <c r="A336" s="14"/>
      <c r="B336" s="243"/>
      <c r="C336" s="244"/>
      <c r="D336" s="234" t="s">
        <v>148</v>
      </c>
      <c r="E336" s="245" t="s">
        <v>1</v>
      </c>
      <c r="F336" s="246" t="s">
        <v>433</v>
      </c>
      <c r="G336" s="244"/>
      <c r="H336" s="247">
        <v>20.800000000000001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148</v>
      </c>
      <c r="AU336" s="253" t="s">
        <v>88</v>
      </c>
      <c r="AV336" s="14" t="s">
        <v>88</v>
      </c>
      <c r="AW336" s="14" t="s">
        <v>33</v>
      </c>
      <c r="AX336" s="14" t="s">
        <v>78</v>
      </c>
      <c r="AY336" s="253" t="s">
        <v>139</v>
      </c>
    </row>
    <row r="337" s="14" customFormat="1">
      <c r="A337" s="14"/>
      <c r="B337" s="243"/>
      <c r="C337" s="244"/>
      <c r="D337" s="234" t="s">
        <v>148</v>
      </c>
      <c r="E337" s="245" t="s">
        <v>1</v>
      </c>
      <c r="F337" s="246" t="s">
        <v>434</v>
      </c>
      <c r="G337" s="244"/>
      <c r="H337" s="247">
        <v>0.52000000000000002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3" t="s">
        <v>148</v>
      </c>
      <c r="AU337" s="253" t="s">
        <v>88</v>
      </c>
      <c r="AV337" s="14" t="s">
        <v>88</v>
      </c>
      <c r="AW337" s="14" t="s">
        <v>33</v>
      </c>
      <c r="AX337" s="14" t="s">
        <v>78</v>
      </c>
      <c r="AY337" s="253" t="s">
        <v>139</v>
      </c>
    </row>
    <row r="338" s="15" customFormat="1">
      <c r="A338" s="15"/>
      <c r="B338" s="254"/>
      <c r="C338" s="255"/>
      <c r="D338" s="234" t="s">
        <v>148</v>
      </c>
      <c r="E338" s="256" t="s">
        <v>1</v>
      </c>
      <c r="F338" s="257" t="s">
        <v>153</v>
      </c>
      <c r="G338" s="255"/>
      <c r="H338" s="258">
        <v>47.000000000000007</v>
      </c>
      <c r="I338" s="259"/>
      <c r="J338" s="255"/>
      <c r="K338" s="255"/>
      <c r="L338" s="260"/>
      <c r="M338" s="261"/>
      <c r="N338" s="262"/>
      <c r="O338" s="262"/>
      <c r="P338" s="262"/>
      <c r="Q338" s="262"/>
      <c r="R338" s="262"/>
      <c r="S338" s="262"/>
      <c r="T338" s="263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4" t="s">
        <v>148</v>
      </c>
      <c r="AU338" s="264" t="s">
        <v>88</v>
      </c>
      <c r="AV338" s="15" t="s">
        <v>146</v>
      </c>
      <c r="AW338" s="15" t="s">
        <v>33</v>
      </c>
      <c r="AX338" s="15" t="s">
        <v>86</v>
      </c>
      <c r="AY338" s="264" t="s">
        <v>139</v>
      </c>
    </row>
    <row r="339" s="2" customFormat="1" ht="24.15" customHeight="1">
      <c r="A339" s="39"/>
      <c r="B339" s="40"/>
      <c r="C339" s="219" t="s">
        <v>435</v>
      </c>
      <c r="D339" s="219" t="s">
        <v>141</v>
      </c>
      <c r="E339" s="220" t="s">
        <v>436</v>
      </c>
      <c r="F339" s="221" t="s">
        <v>437</v>
      </c>
      <c r="G339" s="222" t="s">
        <v>181</v>
      </c>
      <c r="H339" s="223">
        <v>47</v>
      </c>
      <c r="I339" s="224"/>
      <c r="J339" s="225">
        <f>ROUND(I339*H339,2)</f>
        <v>0</v>
      </c>
      <c r="K339" s="221" t="s">
        <v>145</v>
      </c>
      <c r="L339" s="45"/>
      <c r="M339" s="226" t="s">
        <v>1</v>
      </c>
      <c r="N339" s="227" t="s">
        <v>43</v>
      </c>
      <c r="O339" s="92"/>
      <c r="P339" s="228">
        <f>O339*H339</f>
        <v>0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146</v>
      </c>
      <c r="AT339" s="230" t="s">
        <v>141</v>
      </c>
      <c r="AU339" s="230" t="s">
        <v>88</v>
      </c>
      <c r="AY339" s="18" t="s">
        <v>139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86</v>
      </c>
      <c r="BK339" s="231">
        <f>ROUND(I339*H339,2)</f>
        <v>0</v>
      </c>
      <c r="BL339" s="18" t="s">
        <v>146</v>
      </c>
      <c r="BM339" s="230" t="s">
        <v>438</v>
      </c>
    </row>
    <row r="340" s="2" customFormat="1" ht="24.15" customHeight="1">
      <c r="A340" s="39"/>
      <c r="B340" s="40"/>
      <c r="C340" s="219" t="s">
        <v>439</v>
      </c>
      <c r="D340" s="219" t="s">
        <v>141</v>
      </c>
      <c r="E340" s="220" t="s">
        <v>440</v>
      </c>
      <c r="F340" s="221" t="s">
        <v>441</v>
      </c>
      <c r="G340" s="222" t="s">
        <v>203</v>
      </c>
      <c r="H340" s="223">
        <v>0.14999999999999999</v>
      </c>
      <c r="I340" s="224"/>
      <c r="J340" s="225">
        <f>ROUND(I340*H340,2)</f>
        <v>0</v>
      </c>
      <c r="K340" s="221" t="s">
        <v>145</v>
      </c>
      <c r="L340" s="45"/>
      <c r="M340" s="226" t="s">
        <v>1</v>
      </c>
      <c r="N340" s="227" t="s">
        <v>43</v>
      </c>
      <c r="O340" s="92"/>
      <c r="P340" s="228">
        <f>O340*H340</f>
        <v>0</v>
      </c>
      <c r="Q340" s="228">
        <v>1.10907</v>
      </c>
      <c r="R340" s="228">
        <f>Q340*H340</f>
        <v>0.16636049999999999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146</v>
      </c>
      <c r="AT340" s="230" t="s">
        <v>141</v>
      </c>
      <c r="AU340" s="230" t="s">
        <v>88</v>
      </c>
      <c r="AY340" s="18" t="s">
        <v>139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86</v>
      </c>
      <c r="BK340" s="231">
        <f>ROUND(I340*H340,2)</f>
        <v>0</v>
      </c>
      <c r="BL340" s="18" t="s">
        <v>146</v>
      </c>
      <c r="BM340" s="230" t="s">
        <v>442</v>
      </c>
    </row>
    <row r="341" s="13" customFormat="1">
      <c r="A341" s="13"/>
      <c r="B341" s="232"/>
      <c r="C341" s="233"/>
      <c r="D341" s="234" t="s">
        <v>148</v>
      </c>
      <c r="E341" s="235" t="s">
        <v>1</v>
      </c>
      <c r="F341" s="236" t="s">
        <v>421</v>
      </c>
      <c r="G341" s="233"/>
      <c r="H341" s="235" t="s">
        <v>1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148</v>
      </c>
      <c r="AU341" s="242" t="s">
        <v>88</v>
      </c>
      <c r="AV341" s="13" t="s">
        <v>86</v>
      </c>
      <c r="AW341" s="13" t="s">
        <v>33</v>
      </c>
      <c r="AX341" s="13" t="s">
        <v>78</v>
      </c>
      <c r="AY341" s="242" t="s">
        <v>139</v>
      </c>
    </row>
    <row r="342" s="13" customFormat="1">
      <c r="A342" s="13"/>
      <c r="B342" s="232"/>
      <c r="C342" s="233"/>
      <c r="D342" s="234" t="s">
        <v>148</v>
      </c>
      <c r="E342" s="235" t="s">
        <v>1</v>
      </c>
      <c r="F342" s="236" t="s">
        <v>443</v>
      </c>
      <c r="G342" s="233"/>
      <c r="H342" s="235" t="s">
        <v>1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148</v>
      </c>
      <c r="AU342" s="242" t="s">
        <v>88</v>
      </c>
      <c r="AV342" s="13" t="s">
        <v>86</v>
      </c>
      <c r="AW342" s="13" t="s">
        <v>33</v>
      </c>
      <c r="AX342" s="13" t="s">
        <v>78</v>
      </c>
      <c r="AY342" s="242" t="s">
        <v>139</v>
      </c>
    </row>
    <row r="343" s="14" customFormat="1">
      <c r="A343" s="14"/>
      <c r="B343" s="243"/>
      <c r="C343" s="244"/>
      <c r="D343" s="234" t="s">
        <v>148</v>
      </c>
      <c r="E343" s="245" t="s">
        <v>1</v>
      </c>
      <c r="F343" s="246" t="s">
        <v>444</v>
      </c>
      <c r="G343" s="244"/>
      <c r="H343" s="247">
        <v>0.10000000000000001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148</v>
      </c>
      <c r="AU343" s="253" t="s">
        <v>88</v>
      </c>
      <c r="AV343" s="14" t="s">
        <v>88</v>
      </c>
      <c r="AW343" s="14" t="s">
        <v>33</v>
      </c>
      <c r="AX343" s="14" t="s">
        <v>78</v>
      </c>
      <c r="AY343" s="253" t="s">
        <v>139</v>
      </c>
    </row>
    <row r="344" s="13" customFormat="1">
      <c r="A344" s="13"/>
      <c r="B344" s="232"/>
      <c r="C344" s="233"/>
      <c r="D344" s="234" t="s">
        <v>148</v>
      </c>
      <c r="E344" s="235" t="s">
        <v>1</v>
      </c>
      <c r="F344" s="236" t="s">
        <v>445</v>
      </c>
      <c r="G344" s="233"/>
      <c r="H344" s="235" t="s">
        <v>1</v>
      </c>
      <c r="I344" s="237"/>
      <c r="J344" s="233"/>
      <c r="K344" s="233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148</v>
      </c>
      <c r="AU344" s="242" t="s">
        <v>88</v>
      </c>
      <c r="AV344" s="13" t="s">
        <v>86</v>
      </c>
      <c r="AW344" s="13" t="s">
        <v>33</v>
      </c>
      <c r="AX344" s="13" t="s">
        <v>78</v>
      </c>
      <c r="AY344" s="242" t="s">
        <v>139</v>
      </c>
    </row>
    <row r="345" s="14" customFormat="1">
      <c r="A345" s="14"/>
      <c r="B345" s="243"/>
      <c r="C345" s="244"/>
      <c r="D345" s="234" t="s">
        <v>148</v>
      </c>
      <c r="E345" s="245" t="s">
        <v>1</v>
      </c>
      <c r="F345" s="246" t="s">
        <v>446</v>
      </c>
      <c r="G345" s="244"/>
      <c r="H345" s="247">
        <v>0.050000000000000003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148</v>
      </c>
      <c r="AU345" s="253" t="s">
        <v>88</v>
      </c>
      <c r="AV345" s="14" t="s">
        <v>88</v>
      </c>
      <c r="AW345" s="14" t="s">
        <v>33</v>
      </c>
      <c r="AX345" s="14" t="s">
        <v>78</v>
      </c>
      <c r="AY345" s="253" t="s">
        <v>139</v>
      </c>
    </row>
    <row r="346" s="15" customFormat="1">
      <c r="A346" s="15"/>
      <c r="B346" s="254"/>
      <c r="C346" s="255"/>
      <c r="D346" s="234" t="s">
        <v>148</v>
      </c>
      <c r="E346" s="256" t="s">
        <v>1</v>
      </c>
      <c r="F346" s="257" t="s">
        <v>153</v>
      </c>
      <c r="G346" s="255"/>
      <c r="H346" s="258">
        <v>0.15000000000000002</v>
      </c>
      <c r="I346" s="259"/>
      <c r="J346" s="255"/>
      <c r="K346" s="255"/>
      <c r="L346" s="260"/>
      <c r="M346" s="261"/>
      <c r="N346" s="262"/>
      <c r="O346" s="262"/>
      <c r="P346" s="262"/>
      <c r="Q346" s="262"/>
      <c r="R346" s="262"/>
      <c r="S346" s="262"/>
      <c r="T346" s="263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4" t="s">
        <v>148</v>
      </c>
      <c r="AU346" s="264" t="s">
        <v>88</v>
      </c>
      <c r="AV346" s="15" t="s">
        <v>146</v>
      </c>
      <c r="AW346" s="15" t="s">
        <v>33</v>
      </c>
      <c r="AX346" s="15" t="s">
        <v>86</v>
      </c>
      <c r="AY346" s="264" t="s">
        <v>139</v>
      </c>
    </row>
    <row r="347" s="2" customFormat="1" ht="24.15" customHeight="1">
      <c r="A347" s="39"/>
      <c r="B347" s="40"/>
      <c r="C347" s="219" t="s">
        <v>447</v>
      </c>
      <c r="D347" s="219" t="s">
        <v>141</v>
      </c>
      <c r="E347" s="220" t="s">
        <v>448</v>
      </c>
      <c r="F347" s="221" t="s">
        <v>449</v>
      </c>
      <c r="G347" s="222" t="s">
        <v>203</v>
      </c>
      <c r="H347" s="223">
        <v>0.61299999999999999</v>
      </c>
      <c r="I347" s="224"/>
      <c r="J347" s="225">
        <f>ROUND(I347*H347,2)</f>
        <v>0</v>
      </c>
      <c r="K347" s="221" t="s">
        <v>145</v>
      </c>
      <c r="L347" s="45"/>
      <c r="M347" s="226" t="s">
        <v>1</v>
      </c>
      <c r="N347" s="227" t="s">
        <v>43</v>
      </c>
      <c r="O347" s="92"/>
      <c r="P347" s="228">
        <f>O347*H347</f>
        <v>0</v>
      </c>
      <c r="Q347" s="228">
        <v>1.06277</v>
      </c>
      <c r="R347" s="228">
        <f>Q347*H347</f>
        <v>0.65147800999999994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146</v>
      </c>
      <c r="AT347" s="230" t="s">
        <v>141</v>
      </c>
      <c r="AU347" s="230" t="s">
        <v>88</v>
      </c>
      <c r="AY347" s="18" t="s">
        <v>139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86</v>
      </c>
      <c r="BK347" s="231">
        <f>ROUND(I347*H347,2)</f>
        <v>0</v>
      </c>
      <c r="BL347" s="18" t="s">
        <v>146</v>
      </c>
      <c r="BM347" s="230" t="s">
        <v>450</v>
      </c>
    </row>
    <row r="348" s="13" customFormat="1">
      <c r="A348" s="13"/>
      <c r="B348" s="232"/>
      <c r="C348" s="233"/>
      <c r="D348" s="234" t="s">
        <v>148</v>
      </c>
      <c r="E348" s="235" t="s">
        <v>1</v>
      </c>
      <c r="F348" s="236" t="s">
        <v>451</v>
      </c>
      <c r="G348" s="233"/>
      <c r="H348" s="235" t="s">
        <v>1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148</v>
      </c>
      <c r="AU348" s="242" t="s">
        <v>88</v>
      </c>
      <c r="AV348" s="13" t="s">
        <v>86</v>
      </c>
      <c r="AW348" s="13" t="s">
        <v>33</v>
      </c>
      <c r="AX348" s="13" t="s">
        <v>78</v>
      </c>
      <c r="AY348" s="242" t="s">
        <v>139</v>
      </c>
    </row>
    <row r="349" s="13" customFormat="1">
      <c r="A349" s="13"/>
      <c r="B349" s="232"/>
      <c r="C349" s="233"/>
      <c r="D349" s="234" t="s">
        <v>148</v>
      </c>
      <c r="E349" s="235" t="s">
        <v>1</v>
      </c>
      <c r="F349" s="236" t="s">
        <v>422</v>
      </c>
      <c r="G349" s="233"/>
      <c r="H349" s="235" t="s">
        <v>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148</v>
      </c>
      <c r="AU349" s="242" t="s">
        <v>88</v>
      </c>
      <c r="AV349" s="13" t="s">
        <v>86</v>
      </c>
      <c r="AW349" s="13" t="s">
        <v>33</v>
      </c>
      <c r="AX349" s="13" t="s">
        <v>78</v>
      </c>
      <c r="AY349" s="242" t="s">
        <v>139</v>
      </c>
    </row>
    <row r="350" s="14" customFormat="1">
      <c r="A350" s="14"/>
      <c r="B350" s="243"/>
      <c r="C350" s="244"/>
      <c r="D350" s="234" t="s">
        <v>148</v>
      </c>
      <c r="E350" s="245" t="s">
        <v>1</v>
      </c>
      <c r="F350" s="246" t="s">
        <v>452</v>
      </c>
      <c r="G350" s="244"/>
      <c r="H350" s="247">
        <v>0.22600000000000001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148</v>
      </c>
      <c r="AU350" s="253" t="s">
        <v>88</v>
      </c>
      <c r="AV350" s="14" t="s">
        <v>88</v>
      </c>
      <c r="AW350" s="14" t="s">
        <v>33</v>
      </c>
      <c r="AX350" s="14" t="s">
        <v>78</v>
      </c>
      <c r="AY350" s="253" t="s">
        <v>139</v>
      </c>
    </row>
    <row r="351" s="13" customFormat="1">
      <c r="A351" s="13"/>
      <c r="B351" s="232"/>
      <c r="C351" s="233"/>
      <c r="D351" s="234" t="s">
        <v>148</v>
      </c>
      <c r="E351" s="235" t="s">
        <v>1</v>
      </c>
      <c r="F351" s="236" t="s">
        <v>424</v>
      </c>
      <c r="G351" s="233"/>
      <c r="H351" s="235" t="s">
        <v>1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148</v>
      </c>
      <c r="AU351" s="242" t="s">
        <v>88</v>
      </c>
      <c r="AV351" s="13" t="s">
        <v>86</v>
      </c>
      <c r="AW351" s="13" t="s">
        <v>33</v>
      </c>
      <c r="AX351" s="13" t="s">
        <v>78</v>
      </c>
      <c r="AY351" s="242" t="s">
        <v>139</v>
      </c>
    </row>
    <row r="352" s="14" customFormat="1">
      <c r="A352" s="14"/>
      <c r="B352" s="243"/>
      <c r="C352" s="244"/>
      <c r="D352" s="234" t="s">
        <v>148</v>
      </c>
      <c r="E352" s="245" t="s">
        <v>1</v>
      </c>
      <c r="F352" s="246" t="s">
        <v>453</v>
      </c>
      <c r="G352" s="244"/>
      <c r="H352" s="247">
        <v>0.20200000000000001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148</v>
      </c>
      <c r="AU352" s="253" t="s">
        <v>88</v>
      </c>
      <c r="AV352" s="14" t="s">
        <v>88</v>
      </c>
      <c r="AW352" s="14" t="s">
        <v>33</v>
      </c>
      <c r="AX352" s="14" t="s">
        <v>78</v>
      </c>
      <c r="AY352" s="253" t="s">
        <v>139</v>
      </c>
    </row>
    <row r="353" s="14" customFormat="1">
      <c r="A353" s="14"/>
      <c r="B353" s="243"/>
      <c r="C353" s="244"/>
      <c r="D353" s="234" t="s">
        <v>148</v>
      </c>
      <c r="E353" s="245" t="s">
        <v>1</v>
      </c>
      <c r="F353" s="246" t="s">
        <v>454</v>
      </c>
      <c r="G353" s="244"/>
      <c r="H353" s="247">
        <v>0.185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148</v>
      </c>
      <c r="AU353" s="253" t="s">
        <v>88</v>
      </c>
      <c r="AV353" s="14" t="s">
        <v>88</v>
      </c>
      <c r="AW353" s="14" t="s">
        <v>33</v>
      </c>
      <c r="AX353" s="14" t="s">
        <v>78</v>
      </c>
      <c r="AY353" s="253" t="s">
        <v>139</v>
      </c>
    </row>
    <row r="354" s="15" customFormat="1">
      <c r="A354" s="15"/>
      <c r="B354" s="254"/>
      <c r="C354" s="255"/>
      <c r="D354" s="234" t="s">
        <v>148</v>
      </c>
      <c r="E354" s="256" t="s">
        <v>1</v>
      </c>
      <c r="F354" s="257" t="s">
        <v>153</v>
      </c>
      <c r="G354" s="255"/>
      <c r="H354" s="258">
        <v>0.61299999999999999</v>
      </c>
      <c r="I354" s="259"/>
      <c r="J354" s="255"/>
      <c r="K354" s="255"/>
      <c r="L354" s="260"/>
      <c r="M354" s="261"/>
      <c r="N354" s="262"/>
      <c r="O354" s="262"/>
      <c r="P354" s="262"/>
      <c r="Q354" s="262"/>
      <c r="R354" s="262"/>
      <c r="S354" s="262"/>
      <c r="T354" s="263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4" t="s">
        <v>148</v>
      </c>
      <c r="AU354" s="264" t="s">
        <v>88</v>
      </c>
      <c r="AV354" s="15" t="s">
        <v>146</v>
      </c>
      <c r="AW354" s="15" t="s">
        <v>33</v>
      </c>
      <c r="AX354" s="15" t="s">
        <v>86</v>
      </c>
      <c r="AY354" s="264" t="s">
        <v>139</v>
      </c>
    </row>
    <row r="355" s="2" customFormat="1" ht="24.15" customHeight="1">
      <c r="A355" s="39"/>
      <c r="B355" s="40"/>
      <c r="C355" s="219" t="s">
        <v>455</v>
      </c>
      <c r="D355" s="219" t="s">
        <v>141</v>
      </c>
      <c r="E355" s="220" t="s">
        <v>456</v>
      </c>
      <c r="F355" s="221" t="s">
        <v>457</v>
      </c>
      <c r="G355" s="222" t="s">
        <v>373</v>
      </c>
      <c r="H355" s="223">
        <v>0.80000000000000004</v>
      </c>
      <c r="I355" s="224"/>
      <c r="J355" s="225">
        <f>ROUND(I355*H355,2)</f>
        <v>0</v>
      </c>
      <c r="K355" s="221" t="s">
        <v>145</v>
      </c>
      <c r="L355" s="45"/>
      <c r="M355" s="226" t="s">
        <v>1</v>
      </c>
      <c r="N355" s="227" t="s">
        <v>43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146</v>
      </c>
      <c r="AT355" s="230" t="s">
        <v>141</v>
      </c>
      <c r="AU355" s="230" t="s">
        <v>88</v>
      </c>
      <c r="AY355" s="18" t="s">
        <v>139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86</v>
      </c>
      <c r="BK355" s="231">
        <f>ROUND(I355*H355,2)</f>
        <v>0</v>
      </c>
      <c r="BL355" s="18" t="s">
        <v>146</v>
      </c>
      <c r="BM355" s="230" t="s">
        <v>458</v>
      </c>
    </row>
    <row r="356" s="13" customFormat="1">
      <c r="A356" s="13"/>
      <c r="B356" s="232"/>
      <c r="C356" s="233"/>
      <c r="D356" s="234" t="s">
        <v>148</v>
      </c>
      <c r="E356" s="235" t="s">
        <v>1</v>
      </c>
      <c r="F356" s="236" t="s">
        <v>459</v>
      </c>
      <c r="G356" s="233"/>
      <c r="H356" s="235" t="s">
        <v>1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148</v>
      </c>
      <c r="AU356" s="242" t="s">
        <v>88</v>
      </c>
      <c r="AV356" s="13" t="s">
        <v>86</v>
      </c>
      <c r="AW356" s="13" t="s">
        <v>33</v>
      </c>
      <c r="AX356" s="13" t="s">
        <v>78</v>
      </c>
      <c r="AY356" s="242" t="s">
        <v>139</v>
      </c>
    </row>
    <row r="357" s="13" customFormat="1">
      <c r="A357" s="13"/>
      <c r="B357" s="232"/>
      <c r="C357" s="233"/>
      <c r="D357" s="234" t="s">
        <v>148</v>
      </c>
      <c r="E357" s="235" t="s">
        <v>1</v>
      </c>
      <c r="F357" s="236" t="s">
        <v>460</v>
      </c>
      <c r="G357" s="233"/>
      <c r="H357" s="235" t="s">
        <v>1</v>
      </c>
      <c r="I357" s="237"/>
      <c r="J357" s="233"/>
      <c r="K357" s="233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148</v>
      </c>
      <c r="AU357" s="242" t="s">
        <v>88</v>
      </c>
      <c r="AV357" s="13" t="s">
        <v>86</v>
      </c>
      <c r="AW357" s="13" t="s">
        <v>33</v>
      </c>
      <c r="AX357" s="13" t="s">
        <v>78</v>
      </c>
      <c r="AY357" s="242" t="s">
        <v>139</v>
      </c>
    </row>
    <row r="358" s="14" customFormat="1">
      <c r="A358" s="14"/>
      <c r="B358" s="243"/>
      <c r="C358" s="244"/>
      <c r="D358" s="234" t="s">
        <v>148</v>
      </c>
      <c r="E358" s="245" t="s">
        <v>1</v>
      </c>
      <c r="F358" s="246" t="s">
        <v>461</v>
      </c>
      <c r="G358" s="244"/>
      <c r="H358" s="247">
        <v>0.80000000000000004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148</v>
      </c>
      <c r="AU358" s="253" t="s">
        <v>88</v>
      </c>
      <c r="AV358" s="14" t="s">
        <v>88</v>
      </c>
      <c r="AW358" s="14" t="s">
        <v>33</v>
      </c>
      <c r="AX358" s="14" t="s">
        <v>86</v>
      </c>
      <c r="AY358" s="253" t="s">
        <v>139</v>
      </c>
    </row>
    <row r="359" s="2" customFormat="1" ht="14.4" customHeight="1">
      <c r="A359" s="39"/>
      <c r="B359" s="40"/>
      <c r="C359" s="276" t="s">
        <v>462</v>
      </c>
      <c r="D359" s="276" t="s">
        <v>200</v>
      </c>
      <c r="E359" s="277" t="s">
        <v>463</v>
      </c>
      <c r="F359" s="278" t="s">
        <v>464</v>
      </c>
      <c r="G359" s="279" t="s">
        <v>373</v>
      </c>
      <c r="H359" s="280">
        <v>0.84799999999999998</v>
      </c>
      <c r="I359" s="281"/>
      <c r="J359" s="282">
        <f>ROUND(I359*H359,2)</f>
        <v>0</v>
      </c>
      <c r="K359" s="278" t="s">
        <v>145</v>
      </c>
      <c r="L359" s="283"/>
      <c r="M359" s="284" t="s">
        <v>1</v>
      </c>
      <c r="N359" s="285" t="s">
        <v>43</v>
      </c>
      <c r="O359" s="92"/>
      <c r="P359" s="228">
        <f>O359*H359</f>
        <v>0</v>
      </c>
      <c r="Q359" s="228">
        <v>0.02683</v>
      </c>
      <c r="R359" s="228">
        <f>Q359*H359</f>
        <v>0.022751839999999999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199</v>
      </c>
      <c r="AT359" s="230" t="s">
        <v>200</v>
      </c>
      <c r="AU359" s="230" t="s">
        <v>88</v>
      </c>
      <c r="AY359" s="18" t="s">
        <v>139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86</v>
      </c>
      <c r="BK359" s="231">
        <f>ROUND(I359*H359,2)</f>
        <v>0</v>
      </c>
      <c r="BL359" s="18" t="s">
        <v>146</v>
      </c>
      <c r="BM359" s="230" t="s">
        <v>465</v>
      </c>
    </row>
    <row r="360" s="13" customFormat="1">
      <c r="A360" s="13"/>
      <c r="B360" s="232"/>
      <c r="C360" s="233"/>
      <c r="D360" s="234" t="s">
        <v>148</v>
      </c>
      <c r="E360" s="235" t="s">
        <v>1</v>
      </c>
      <c r="F360" s="236" t="s">
        <v>466</v>
      </c>
      <c r="G360" s="233"/>
      <c r="H360" s="235" t="s">
        <v>1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148</v>
      </c>
      <c r="AU360" s="242" t="s">
        <v>88</v>
      </c>
      <c r="AV360" s="13" t="s">
        <v>86</v>
      </c>
      <c r="AW360" s="13" t="s">
        <v>33</v>
      </c>
      <c r="AX360" s="13" t="s">
        <v>78</v>
      </c>
      <c r="AY360" s="242" t="s">
        <v>139</v>
      </c>
    </row>
    <row r="361" s="13" customFormat="1">
      <c r="A361" s="13"/>
      <c r="B361" s="232"/>
      <c r="C361" s="233"/>
      <c r="D361" s="234" t="s">
        <v>148</v>
      </c>
      <c r="E361" s="235" t="s">
        <v>1</v>
      </c>
      <c r="F361" s="236" t="s">
        <v>467</v>
      </c>
      <c r="G361" s="233"/>
      <c r="H361" s="235" t="s">
        <v>1</v>
      </c>
      <c r="I361" s="237"/>
      <c r="J361" s="233"/>
      <c r="K361" s="233"/>
      <c r="L361" s="238"/>
      <c r="M361" s="239"/>
      <c r="N361" s="240"/>
      <c r="O361" s="240"/>
      <c r="P361" s="240"/>
      <c r="Q361" s="240"/>
      <c r="R361" s="240"/>
      <c r="S361" s="240"/>
      <c r="T361" s="24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2" t="s">
        <v>148</v>
      </c>
      <c r="AU361" s="242" t="s">
        <v>88</v>
      </c>
      <c r="AV361" s="13" t="s">
        <v>86</v>
      </c>
      <c r="AW361" s="13" t="s">
        <v>33</v>
      </c>
      <c r="AX361" s="13" t="s">
        <v>78</v>
      </c>
      <c r="AY361" s="242" t="s">
        <v>139</v>
      </c>
    </row>
    <row r="362" s="14" customFormat="1">
      <c r="A362" s="14"/>
      <c r="B362" s="243"/>
      <c r="C362" s="244"/>
      <c r="D362" s="234" t="s">
        <v>148</v>
      </c>
      <c r="E362" s="245" t="s">
        <v>1</v>
      </c>
      <c r="F362" s="246" t="s">
        <v>468</v>
      </c>
      <c r="G362" s="244"/>
      <c r="H362" s="247">
        <v>0.83999999999999997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3" t="s">
        <v>148</v>
      </c>
      <c r="AU362" s="253" t="s">
        <v>88</v>
      </c>
      <c r="AV362" s="14" t="s">
        <v>88</v>
      </c>
      <c r="AW362" s="14" t="s">
        <v>33</v>
      </c>
      <c r="AX362" s="14" t="s">
        <v>86</v>
      </c>
      <c r="AY362" s="253" t="s">
        <v>139</v>
      </c>
    </row>
    <row r="363" s="14" customFormat="1">
      <c r="A363" s="14"/>
      <c r="B363" s="243"/>
      <c r="C363" s="244"/>
      <c r="D363" s="234" t="s">
        <v>148</v>
      </c>
      <c r="E363" s="244"/>
      <c r="F363" s="246" t="s">
        <v>469</v>
      </c>
      <c r="G363" s="244"/>
      <c r="H363" s="247">
        <v>0.84799999999999998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148</v>
      </c>
      <c r="AU363" s="253" t="s">
        <v>88</v>
      </c>
      <c r="AV363" s="14" t="s">
        <v>88</v>
      </c>
      <c r="AW363" s="14" t="s">
        <v>4</v>
      </c>
      <c r="AX363" s="14" t="s">
        <v>86</v>
      </c>
      <c r="AY363" s="253" t="s">
        <v>139</v>
      </c>
    </row>
    <row r="364" s="12" customFormat="1" ht="22.8" customHeight="1">
      <c r="A364" s="12"/>
      <c r="B364" s="203"/>
      <c r="C364" s="204"/>
      <c r="D364" s="205" t="s">
        <v>77</v>
      </c>
      <c r="E364" s="217" t="s">
        <v>462</v>
      </c>
      <c r="F364" s="217" t="s">
        <v>470</v>
      </c>
      <c r="G364" s="204"/>
      <c r="H364" s="204"/>
      <c r="I364" s="207"/>
      <c r="J364" s="218">
        <f>BK364</f>
        <v>0</v>
      </c>
      <c r="K364" s="204"/>
      <c r="L364" s="209"/>
      <c r="M364" s="210"/>
      <c r="N364" s="211"/>
      <c r="O364" s="211"/>
      <c r="P364" s="212">
        <f>SUM(P365:P370)</f>
        <v>0</v>
      </c>
      <c r="Q364" s="211"/>
      <c r="R364" s="212">
        <f>SUM(R365:R370)</f>
        <v>12.290005000000001</v>
      </c>
      <c r="S364" s="211"/>
      <c r="T364" s="213">
        <f>SUM(T365:T370)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14" t="s">
        <v>86</v>
      </c>
      <c r="AT364" s="215" t="s">
        <v>77</v>
      </c>
      <c r="AU364" s="215" t="s">
        <v>86</v>
      </c>
      <c r="AY364" s="214" t="s">
        <v>139</v>
      </c>
      <c r="BK364" s="216">
        <f>SUM(BK365:BK370)</f>
        <v>0</v>
      </c>
    </row>
    <row r="365" s="2" customFormat="1" ht="24.15" customHeight="1">
      <c r="A365" s="39"/>
      <c r="B365" s="40"/>
      <c r="C365" s="219" t="s">
        <v>471</v>
      </c>
      <c r="D365" s="219" t="s">
        <v>141</v>
      </c>
      <c r="E365" s="220" t="s">
        <v>472</v>
      </c>
      <c r="F365" s="221" t="s">
        <v>473</v>
      </c>
      <c r="G365" s="222" t="s">
        <v>144</v>
      </c>
      <c r="H365" s="223">
        <v>6.5</v>
      </c>
      <c r="I365" s="224"/>
      <c r="J365" s="225">
        <f>ROUND(I365*H365,2)</f>
        <v>0</v>
      </c>
      <c r="K365" s="221" t="s">
        <v>145</v>
      </c>
      <c r="L365" s="45"/>
      <c r="M365" s="226" t="s">
        <v>1</v>
      </c>
      <c r="N365" s="227" t="s">
        <v>43</v>
      </c>
      <c r="O365" s="92"/>
      <c r="P365" s="228">
        <f>O365*H365</f>
        <v>0</v>
      </c>
      <c r="Q365" s="228">
        <v>1.8907700000000001</v>
      </c>
      <c r="R365" s="228">
        <f>Q365*H365</f>
        <v>12.290005000000001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146</v>
      </c>
      <c r="AT365" s="230" t="s">
        <v>141</v>
      </c>
      <c r="AU365" s="230" t="s">
        <v>88</v>
      </c>
      <c r="AY365" s="18" t="s">
        <v>139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86</v>
      </c>
      <c r="BK365" s="231">
        <f>ROUND(I365*H365,2)</f>
        <v>0</v>
      </c>
      <c r="BL365" s="18" t="s">
        <v>146</v>
      </c>
      <c r="BM365" s="230" t="s">
        <v>474</v>
      </c>
    </row>
    <row r="366" s="13" customFormat="1">
      <c r="A366" s="13"/>
      <c r="B366" s="232"/>
      <c r="C366" s="233"/>
      <c r="D366" s="234" t="s">
        <v>148</v>
      </c>
      <c r="E366" s="235" t="s">
        <v>1</v>
      </c>
      <c r="F366" s="236" t="s">
        <v>475</v>
      </c>
      <c r="G366" s="233"/>
      <c r="H366" s="235" t="s">
        <v>1</v>
      </c>
      <c r="I366" s="237"/>
      <c r="J366" s="233"/>
      <c r="K366" s="233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148</v>
      </c>
      <c r="AU366" s="242" t="s">
        <v>88</v>
      </c>
      <c r="AV366" s="13" t="s">
        <v>86</v>
      </c>
      <c r="AW366" s="13" t="s">
        <v>33</v>
      </c>
      <c r="AX366" s="13" t="s">
        <v>78</v>
      </c>
      <c r="AY366" s="242" t="s">
        <v>139</v>
      </c>
    </row>
    <row r="367" s="14" customFormat="1">
      <c r="A367" s="14"/>
      <c r="B367" s="243"/>
      <c r="C367" s="244"/>
      <c r="D367" s="234" t="s">
        <v>148</v>
      </c>
      <c r="E367" s="245" t="s">
        <v>1</v>
      </c>
      <c r="F367" s="246" t="s">
        <v>476</v>
      </c>
      <c r="G367" s="244"/>
      <c r="H367" s="247">
        <v>6.5</v>
      </c>
      <c r="I367" s="248"/>
      <c r="J367" s="244"/>
      <c r="K367" s="244"/>
      <c r="L367" s="249"/>
      <c r="M367" s="250"/>
      <c r="N367" s="251"/>
      <c r="O367" s="251"/>
      <c r="P367" s="251"/>
      <c r="Q367" s="251"/>
      <c r="R367" s="251"/>
      <c r="S367" s="251"/>
      <c r="T367" s="25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3" t="s">
        <v>148</v>
      </c>
      <c r="AU367" s="253" t="s">
        <v>88</v>
      </c>
      <c r="AV367" s="14" t="s">
        <v>88</v>
      </c>
      <c r="AW367" s="14" t="s">
        <v>33</v>
      </c>
      <c r="AX367" s="14" t="s">
        <v>86</v>
      </c>
      <c r="AY367" s="253" t="s">
        <v>139</v>
      </c>
    </row>
    <row r="368" s="2" customFormat="1" ht="24.15" customHeight="1">
      <c r="A368" s="39"/>
      <c r="B368" s="40"/>
      <c r="C368" s="219" t="s">
        <v>477</v>
      </c>
      <c r="D368" s="219" t="s">
        <v>141</v>
      </c>
      <c r="E368" s="220" t="s">
        <v>478</v>
      </c>
      <c r="F368" s="221" t="s">
        <v>479</v>
      </c>
      <c r="G368" s="222" t="s">
        <v>144</v>
      </c>
      <c r="H368" s="223">
        <v>0.69999999999999996</v>
      </c>
      <c r="I368" s="224"/>
      <c r="J368" s="225">
        <f>ROUND(I368*H368,2)</f>
        <v>0</v>
      </c>
      <c r="K368" s="221" t="s">
        <v>145</v>
      </c>
      <c r="L368" s="45"/>
      <c r="M368" s="226" t="s">
        <v>1</v>
      </c>
      <c r="N368" s="227" t="s">
        <v>43</v>
      </c>
      <c r="O368" s="92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146</v>
      </c>
      <c r="AT368" s="230" t="s">
        <v>141</v>
      </c>
      <c r="AU368" s="230" t="s">
        <v>88</v>
      </c>
      <c r="AY368" s="18" t="s">
        <v>139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86</v>
      </c>
      <c r="BK368" s="231">
        <f>ROUND(I368*H368,2)</f>
        <v>0</v>
      </c>
      <c r="BL368" s="18" t="s">
        <v>146</v>
      </c>
      <c r="BM368" s="230" t="s">
        <v>480</v>
      </c>
    </row>
    <row r="369" s="13" customFormat="1">
      <c r="A369" s="13"/>
      <c r="B369" s="232"/>
      <c r="C369" s="233"/>
      <c r="D369" s="234" t="s">
        <v>148</v>
      </c>
      <c r="E369" s="235" t="s">
        <v>1</v>
      </c>
      <c r="F369" s="236" t="s">
        <v>481</v>
      </c>
      <c r="G369" s="233"/>
      <c r="H369" s="235" t="s">
        <v>1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148</v>
      </c>
      <c r="AU369" s="242" t="s">
        <v>88</v>
      </c>
      <c r="AV369" s="13" t="s">
        <v>86</v>
      </c>
      <c r="AW369" s="13" t="s">
        <v>33</v>
      </c>
      <c r="AX369" s="13" t="s">
        <v>78</v>
      </c>
      <c r="AY369" s="242" t="s">
        <v>139</v>
      </c>
    </row>
    <row r="370" s="14" customFormat="1">
      <c r="A370" s="14"/>
      <c r="B370" s="243"/>
      <c r="C370" s="244"/>
      <c r="D370" s="234" t="s">
        <v>148</v>
      </c>
      <c r="E370" s="245" t="s">
        <v>1</v>
      </c>
      <c r="F370" s="246" t="s">
        <v>482</v>
      </c>
      <c r="G370" s="244"/>
      <c r="H370" s="247">
        <v>0.69999999999999996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148</v>
      </c>
      <c r="AU370" s="253" t="s">
        <v>88</v>
      </c>
      <c r="AV370" s="14" t="s">
        <v>88</v>
      </c>
      <c r="AW370" s="14" t="s">
        <v>33</v>
      </c>
      <c r="AX370" s="14" t="s">
        <v>86</v>
      </c>
      <c r="AY370" s="253" t="s">
        <v>139</v>
      </c>
    </row>
    <row r="371" s="12" customFormat="1" ht="22.8" customHeight="1">
      <c r="A371" s="12"/>
      <c r="B371" s="203"/>
      <c r="C371" s="204"/>
      <c r="D371" s="205" t="s">
        <v>77</v>
      </c>
      <c r="E371" s="217" t="s">
        <v>483</v>
      </c>
      <c r="F371" s="217" t="s">
        <v>484</v>
      </c>
      <c r="G371" s="204"/>
      <c r="H371" s="204"/>
      <c r="I371" s="207"/>
      <c r="J371" s="218">
        <f>BK371</f>
        <v>0</v>
      </c>
      <c r="K371" s="204"/>
      <c r="L371" s="209"/>
      <c r="M371" s="210"/>
      <c r="N371" s="211"/>
      <c r="O371" s="211"/>
      <c r="P371" s="212">
        <f>P372+P392+P413</f>
        <v>0</v>
      </c>
      <c r="Q371" s="211"/>
      <c r="R371" s="212">
        <f>R372+R392+R413</f>
        <v>142.82618000000002</v>
      </c>
      <c r="S371" s="211"/>
      <c r="T371" s="213">
        <f>T372+T392+T413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14" t="s">
        <v>86</v>
      </c>
      <c r="AT371" s="215" t="s">
        <v>77</v>
      </c>
      <c r="AU371" s="215" t="s">
        <v>86</v>
      </c>
      <c r="AY371" s="214" t="s">
        <v>139</v>
      </c>
      <c r="BK371" s="216">
        <f>BK372+BK392+BK413</f>
        <v>0</v>
      </c>
    </row>
    <row r="372" s="12" customFormat="1" ht="20.88" customHeight="1">
      <c r="A372" s="12"/>
      <c r="B372" s="203"/>
      <c r="C372" s="204"/>
      <c r="D372" s="205" t="s">
        <v>77</v>
      </c>
      <c r="E372" s="217" t="s">
        <v>485</v>
      </c>
      <c r="F372" s="217" t="s">
        <v>486</v>
      </c>
      <c r="G372" s="204"/>
      <c r="H372" s="204"/>
      <c r="I372" s="207"/>
      <c r="J372" s="218">
        <f>BK372</f>
        <v>0</v>
      </c>
      <c r="K372" s="204"/>
      <c r="L372" s="209"/>
      <c r="M372" s="210"/>
      <c r="N372" s="211"/>
      <c r="O372" s="211"/>
      <c r="P372" s="212">
        <f>SUM(P373:P391)</f>
        <v>0</v>
      </c>
      <c r="Q372" s="211"/>
      <c r="R372" s="212">
        <f>SUM(R373:R391)</f>
        <v>114.13850000000001</v>
      </c>
      <c r="S372" s="211"/>
      <c r="T372" s="213">
        <f>SUM(T373:T391)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4" t="s">
        <v>86</v>
      </c>
      <c r="AT372" s="215" t="s">
        <v>77</v>
      </c>
      <c r="AU372" s="215" t="s">
        <v>88</v>
      </c>
      <c r="AY372" s="214" t="s">
        <v>139</v>
      </c>
      <c r="BK372" s="216">
        <f>SUM(BK373:BK391)</f>
        <v>0</v>
      </c>
    </row>
    <row r="373" s="2" customFormat="1" ht="24.15" customHeight="1">
      <c r="A373" s="39"/>
      <c r="B373" s="40"/>
      <c r="C373" s="219" t="s">
        <v>487</v>
      </c>
      <c r="D373" s="219" t="s">
        <v>141</v>
      </c>
      <c r="E373" s="220" t="s">
        <v>488</v>
      </c>
      <c r="F373" s="221" t="s">
        <v>489</v>
      </c>
      <c r="G373" s="222" t="s">
        <v>181</v>
      </c>
      <c r="H373" s="223">
        <v>526</v>
      </c>
      <c r="I373" s="224"/>
      <c r="J373" s="225">
        <f>ROUND(I373*H373,2)</f>
        <v>0</v>
      </c>
      <c r="K373" s="221" t="s">
        <v>145</v>
      </c>
      <c r="L373" s="45"/>
      <c r="M373" s="226" t="s">
        <v>1</v>
      </c>
      <c r="N373" s="227" t="s">
        <v>43</v>
      </c>
      <c r="O373" s="92"/>
      <c r="P373" s="228">
        <f>O373*H373</f>
        <v>0</v>
      </c>
      <c r="Q373" s="228">
        <v>0.084250000000000005</v>
      </c>
      <c r="R373" s="228">
        <f>Q373*H373</f>
        <v>44.3155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146</v>
      </c>
      <c r="AT373" s="230" t="s">
        <v>141</v>
      </c>
      <c r="AU373" s="230" t="s">
        <v>165</v>
      </c>
      <c r="AY373" s="18" t="s">
        <v>139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86</v>
      </c>
      <c r="BK373" s="231">
        <f>ROUND(I373*H373,2)</f>
        <v>0</v>
      </c>
      <c r="BL373" s="18" t="s">
        <v>146</v>
      </c>
      <c r="BM373" s="230" t="s">
        <v>490</v>
      </c>
    </row>
    <row r="374" s="13" customFormat="1">
      <c r="A374" s="13"/>
      <c r="B374" s="232"/>
      <c r="C374" s="233"/>
      <c r="D374" s="234" t="s">
        <v>148</v>
      </c>
      <c r="E374" s="235" t="s">
        <v>1</v>
      </c>
      <c r="F374" s="236" t="s">
        <v>491</v>
      </c>
      <c r="G374" s="233"/>
      <c r="H374" s="235" t="s">
        <v>1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148</v>
      </c>
      <c r="AU374" s="242" t="s">
        <v>165</v>
      </c>
      <c r="AV374" s="13" t="s">
        <v>86</v>
      </c>
      <c r="AW374" s="13" t="s">
        <v>33</v>
      </c>
      <c r="AX374" s="13" t="s">
        <v>78</v>
      </c>
      <c r="AY374" s="242" t="s">
        <v>139</v>
      </c>
    </row>
    <row r="375" s="13" customFormat="1">
      <c r="A375" s="13"/>
      <c r="B375" s="232"/>
      <c r="C375" s="233"/>
      <c r="D375" s="234" t="s">
        <v>148</v>
      </c>
      <c r="E375" s="235" t="s">
        <v>1</v>
      </c>
      <c r="F375" s="236" t="s">
        <v>492</v>
      </c>
      <c r="G375" s="233"/>
      <c r="H375" s="235" t="s">
        <v>1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148</v>
      </c>
      <c r="AU375" s="242" t="s">
        <v>165</v>
      </c>
      <c r="AV375" s="13" t="s">
        <v>86</v>
      </c>
      <c r="AW375" s="13" t="s">
        <v>33</v>
      </c>
      <c r="AX375" s="13" t="s">
        <v>78</v>
      </c>
      <c r="AY375" s="242" t="s">
        <v>139</v>
      </c>
    </row>
    <row r="376" s="14" customFormat="1">
      <c r="A376" s="14"/>
      <c r="B376" s="243"/>
      <c r="C376" s="244"/>
      <c r="D376" s="234" t="s">
        <v>148</v>
      </c>
      <c r="E376" s="245" t="s">
        <v>1</v>
      </c>
      <c r="F376" s="246" t="s">
        <v>493</v>
      </c>
      <c r="G376" s="244"/>
      <c r="H376" s="247">
        <v>510</v>
      </c>
      <c r="I376" s="248"/>
      <c r="J376" s="244"/>
      <c r="K376" s="244"/>
      <c r="L376" s="249"/>
      <c r="M376" s="250"/>
      <c r="N376" s="251"/>
      <c r="O376" s="251"/>
      <c r="P376" s="251"/>
      <c r="Q376" s="251"/>
      <c r="R376" s="251"/>
      <c r="S376" s="251"/>
      <c r="T376" s="25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3" t="s">
        <v>148</v>
      </c>
      <c r="AU376" s="253" t="s">
        <v>165</v>
      </c>
      <c r="AV376" s="14" t="s">
        <v>88</v>
      </c>
      <c r="AW376" s="14" t="s">
        <v>33</v>
      </c>
      <c r="AX376" s="14" t="s">
        <v>78</v>
      </c>
      <c r="AY376" s="253" t="s">
        <v>139</v>
      </c>
    </row>
    <row r="377" s="16" customFormat="1">
      <c r="A377" s="16"/>
      <c r="B377" s="265"/>
      <c r="C377" s="266"/>
      <c r="D377" s="234" t="s">
        <v>148</v>
      </c>
      <c r="E377" s="267" t="s">
        <v>1</v>
      </c>
      <c r="F377" s="268" t="s">
        <v>164</v>
      </c>
      <c r="G377" s="266"/>
      <c r="H377" s="269">
        <v>510</v>
      </c>
      <c r="I377" s="270"/>
      <c r="J377" s="266"/>
      <c r="K377" s="266"/>
      <c r="L377" s="271"/>
      <c r="M377" s="272"/>
      <c r="N377" s="273"/>
      <c r="O377" s="273"/>
      <c r="P377" s="273"/>
      <c r="Q377" s="273"/>
      <c r="R377" s="273"/>
      <c r="S377" s="273"/>
      <c r="T377" s="274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T377" s="275" t="s">
        <v>148</v>
      </c>
      <c r="AU377" s="275" t="s">
        <v>165</v>
      </c>
      <c r="AV377" s="16" t="s">
        <v>165</v>
      </c>
      <c r="AW377" s="16" t="s">
        <v>33</v>
      </c>
      <c r="AX377" s="16" t="s">
        <v>78</v>
      </c>
      <c r="AY377" s="275" t="s">
        <v>139</v>
      </c>
    </row>
    <row r="378" s="13" customFormat="1">
      <c r="A378" s="13"/>
      <c r="B378" s="232"/>
      <c r="C378" s="233"/>
      <c r="D378" s="234" t="s">
        <v>148</v>
      </c>
      <c r="E378" s="235" t="s">
        <v>1</v>
      </c>
      <c r="F378" s="236" t="s">
        <v>494</v>
      </c>
      <c r="G378" s="233"/>
      <c r="H378" s="235" t="s">
        <v>1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148</v>
      </c>
      <c r="AU378" s="242" t="s">
        <v>165</v>
      </c>
      <c r="AV378" s="13" t="s">
        <v>86</v>
      </c>
      <c r="AW378" s="13" t="s">
        <v>33</v>
      </c>
      <c r="AX378" s="13" t="s">
        <v>78</v>
      </c>
      <c r="AY378" s="242" t="s">
        <v>139</v>
      </c>
    </row>
    <row r="379" s="14" customFormat="1">
      <c r="A379" s="14"/>
      <c r="B379" s="243"/>
      <c r="C379" s="244"/>
      <c r="D379" s="234" t="s">
        <v>148</v>
      </c>
      <c r="E379" s="245" t="s">
        <v>1</v>
      </c>
      <c r="F379" s="246" t="s">
        <v>495</v>
      </c>
      <c r="G379" s="244"/>
      <c r="H379" s="247">
        <v>16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3" t="s">
        <v>148</v>
      </c>
      <c r="AU379" s="253" t="s">
        <v>165</v>
      </c>
      <c r="AV379" s="14" t="s">
        <v>88</v>
      </c>
      <c r="AW379" s="14" t="s">
        <v>33</v>
      </c>
      <c r="AX379" s="14" t="s">
        <v>78</v>
      </c>
      <c r="AY379" s="253" t="s">
        <v>139</v>
      </c>
    </row>
    <row r="380" s="16" customFormat="1">
      <c r="A380" s="16"/>
      <c r="B380" s="265"/>
      <c r="C380" s="266"/>
      <c r="D380" s="234" t="s">
        <v>148</v>
      </c>
      <c r="E380" s="267" t="s">
        <v>1</v>
      </c>
      <c r="F380" s="268" t="s">
        <v>168</v>
      </c>
      <c r="G380" s="266"/>
      <c r="H380" s="269">
        <v>16</v>
      </c>
      <c r="I380" s="270"/>
      <c r="J380" s="266"/>
      <c r="K380" s="266"/>
      <c r="L380" s="271"/>
      <c r="M380" s="272"/>
      <c r="N380" s="273"/>
      <c r="O380" s="273"/>
      <c r="P380" s="273"/>
      <c r="Q380" s="273"/>
      <c r="R380" s="273"/>
      <c r="S380" s="273"/>
      <c r="T380" s="274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T380" s="275" t="s">
        <v>148</v>
      </c>
      <c r="AU380" s="275" t="s">
        <v>165</v>
      </c>
      <c r="AV380" s="16" t="s">
        <v>165</v>
      </c>
      <c r="AW380" s="16" t="s">
        <v>33</v>
      </c>
      <c r="AX380" s="16" t="s">
        <v>78</v>
      </c>
      <c r="AY380" s="275" t="s">
        <v>139</v>
      </c>
    </row>
    <row r="381" s="15" customFormat="1">
      <c r="A381" s="15"/>
      <c r="B381" s="254"/>
      <c r="C381" s="255"/>
      <c r="D381" s="234" t="s">
        <v>148</v>
      </c>
      <c r="E381" s="256" t="s">
        <v>1</v>
      </c>
      <c r="F381" s="257" t="s">
        <v>153</v>
      </c>
      <c r="G381" s="255"/>
      <c r="H381" s="258">
        <v>526</v>
      </c>
      <c r="I381" s="259"/>
      <c r="J381" s="255"/>
      <c r="K381" s="255"/>
      <c r="L381" s="260"/>
      <c r="M381" s="261"/>
      <c r="N381" s="262"/>
      <c r="O381" s="262"/>
      <c r="P381" s="262"/>
      <c r="Q381" s="262"/>
      <c r="R381" s="262"/>
      <c r="S381" s="262"/>
      <c r="T381" s="263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4" t="s">
        <v>148</v>
      </c>
      <c r="AU381" s="264" t="s">
        <v>165</v>
      </c>
      <c r="AV381" s="15" t="s">
        <v>146</v>
      </c>
      <c r="AW381" s="15" t="s">
        <v>33</v>
      </c>
      <c r="AX381" s="15" t="s">
        <v>86</v>
      </c>
      <c r="AY381" s="264" t="s">
        <v>139</v>
      </c>
    </row>
    <row r="382" s="2" customFormat="1" ht="37.8" customHeight="1">
      <c r="A382" s="39"/>
      <c r="B382" s="40"/>
      <c r="C382" s="219" t="s">
        <v>496</v>
      </c>
      <c r="D382" s="219" t="s">
        <v>141</v>
      </c>
      <c r="E382" s="220" t="s">
        <v>497</v>
      </c>
      <c r="F382" s="221" t="s">
        <v>498</v>
      </c>
      <c r="G382" s="222" t="s">
        <v>181</v>
      </c>
      <c r="H382" s="223">
        <v>34</v>
      </c>
      <c r="I382" s="224"/>
      <c r="J382" s="225">
        <f>ROUND(I382*H382,2)</f>
        <v>0</v>
      </c>
      <c r="K382" s="221" t="s">
        <v>145</v>
      </c>
      <c r="L382" s="45"/>
      <c r="M382" s="226" t="s">
        <v>1</v>
      </c>
      <c r="N382" s="227" t="s">
        <v>43</v>
      </c>
      <c r="O382" s="92"/>
      <c r="P382" s="228">
        <f>O382*H382</f>
        <v>0</v>
      </c>
      <c r="Q382" s="228">
        <v>0</v>
      </c>
      <c r="R382" s="228">
        <f>Q382*H382</f>
        <v>0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146</v>
      </c>
      <c r="AT382" s="230" t="s">
        <v>141</v>
      </c>
      <c r="AU382" s="230" t="s">
        <v>165</v>
      </c>
      <c r="AY382" s="18" t="s">
        <v>139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86</v>
      </c>
      <c r="BK382" s="231">
        <f>ROUND(I382*H382,2)</f>
        <v>0</v>
      </c>
      <c r="BL382" s="18" t="s">
        <v>146</v>
      </c>
      <c r="BM382" s="230" t="s">
        <v>499</v>
      </c>
    </row>
    <row r="383" s="2" customFormat="1" ht="14.4" customHeight="1">
      <c r="A383" s="39"/>
      <c r="B383" s="40"/>
      <c r="C383" s="276" t="s">
        <v>500</v>
      </c>
      <c r="D383" s="276" t="s">
        <v>200</v>
      </c>
      <c r="E383" s="277" t="s">
        <v>501</v>
      </c>
      <c r="F383" s="278" t="s">
        <v>502</v>
      </c>
      <c r="G383" s="279" t="s">
        <v>181</v>
      </c>
      <c r="H383" s="280">
        <v>516</v>
      </c>
      <c r="I383" s="281"/>
      <c r="J383" s="282">
        <f>ROUND(I383*H383,2)</f>
        <v>0</v>
      </c>
      <c r="K383" s="278" t="s">
        <v>1</v>
      </c>
      <c r="L383" s="283"/>
      <c r="M383" s="284" t="s">
        <v>1</v>
      </c>
      <c r="N383" s="285" t="s">
        <v>43</v>
      </c>
      <c r="O383" s="92"/>
      <c r="P383" s="228">
        <f>O383*H383</f>
        <v>0</v>
      </c>
      <c r="Q383" s="228">
        <v>0.13100000000000001</v>
      </c>
      <c r="R383" s="228">
        <f>Q383*H383</f>
        <v>67.596000000000004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199</v>
      </c>
      <c r="AT383" s="230" t="s">
        <v>200</v>
      </c>
      <c r="AU383" s="230" t="s">
        <v>165</v>
      </c>
      <c r="AY383" s="18" t="s">
        <v>139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86</v>
      </c>
      <c r="BK383" s="231">
        <f>ROUND(I383*H383,2)</f>
        <v>0</v>
      </c>
      <c r="BL383" s="18" t="s">
        <v>146</v>
      </c>
      <c r="BM383" s="230" t="s">
        <v>503</v>
      </c>
    </row>
    <row r="384" s="13" customFormat="1">
      <c r="A384" s="13"/>
      <c r="B384" s="232"/>
      <c r="C384" s="233"/>
      <c r="D384" s="234" t="s">
        <v>148</v>
      </c>
      <c r="E384" s="235" t="s">
        <v>1</v>
      </c>
      <c r="F384" s="236" t="s">
        <v>504</v>
      </c>
      <c r="G384" s="233"/>
      <c r="H384" s="235" t="s">
        <v>1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148</v>
      </c>
      <c r="AU384" s="242" t="s">
        <v>165</v>
      </c>
      <c r="AV384" s="13" t="s">
        <v>86</v>
      </c>
      <c r="AW384" s="13" t="s">
        <v>33</v>
      </c>
      <c r="AX384" s="13" t="s">
        <v>78</v>
      </c>
      <c r="AY384" s="242" t="s">
        <v>139</v>
      </c>
    </row>
    <row r="385" s="13" customFormat="1">
      <c r="A385" s="13"/>
      <c r="B385" s="232"/>
      <c r="C385" s="233"/>
      <c r="D385" s="234" t="s">
        <v>148</v>
      </c>
      <c r="E385" s="235" t="s">
        <v>1</v>
      </c>
      <c r="F385" s="236" t="s">
        <v>505</v>
      </c>
      <c r="G385" s="233"/>
      <c r="H385" s="235" t="s">
        <v>1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148</v>
      </c>
      <c r="AU385" s="242" t="s">
        <v>165</v>
      </c>
      <c r="AV385" s="13" t="s">
        <v>86</v>
      </c>
      <c r="AW385" s="13" t="s">
        <v>33</v>
      </c>
      <c r="AX385" s="13" t="s">
        <v>78</v>
      </c>
      <c r="AY385" s="242" t="s">
        <v>139</v>
      </c>
    </row>
    <row r="386" s="14" customFormat="1">
      <c r="A386" s="14"/>
      <c r="B386" s="243"/>
      <c r="C386" s="244"/>
      <c r="D386" s="234" t="s">
        <v>148</v>
      </c>
      <c r="E386" s="245" t="s">
        <v>1</v>
      </c>
      <c r="F386" s="246" t="s">
        <v>506</v>
      </c>
      <c r="G386" s="244"/>
      <c r="H386" s="247">
        <v>516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148</v>
      </c>
      <c r="AU386" s="253" t="s">
        <v>165</v>
      </c>
      <c r="AV386" s="14" t="s">
        <v>88</v>
      </c>
      <c r="AW386" s="14" t="s">
        <v>33</v>
      </c>
      <c r="AX386" s="14" t="s">
        <v>86</v>
      </c>
      <c r="AY386" s="253" t="s">
        <v>139</v>
      </c>
    </row>
    <row r="387" s="2" customFormat="1" ht="24.15" customHeight="1">
      <c r="A387" s="39"/>
      <c r="B387" s="40"/>
      <c r="C387" s="276" t="s">
        <v>507</v>
      </c>
      <c r="D387" s="276" t="s">
        <v>200</v>
      </c>
      <c r="E387" s="277" t="s">
        <v>508</v>
      </c>
      <c r="F387" s="278" t="s">
        <v>509</v>
      </c>
      <c r="G387" s="279" t="s">
        <v>181</v>
      </c>
      <c r="H387" s="280">
        <v>17</v>
      </c>
      <c r="I387" s="281"/>
      <c r="J387" s="282">
        <f>ROUND(I387*H387,2)</f>
        <v>0</v>
      </c>
      <c r="K387" s="278" t="s">
        <v>1</v>
      </c>
      <c r="L387" s="283"/>
      <c r="M387" s="284" t="s">
        <v>1</v>
      </c>
      <c r="N387" s="285" t="s">
        <v>43</v>
      </c>
      <c r="O387" s="92"/>
      <c r="P387" s="228">
        <f>O387*H387</f>
        <v>0</v>
      </c>
      <c r="Q387" s="228">
        <v>0.13100000000000001</v>
      </c>
      <c r="R387" s="228">
        <f>Q387*H387</f>
        <v>2.2270000000000003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199</v>
      </c>
      <c r="AT387" s="230" t="s">
        <v>200</v>
      </c>
      <c r="AU387" s="230" t="s">
        <v>165</v>
      </c>
      <c r="AY387" s="18" t="s">
        <v>139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86</v>
      </c>
      <c r="BK387" s="231">
        <f>ROUND(I387*H387,2)</f>
        <v>0</v>
      </c>
      <c r="BL387" s="18" t="s">
        <v>146</v>
      </c>
      <c r="BM387" s="230" t="s">
        <v>510</v>
      </c>
    </row>
    <row r="388" s="13" customFormat="1">
      <c r="A388" s="13"/>
      <c r="B388" s="232"/>
      <c r="C388" s="233"/>
      <c r="D388" s="234" t="s">
        <v>148</v>
      </c>
      <c r="E388" s="235" t="s">
        <v>1</v>
      </c>
      <c r="F388" s="236" t="s">
        <v>511</v>
      </c>
      <c r="G388" s="233"/>
      <c r="H388" s="235" t="s">
        <v>1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2" t="s">
        <v>148</v>
      </c>
      <c r="AU388" s="242" t="s">
        <v>165</v>
      </c>
      <c r="AV388" s="13" t="s">
        <v>86</v>
      </c>
      <c r="AW388" s="13" t="s">
        <v>33</v>
      </c>
      <c r="AX388" s="13" t="s">
        <v>78</v>
      </c>
      <c r="AY388" s="242" t="s">
        <v>139</v>
      </c>
    </row>
    <row r="389" s="13" customFormat="1">
      <c r="A389" s="13"/>
      <c r="B389" s="232"/>
      <c r="C389" s="233"/>
      <c r="D389" s="234" t="s">
        <v>148</v>
      </c>
      <c r="E389" s="235" t="s">
        <v>1</v>
      </c>
      <c r="F389" s="236" t="s">
        <v>512</v>
      </c>
      <c r="G389" s="233"/>
      <c r="H389" s="235" t="s">
        <v>1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2" t="s">
        <v>148</v>
      </c>
      <c r="AU389" s="242" t="s">
        <v>165</v>
      </c>
      <c r="AV389" s="13" t="s">
        <v>86</v>
      </c>
      <c r="AW389" s="13" t="s">
        <v>33</v>
      </c>
      <c r="AX389" s="13" t="s">
        <v>78</v>
      </c>
      <c r="AY389" s="242" t="s">
        <v>139</v>
      </c>
    </row>
    <row r="390" s="14" customFormat="1">
      <c r="A390" s="14"/>
      <c r="B390" s="243"/>
      <c r="C390" s="244"/>
      <c r="D390" s="234" t="s">
        <v>148</v>
      </c>
      <c r="E390" s="245" t="s">
        <v>1</v>
      </c>
      <c r="F390" s="246" t="s">
        <v>513</v>
      </c>
      <c r="G390" s="244"/>
      <c r="H390" s="247">
        <v>17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3" t="s">
        <v>148</v>
      </c>
      <c r="AU390" s="253" t="s">
        <v>165</v>
      </c>
      <c r="AV390" s="14" t="s">
        <v>88</v>
      </c>
      <c r="AW390" s="14" t="s">
        <v>33</v>
      </c>
      <c r="AX390" s="14" t="s">
        <v>86</v>
      </c>
      <c r="AY390" s="253" t="s">
        <v>139</v>
      </c>
    </row>
    <row r="391" s="2" customFormat="1" ht="14.4" customHeight="1">
      <c r="A391" s="39"/>
      <c r="B391" s="40"/>
      <c r="C391" s="219" t="s">
        <v>514</v>
      </c>
      <c r="D391" s="219" t="s">
        <v>141</v>
      </c>
      <c r="E391" s="220" t="s">
        <v>515</v>
      </c>
      <c r="F391" s="221" t="s">
        <v>516</v>
      </c>
      <c r="G391" s="222" t="s">
        <v>181</v>
      </c>
      <c r="H391" s="223">
        <v>526</v>
      </c>
      <c r="I391" s="224"/>
      <c r="J391" s="225">
        <f>ROUND(I391*H391,2)</f>
        <v>0</v>
      </c>
      <c r="K391" s="221" t="s">
        <v>145</v>
      </c>
      <c r="L391" s="45"/>
      <c r="M391" s="226" t="s">
        <v>1</v>
      </c>
      <c r="N391" s="227" t="s">
        <v>43</v>
      </c>
      <c r="O391" s="92"/>
      <c r="P391" s="228">
        <f>O391*H391</f>
        <v>0</v>
      </c>
      <c r="Q391" s="228">
        <v>0</v>
      </c>
      <c r="R391" s="228">
        <f>Q391*H391</f>
        <v>0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146</v>
      </c>
      <c r="AT391" s="230" t="s">
        <v>141</v>
      </c>
      <c r="AU391" s="230" t="s">
        <v>165</v>
      </c>
      <c r="AY391" s="18" t="s">
        <v>139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86</v>
      </c>
      <c r="BK391" s="231">
        <f>ROUND(I391*H391,2)</f>
        <v>0</v>
      </c>
      <c r="BL391" s="18" t="s">
        <v>146</v>
      </c>
      <c r="BM391" s="230" t="s">
        <v>517</v>
      </c>
    </row>
    <row r="392" s="12" customFormat="1" ht="20.88" customHeight="1">
      <c r="A392" s="12"/>
      <c r="B392" s="203"/>
      <c r="C392" s="204"/>
      <c r="D392" s="205" t="s">
        <v>77</v>
      </c>
      <c r="E392" s="217" t="s">
        <v>518</v>
      </c>
      <c r="F392" s="217" t="s">
        <v>519</v>
      </c>
      <c r="G392" s="204"/>
      <c r="H392" s="204"/>
      <c r="I392" s="207"/>
      <c r="J392" s="218">
        <f>BK392</f>
        <v>0</v>
      </c>
      <c r="K392" s="204"/>
      <c r="L392" s="209"/>
      <c r="M392" s="210"/>
      <c r="N392" s="211"/>
      <c r="O392" s="211"/>
      <c r="P392" s="212">
        <f>SUM(P393:P412)</f>
        <v>0</v>
      </c>
      <c r="Q392" s="211"/>
      <c r="R392" s="212">
        <f>SUM(R393:R412)</f>
        <v>18.787679999999998</v>
      </c>
      <c r="S392" s="211"/>
      <c r="T392" s="213">
        <f>SUM(T393:T412)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4" t="s">
        <v>86</v>
      </c>
      <c r="AT392" s="215" t="s">
        <v>77</v>
      </c>
      <c r="AU392" s="215" t="s">
        <v>88</v>
      </c>
      <c r="AY392" s="214" t="s">
        <v>139</v>
      </c>
      <c r="BK392" s="216">
        <f>SUM(BK393:BK412)</f>
        <v>0</v>
      </c>
    </row>
    <row r="393" s="2" customFormat="1" ht="24.15" customHeight="1">
      <c r="A393" s="39"/>
      <c r="B393" s="40"/>
      <c r="C393" s="219" t="s">
        <v>520</v>
      </c>
      <c r="D393" s="219" t="s">
        <v>141</v>
      </c>
      <c r="E393" s="220" t="s">
        <v>521</v>
      </c>
      <c r="F393" s="221" t="s">
        <v>522</v>
      </c>
      <c r="G393" s="222" t="s">
        <v>181</v>
      </c>
      <c r="H393" s="223">
        <v>64</v>
      </c>
      <c r="I393" s="224"/>
      <c r="J393" s="225">
        <f>ROUND(I393*H393,2)</f>
        <v>0</v>
      </c>
      <c r="K393" s="221" t="s">
        <v>145</v>
      </c>
      <c r="L393" s="45"/>
      <c r="M393" s="226" t="s">
        <v>1</v>
      </c>
      <c r="N393" s="227" t="s">
        <v>43</v>
      </c>
      <c r="O393" s="92"/>
      <c r="P393" s="228">
        <f>O393*H393</f>
        <v>0</v>
      </c>
      <c r="Q393" s="228">
        <v>0.10362</v>
      </c>
      <c r="R393" s="228">
        <f>Q393*H393</f>
        <v>6.6316800000000002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146</v>
      </c>
      <c r="AT393" s="230" t="s">
        <v>141</v>
      </c>
      <c r="AU393" s="230" t="s">
        <v>165</v>
      </c>
      <c r="AY393" s="18" t="s">
        <v>139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86</v>
      </c>
      <c r="BK393" s="231">
        <f>ROUND(I393*H393,2)</f>
        <v>0</v>
      </c>
      <c r="BL393" s="18" t="s">
        <v>146</v>
      </c>
      <c r="BM393" s="230" t="s">
        <v>523</v>
      </c>
    </row>
    <row r="394" s="13" customFormat="1">
      <c r="A394" s="13"/>
      <c r="B394" s="232"/>
      <c r="C394" s="233"/>
      <c r="D394" s="234" t="s">
        <v>148</v>
      </c>
      <c r="E394" s="235" t="s">
        <v>1</v>
      </c>
      <c r="F394" s="236" t="s">
        <v>524</v>
      </c>
      <c r="G394" s="233"/>
      <c r="H394" s="235" t="s">
        <v>1</v>
      </c>
      <c r="I394" s="237"/>
      <c r="J394" s="233"/>
      <c r="K394" s="233"/>
      <c r="L394" s="238"/>
      <c r="M394" s="239"/>
      <c r="N394" s="240"/>
      <c r="O394" s="240"/>
      <c r="P394" s="240"/>
      <c r="Q394" s="240"/>
      <c r="R394" s="240"/>
      <c r="S394" s="240"/>
      <c r="T394" s="24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2" t="s">
        <v>148</v>
      </c>
      <c r="AU394" s="242" t="s">
        <v>165</v>
      </c>
      <c r="AV394" s="13" t="s">
        <v>86</v>
      </c>
      <c r="AW394" s="13" t="s">
        <v>33</v>
      </c>
      <c r="AX394" s="13" t="s">
        <v>78</v>
      </c>
      <c r="AY394" s="242" t="s">
        <v>139</v>
      </c>
    </row>
    <row r="395" s="13" customFormat="1">
      <c r="A395" s="13"/>
      <c r="B395" s="232"/>
      <c r="C395" s="233"/>
      <c r="D395" s="234" t="s">
        <v>148</v>
      </c>
      <c r="E395" s="235" t="s">
        <v>1</v>
      </c>
      <c r="F395" s="236" t="s">
        <v>525</v>
      </c>
      <c r="G395" s="233"/>
      <c r="H395" s="235" t="s">
        <v>1</v>
      </c>
      <c r="I395" s="237"/>
      <c r="J395" s="233"/>
      <c r="K395" s="233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148</v>
      </c>
      <c r="AU395" s="242" t="s">
        <v>165</v>
      </c>
      <c r="AV395" s="13" t="s">
        <v>86</v>
      </c>
      <c r="AW395" s="13" t="s">
        <v>33</v>
      </c>
      <c r="AX395" s="13" t="s">
        <v>78</v>
      </c>
      <c r="AY395" s="242" t="s">
        <v>139</v>
      </c>
    </row>
    <row r="396" s="14" customFormat="1">
      <c r="A396" s="14"/>
      <c r="B396" s="243"/>
      <c r="C396" s="244"/>
      <c r="D396" s="234" t="s">
        <v>148</v>
      </c>
      <c r="E396" s="245" t="s">
        <v>1</v>
      </c>
      <c r="F396" s="246" t="s">
        <v>526</v>
      </c>
      <c r="G396" s="244"/>
      <c r="H396" s="247">
        <v>50</v>
      </c>
      <c r="I396" s="248"/>
      <c r="J396" s="244"/>
      <c r="K396" s="244"/>
      <c r="L396" s="249"/>
      <c r="M396" s="250"/>
      <c r="N396" s="251"/>
      <c r="O396" s="251"/>
      <c r="P396" s="251"/>
      <c r="Q396" s="251"/>
      <c r="R396" s="251"/>
      <c r="S396" s="251"/>
      <c r="T396" s="25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3" t="s">
        <v>148</v>
      </c>
      <c r="AU396" s="253" t="s">
        <v>165</v>
      </c>
      <c r="AV396" s="14" t="s">
        <v>88</v>
      </c>
      <c r="AW396" s="14" t="s">
        <v>33</v>
      </c>
      <c r="AX396" s="14" t="s">
        <v>78</v>
      </c>
      <c r="AY396" s="253" t="s">
        <v>139</v>
      </c>
    </row>
    <row r="397" s="16" customFormat="1">
      <c r="A397" s="16"/>
      <c r="B397" s="265"/>
      <c r="C397" s="266"/>
      <c r="D397" s="234" t="s">
        <v>148</v>
      </c>
      <c r="E397" s="267" t="s">
        <v>1</v>
      </c>
      <c r="F397" s="268" t="s">
        <v>164</v>
      </c>
      <c r="G397" s="266"/>
      <c r="H397" s="269">
        <v>50</v>
      </c>
      <c r="I397" s="270"/>
      <c r="J397" s="266"/>
      <c r="K397" s="266"/>
      <c r="L397" s="271"/>
      <c r="M397" s="272"/>
      <c r="N397" s="273"/>
      <c r="O397" s="273"/>
      <c r="P397" s="273"/>
      <c r="Q397" s="273"/>
      <c r="R397" s="273"/>
      <c r="S397" s="273"/>
      <c r="T397" s="274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T397" s="275" t="s">
        <v>148</v>
      </c>
      <c r="AU397" s="275" t="s">
        <v>165</v>
      </c>
      <c r="AV397" s="16" t="s">
        <v>165</v>
      </c>
      <c r="AW397" s="16" t="s">
        <v>33</v>
      </c>
      <c r="AX397" s="16" t="s">
        <v>78</v>
      </c>
      <c r="AY397" s="275" t="s">
        <v>139</v>
      </c>
    </row>
    <row r="398" s="13" customFormat="1">
      <c r="A398" s="13"/>
      <c r="B398" s="232"/>
      <c r="C398" s="233"/>
      <c r="D398" s="234" t="s">
        <v>148</v>
      </c>
      <c r="E398" s="235" t="s">
        <v>1</v>
      </c>
      <c r="F398" s="236" t="s">
        <v>527</v>
      </c>
      <c r="G398" s="233"/>
      <c r="H398" s="235" t="s">
        <v>1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148</v>
      </c>
      <c r="AU398" s="242" t="s">
        <v>165</v>
      </c>
      <c r="AV398" s="13" t="s">
        <v>86</v>
      </c>
      <c r="AW398" s="13" t="s">
        <v>33</v>
      </c>
      <c r="AX398" s="13" t="s">
        <v>78</v>
      </c>
      <c r="AY398" s="242" t="s">
        <v>139</v>
      </c>
    </row>
    <row r="399" s="14" customFormat="1">
      <c r="A399" s="14"/>
      <c r="B399" s="243"/>
      <c r="C399" s="244"/>
      <c r="D399" s="234" t="s">
        <v>148</v>
      </c>
      <c r="E399" s="245" t="s">
        <v>1</v>
      </c>
      <c r="F399" s="246" t="s">
        <v>528</v>
      </c>
      <c r="G399" s="244"/>
      <c r="H399" s="247">
        <v>14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148</v>
      </c>
      <c r="AU399" s="253" t="s">
        <v>165</v>
      </c>
      <c r="AV399" s="14" t="s">
        <v>88</v>
      </c>
      <c r="AW399" s="14" t="s">
        <v>33</v>
      </c>
      <c r="AX399" s="14" t="s">
        <v>78</v>
      </c>
      <c r="AY399" s="253" t="s">
        <v>139</v>
      </c>
    </row>
    <row r="400" s="16" customFormat="1">
      <c r="A400" s="16"/>
      <c r="B400" s="265"/>
      <c r="C400" s="266"/>
      <c r="D400" s="234" t="s">
        <v>148</v>
      </c>
      <c r="E400" s="267" t="s">
        <v>1</v>
      </c>
      <c r="F400" s="268" t="s">
        <v>168</v>
      </c>
      <c r="G400" s="266"/>
      <c r="H400" s="269">
        <v>14</v>
      </c>
      <c r="I400" s="270"/>
      <c r="J400" s="266"/>
      <c r="K400" s="266"/>
      <c r="L400" s="271"/>
      <c r="M400" s="272"/>
      <c r="N400" s="273"/>
      <c r="O400" s="273"/>
      <c r="P400" s="273"/>
      <c r="Q400" s="273"/>
      <c r="R400" s="273"/>
      <c r="S400" s="273"/>
      <c r="T400" s="274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T400" s="275" t="s">
        <v>148</v>
      </c>
      <c r="AU400" s="275" t="s">
        <v>165</v>
      </c>
      <c r="AV400" s="16" t="s">
        <v>165</v>
      </c>
      <c r="AW400" s="16" t="s">
        <v>33</v>
      </c>
      <c r="AX400" s="16" t="s">
        <v>78</v>
      </c>
      <c r="AY400" s="275" t="s">
        <v>139</v>
      </c>
    </row>
    <row r="401" s="15" customFormat="1">
      <c r="A401" s="15"/>
      <c r="B401" s="254"/>
      <c r="C401" s="255"/>
      <c r="D401" s="234" t="s">
        <v>148</v>
      </c>
      <c r="E401" s="256" t="s">
        <v>1</v>
      </c>
      <c r="F401" s="257" t="s">
        <v>153</v>
      </c>
      <c r="G401" s="255"/>
      <c r="H401" s="258">
        <v>64</v>
      </c>
      <c r="I401" s="259"/>
      <c r="J401" s="255"/>
      <c r="K401" s="255"/>
      <c r="L401" s="260"/>
      <c r="M401" s="261"/>
      <c r="N401" s="262"/>
      <c r="O401" s="262"/>
      <c r="P401" s="262"/>
      <c r="Q401" s="262"/>
      <c r="R401" s="262"/>
      <c r="S401" s="262"/>
      <c r="T401" s="263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4" t="s">
        <v>148</v>
      </c>
      <c r="AU401" s="264" t="s">
        <v>165</v>
      </c>
      <c r="AV401" s="15" t="s">
        <v>146</v>
      </c>
      <c r="AW401" s="15" t="s">
        <v>33</v>
      </c>
      <c r="AX401" s="15" t="s">
        <v>86</v>
      </c>
      <c r="AY401" s="264" t="s">
        <v>139</v>
      </c>
    </row>
    <row r="402" s="2" customFormat="1" ht="24.15" customHeight="1">
      <c r="A402" s="39"/>
      <c r="B402" s="40"/>
      <c r="C402" s="219" t="s">
        <v>529</v>
      </c>
      <c r="D402" s="219" t="s">
        <v>141</v>
      </c>
      <c r="E402" s="220" t="s">
        <v>530</v>
      </c>
      <c r="F402" s="221" t="s">
        <v>531</v>
      </c>
      <c r="G402" s="222" t="s">
        <v>181</v>
      </c>
      <c r="H402" s="223">
        <v>28</v>
      </c>
      <c r="I402" s="224"/>
      <c r="J402" s="225">
        <f>ROUND(I402*H402,2)</f>
        <v>0</v>
      </c>
      <c r="K402" s="221" t="s">
        <v>145</v>
      </c>
      <c r="L402" s="45"/>
      <c r="M402" s="226" t="s">
        <v>1</v>
      </c>
      <c r="N402" s="227" t="s">
        <v>43</v>
      </c>
      <c r="O402" s="92"/>
      <c r="P402" s="228">
        <f>O402*H402</f>
        <v>0</v>
      </c>
      <c r="Q402" s="228">
        <v>0</v>
      </c>
      <c r="R402" s="228">
        <f>Q402*H402</f>
        <v>0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146</v>
      </c>
      <c r="AT402" s="230" t="s">
        <v>141</v>
      </c>
      <c r="AU402" s="230" t="s">
        <v>165</v>
      </c>
      <c r="AY402" s="18" t="s">
        <v>139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86</v>
      </c>
      <c r="BK402" s="231">
        <f>ROUND(I402*H402,2)</f>
        <v>0</v>
      </c>
      <c r="BL402" s="18" t="s">
        <v>146</v>
      </c>
      <c r="BM402" s="230" t="s">
        <v>532</v>
      </c>
    </row>
    <row r="403" s="2" customFormat="1" ht="14.4" customHeight="1">
      <c r="A403" s="39"/>
      <c r="B403" s="40"/>
      <c r="C403" s="276" t="s">
        <v>533</v>
      </c>
      <c r="D403" s="276" t="s">
        <v>200</v>
      </c>
      <c r="E403" s="277" t="s">
        <v>534</v>
      </c>
      <c r="F403" s="278" t="s">
        <v>535</v>
      </c>
      <c r="G403" s="279" t="s">
        <v>181</v>
      </c>
      <c r="H403" s="280">
        <v>52</v>
      </c>
      <c r="I403" s="281"/>
      <c r="J403" s="282">
        <f>ROUND(I403*H403,2)</f>
        <v>0</v>
      </c>
      <c r="K403" s="278" t="s">
        <v>1</v>
      </c>
      <c r="L403" s="283"/>
      <c r="M403" s="284" t="s">
        <v>1</v>
      </c>
      <c r="N403" s="285" t="s">
        <v>43</v>
      </c>
      <c r="O403" s="92"/>
      <c r="P403" s="228">
        <f>O403*H403</f>
        <v>0</v>
      </c>
      <c r="Q403" s="228">
        <v>0.183</v>
      </c>
      <c r="R403" s="228">
        <f>Q403*H403</f>
        <v>9.516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199</v>
      </c>
      <c r="AT403" s="230" t="s">
        <v>200</v>
      </c>
      <c r="AU403" s="230" t="s">
        <v>165</v>
      </c>
      <c r="AY403" s="18" t="s">
        <v>139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86</v>
      </c>
      <c r="BK403" s="231">
        <f>ROUND(I403*H403,2)</f>
        <v>0</v>
      </c>
      <c r="BL403" s="18" t="s">
        <v>146</v>
      </c>
      <c r="BM403" s="230" t="s">
        <v>536</v>
      </c>
    </row>
    <row r="404" s="13" customFormat="1">
      <c r="A404" s="13"/>
      <c r="B404" s="232"/>
      <c r="C404" s="233"/>
      <c r="D404" s="234" t="s">
        <v>148</v>
      </c>
      <c r="E404" s="235" t="s">
        <v>1</v>
      </c>
      <c r="F404" s="236" t="s">
        <v>537</v>
      </c>
      <c r="G404" s="233"/>
      <c r="H404" s="235" t="s">
        <v>1</v>
      </c>
      <c r="I404" s="237"/>
      <c r="J404" s="233"/>
      <c r="K404" s="233"/>
      <c r="L404" s="238"/>
      <c r="M404" s="239"/>
      <c r="N404" s="240"/>
      <c r="O404" s="240"/>
      <c r="P404" s="240"/>
      <c r="Q404" s="240"/>
      <c r="R404" s="240"/>
      <c r="S404" s="240"/>
      <c r="T404" s="24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2" t="s">
        <v>148</v>
      </c>
      <c r="AU404" s="242" t="s">
        <v>165</v>
      </c>
      <c r="AV404" s="13" t="s">
        <v>86</v>
      </c>
      <c r="AW404" s="13" t="s">
        <v>33</v>
      </c>
      <c r="AX404" s="13" t="s">
        <v>78</v>
      </c>
      <c r="AY404" s="242" t="s">
        <v>139</v>
      </c>
    </row>
    <row r="405" s="13" customFormat="1">
      <c r="A405" s="13"/>
      <c r="B405" s="232"/>
      <c r="C405" s="233"/>
      <c r="D405" s="234" t="s">
        <v>148</v>
      </c>
      <c r="E405" s="235" t="s">
        <v>1</v>
      </c>
      <c r="F405" s="236" t="s">
        <v>538</v>
      </c>
      <c r="G405" s="233"/>
      <c r="H405" s="235" t="s">
        <v>1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148</v>
      </c>
      <c r="AU405" s="242" t="s">
        <v>165</v>
      </c>
      <c r="AV405" s="13" t="s">
        <v>86</v>
      </c>
      <c r="AW405" s="13" t="s">
        <v>33</v>
      </c>
      <c r="AX405" s="13" t="s">
        <v>78</v>
      </c>
      <c r="AY405" s="242" t="s">
        <v>139</v>
      </c>
    </row>
    <row r="406" s="14" customFormat="1">
      <c r="A406" s="14"/>
      <c r="B406" s="243"/>
      <c r="C406" s="244"/>
      <c r="D406" s="234" t="s">
        <v>148</v>
      </c>
      <c r="E406" s="245" t="s">
        <v>1</v>
      </c>
      <c r="F406" s="246" t="s">
        <v>539</v>
      </c>
      <c r="G406" s="244"/>
      <c r="H406" s="247">
        <v>52</v>
      </c>
      <c r="I406" s="248"/>
      <c r="J406" s="244"/>
      <c r="K406" s="244"/>
      <c r="L406" s="249"/>
      <c r="M406" s="250"/>
      <c r="N406" s="251"/>
      <c r="O406" s="251"/>
      <c r="P406" s="251"/>
      <c r="Q406" s="251"/>
      <c r="R406" s="251"/>
      <c r="S406" s="251"/>
      <c r="T406" s="25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3" t="s">
        <v>148</v>
      </c>
      <c r="AU406" s="253" t="s">
        <v>165</v>
      </c>
      <c r="AV406" s="14" t="s">
        <v>88</v>
      </c>
      <c r="AW406" s="14" t="s">
        <v>33</v>
      </c>
      <c r="AX406" s="14" t="s">
        <v>86</v>
      </c>
      <c r="AY406" s="253" t="s">
        <v>139</v>
      </c>
    </row>
    <row r="407" s="2" customFormat="1" ht="24.15" customHeight="1">
      <c r="A407" s="39"/>
      <c r="B407" s="40"/>
      <c r="C407" s="276" t="s">
        <v>540</v>
      </c>
      <c r="D407" s="276" t="s">
        <v>200</v>
      </c>
      <c r="E407" s="277" t="s">
        <v>541</v>
      </c>
      <c r="F407" s="278" t="s">
        <v>542</v>
      </c>
      <c r="G407" s="279" t="s">
        <v>181</v>
      </c>
      <c r="H407" s="280">
        <v>15</v>
      </c>
      <c r="I407" s="281"/>
      <c r="J407" s="282">
        <f>ROUND(I407*H407,2)</f>
        <v>0</v>
      </c>
      <c r="K407" s="278" t="s">
        <v>1</v>
      </c>
      <c r="L407" s="283"/>
      <c r="M407" s="284" t="s">
        <v>1</v>
      </c>
      <c r="N407" s="285" t="s">
        <v>43</v>
      </c>
      <c r="O407" s="92"/>
      <c r="P407" s="228">
        <f>O407*H407</f>
        <v>0</v>
      </c>
      <c r="Q407" s="228">
        <v>0.17599999999999999</v>
      </c>
      <c r="R407" s="228">
        <f>Q407*H407</f>
        <v>2.6399999999999997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199</v>
      </c>
      <c r="AT407" s="230" t="s">
        <v>200</v>
      </c>
      <c r="AU407" s="230" t="s">
        <v>165</v>
      </c>
      <c r="AY407" s="18" t="s">
        <v>139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86</v>
      </c>
      <c r="BK407" s="231">
        <f>ROUND(I407*H407,2)</f>
        <v>0</v>
      </c>
      <c r="BL407" s="18" t="s">
        <v>146</v>
      </c>
      <c r="BM407" s="230" t="s">
        <v>543</v>
      </c>
    </row>
    <row r="408" s="13" customFormat="1">
      <c r="A408" s="13"/>
      <c r="B408" s="232"/>
      <c r="C408" s="233"/>
      <c r="D408" s="234" t="s">
        <v>148</v>
      </c>
      <c r="E408" s="235" t="s">
        <v>1</v>
      </c>
      <c r="F408" s="236" t="s">
        <v>544</v>
      </c>
      <c r="G408" s="233"/>
      <c r="H408" s="235" t="s">
        <v>1</v>
      </c>
      <c r="I408" s="237"/>
      <c r="J408" s="233"/>
      <c r="K408" s="233"/>
      <c r="L408" s="238"/>
      <c r="M408" s="239"/>
      <c r="N408" s="240"/>
      <c r="O408" s="240"/>
      <c r="P408" s="240"/>
      <c r="Q408" s="240"/>
      <c r="R408" s="240"/>
      <c r="S408" s="240"/>
      <c r="T408" s="24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2" t="s">
        <v>148</v>
      </c>
      <c r="AU408" s="242" t="s">
        <v>165</v>
      </c>
      <c r="AV408" s="13" t="s">
        <v>86</v>
      </c>
      <c r="AW408" s="13" t="s">
        <v>33</v>
      </c>
      <c r="AX408" s="13" t="s">
        <v>78</v>
      </c>
      <c r="AY408" s="242" t="s">
        <v>139</v>
      </c>
    </row>
    <row r="409" s="13" customFormat="1">
      <c r="A409" s="13"/>
      <c r="B409" s="232"/>
      <c r="C409" s="233"/>
      <c r="D409" s="234" t="s">
        <v>148</v>
      </c>
      <c r="E409" s="235" t="s">
        <v>1</v>
      </c>
      <c r="F409" s="236" t="s">
        <v>545</v>
      </c>
      <c r="G409" s="233"/>
      <c r="H409" s="235" t="s">
        <v>1</v>
      </c>
      <c r="I409" s="237"/>
      <c r="J409" s="233"/>
      <c r="K409" s="233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148</v>
      </c>
      <c r="AU409" s="242" t="s">
        <v>165</v>
      </c>
      <c r="AV409" s="13" t="s">
        <v>86</v>
      </c>
      <c r="AW409" s="13" t="s">
        <v>33</v>
      </c>
      <c r="AX409" s="13" t="s">
        <v>78</v>
      </c>
      <c r="AY409" s="242" t="s">
        <v>139</v>
      </c>
    </row>
    <row r="410" s="14" customFormat="1">
      <c r="A410" s="14"/>
      <c r="B410" s="243"/>
      <c r="C410" s="244"/>
      <c r="D410" s="234" t="s">
        <v>148</v>
      </c>
      <c r="E410" s="245" t="s">
        <v>1</v>
      </c>
      <c r="F410" s="246" t="s">
        <v>546</v>
      </c>
      <c r="G410" s="244"/>
      <c r="H410" s="247">
        <v>15</v>
      </c>
      <c r="I410" s="248"/>
      <c r="J410" s="244"/>
      <c r="K410" s="244"/>
      <c r="L410" s="249"/>
      <c r="M410" s="250"/>
      <c r="N410" s="251"/>
      <c r="O410" s="251"/>
      <c r="P410" s="251"/>
      <c r="Q410" s="251"/>
      <c r="R410" s="251"/>
      <c r="S410" s="251"/>
      <c r="T410" s="25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3" t="s">
        <v>148</v>
      </c>
      <c r="AU410" s="253" t="s">
        <v>165</v>
      </c>
      <c r="AV410" s="14" t="s">
        <v>88</v>
      </c>
      <c r="AW410" s="14" t="s">
        <v>33</v>
      </c>
      <c r="AX410" s="14" t="s">
        <v>86</v>
      </c>
      <c r="AY410" s="253" t="s">
        <v>139</v>
      </c>
    </row>
    <row r="411" s="2" customFormat="1" ht="14.4" customHeight="1">
      <c r="A411" s="39"/>
      <c r="B411" s="40"/>
      <c r="C411" s="219" t="s">
        <v>547</v>
      </c>
      <c r="D411" s="219" t="s">
        <v>141</v>
      </c>
      <c r="E411" s="220" t="s">
        <v>548</v>
      </c>
      <c r="F411" s="221" t="s">
        <v>549</v>
      </c>
      <c r="G411" s="222" t="s">
        <v>181</v>
      </c>
      <c r="H411" s="223">
        <v>64</v>
      </c>
      <c r="I411" s="224"/>
      <c r="J411" s="225">
        <f>ROUND(I411*H411,2)</f>
        <v>0</v>
      </c>
      <c r="K411" s="221" t="s">
        <v>145</v>
      </c>
      <c r="L411" s="45"/>
      <c r="M411" s="226" t="s">
        <v>1</v>
      </c>
      <c r="N411" s="227" t="s">
        <v>43</v>
      </c>
      <c r="O411" s="92"/>
      <c r="P411" s="228">
        <f>O411*H411</f>
        <v>0</v>
      </c>
      <c r="Q411" s="228">
        <v>0</v>
      </c>
      <c r="R411" s="228">
        <f>Q411*H411</f>
        <v>0</v>
      </c>
      <c r="S411" s="228">
        <v>0</v>
      </c>
      <c r="T411" s="229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0" t="s">
        <v>146</v>
      </c>
      <c r="AT411" s="230" t="s">
        <v>141</v>
      </c>
      <c r="AU411" s="230" t="s">
        <v>165</v>
      </c>
      <c r="AY411" s="18" t="s">
        <v>139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8" t="s">
        <v>86</v>
      </c>
      <c r="BK411" s="231">
        <f>ROUND(I411*H411,2)</f>
        <v>0</v>
      </c>
      <c r="BL411" s="18" t="s">
        <v>146</v>
      </c>
      <c r="BM411" s="230" t="s">
        <v>550</v>
      </c>
    </row>
    <row r="412" s="2" customFormat="1" ht="14.4" customHeight="1">
      <c r="A412" s="39"/>
      <c r="B412" s="40"/>
      <c r="C412" s="219" t="s">
        <v>551</v>
      </c>
      <c r="D412" s="219" t="s">
        <v>141</v>
      </c>
      <c r="E412" s="220" t="s">
        <v>515</v>
      </c>
      <c r="F412" s="221" t="s">
        <v>516</v>
      </c>
      <c r="G412" s="222" t="s">
        <v>181</v>
      </c>
      <c r="H412" s="223">
        <v>64</v>
      </c>
      <c r="I412" s="224"/>
      <c r="J412" s="225">
        <f>ROUND(I412*H412,2)</f>
        <v>0</v>
      </c>
      <c r="K412" s="221" t="s">
        <v>145</v>
      </c>
      <c r="L412" s="45"/>
      <c r="M412" s="226" t="s">
        <v>1</v>
      </c>
      <c r="N412" s="227" t="s">
        <v>43</v>
      </c>
      <c r="O412" s="92"/>
      <c r="P412" s="228">
        <f>O412*H412</f>
        <v>0</v>
      </c>
      <c r="Q412" s="228">
        <v>0</v>
      </c>
      <c r="R412" s="228">
        <f>Q412*H412</f>
        <v>0</v>
      </c>
      <c r="S412" s="228">
        <v>0</v>
      </c>
      <c r="T412" s="22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0" t="s">
        <v>146</v>
      </c>
      <c r="AT412" s="230" t="s">
        <v>141</v>
      </c>
      <c r="AU412" s="230" t="s">
        <v>165</v>
      </c>
      <c r="AY412" s="18" t="s">
        <v>139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8" t="s">
        <v>86</v>
      </c>
      <c r="BK412" s="231">
        <f>ROUND(I412*H412,2)</f>
        <v>0</v>
      </c>
      <c r="BL412" s="18" t="s">
        <v>146</v>
      </c>
      <c r="BM412" s="230" t="s">
        <v>552</v>
      </c>
    </row>
    <row r="413" s="12" customFormat="1" ht="20.88" customHeight="1">
      <c r="A413" s="12"/>
      <c r="B413" s="203"/>
      <c r="C413" s="204"/>
      <c r="D413" s="205" t="s">
        <v>77</v>
      </c>
      <c r="E413" s="217" t="s">
        <v>553</v>
      </c>
      <c r="F413" s="217" t="s">
        <v>554</v>
      </c>
      <c r="G413" s="204"/>
      <c r="H413" s="204"/>
      <c r="I413" s="207"/>
      <c r="J413" s="218">
        <f>BK413</f>
        <v>0</v>
      </c>
      <c r="K413" s="204"/>
      <c r="L413" s="209"/>
      <c r="M413" s="210"/>
      <c r="N413" s="211"/>
      <c r="O413" s="211"/>
      <c r="P413" s="212">
        <f>SUM(P414:P422)</f>
        <v>0</v>
      </c>
      <c r="Q413" s="211"/>
      <c r="R413" s="212">
        <f>SUM(R414:R422)</f>
        <v>9.9000000000000004</v>
      </c>
      <c r="S413" s="211"/>
      <c r="T413" s="213">
        <f>SUM(T414:T422)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4" t="s">
        <v>86</v>
      </c>
      <c r="AT413" s="215" t="s">
        <v>77</v>
      </c>
      <c r="AU413" s="215" t="s">
        <v>88</v>
      </c>
      <c r="AY413" s="214" t="s">
        <v>139</v>
      </c>
      <c r="BK413" s="216">
        <f>SUM(BK414:BK422)</f>
        <v>0</v>
      </c>
    </row>
    <row r="414" s="2" customFormat="1" ht="14.4" customHeight="1">
      <c r="A414" s="39"/>
      <c r="B414" s="40"/>
      <c r="C414" s="219" t="s">
        <v>555</v>
      </c>
      <c r="D414" s="219" t="s">
        <v>141</v>
      </c>
      <c r="E414" s="220" t="s">
        <v>556</v>
      </c>
      <c r="F414" s="221" t="s">
        <v>557</v>
      </c>
      <c r="G414" s="222" t="s">
        <v>181</v>
      </c>
      <c r="H414" s="223">
        <v>30</v>
      </c>
      <c r="I414" s="224"/>
      <c r="J414" s="225">
        <f>ROUND(I414*H414,2)</f>
        <v>0</v>
      </c>
      <c r="K414" s="221" t="s">
        <v>145</v>
      </c>
      <c r="L414" s="45"/>
      <c r="M414" s="226" t="s">
        <v>1</v>
      </c>
      <c r="N414" s="227" t="s">
        <v>43</v>
      </c>
      <c r="O414" s="92"/>
      <c r="P414" s="228">
        <f>O414*H414</f>
        <v>0</v>
      </c>
      <c r="Q414" s="228">
        <v>0.23000000000000001</v>
      </c>
      <c r="R414" s="228">
        <f>Q414*H414</f>
        <v>6.9000000000000004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146</v>
      </c>
      <c r="AT414" s="230" t="s">
        <v>141</v>
      </c>
      <c r="AU414" s="230" t="s">
        <v>165</v>
      </c>
      <c r="AY414" s="18" t="s">
        <v>139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86</v>
      </c>
      <c r="BK414" s="231">
        <f>ROUND(I414*H414,2)</f>
        <v>0</v>
      </c>
      <c r="BL414" s="18" t="s">
        <v>146</v>
      </c>
      <c r="BM414" s="230" t="s">
        <v>558</v>
      </c>
    </row>
    <row r="415" s="13" customFormat="1">
      <c r="A415" s="13"/>
      <c r="B415" s="232"/>
      <c r="C415" s="233"/>
      <c r="D415" s="234" t="s">
        <v>148</v>
      </c>
      <c r="E415" s="235" t="s">
        <v>1</v>
      </c>
      <c r="F415" s="236" t="s">
        <v>559</v>
      </c>
      <c r="G415" s="233"/>
      <c r="H415" s="235" t="s">
        <v>1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148</v>
      </c>
      <c r="AU415" s="242" t="s">
        <v>165</v>
      </c>
      <c r="AV415" s="13" t="s">
        <v>86</v>
      </c>
      <c r="AW415" s="13" t="s">
        <v>33</v>
      </c>
      <c r="AX415" s="13" t="s">
        <v>78</v>
      </c>
      <c r="AY415" s="242" t="s">
        <v>139</v>
      </c>
    </row>
    <row r="416" s="14" customFormat="1">
      <c r="A416" s="14"/>
      <c r="B416" s="243"/>
      <c r="C416" s="244"/>
      <c r="D416" s="234" t="s">
        <v>148</v>
      </c>
      <c r="E416" s="245" t="s">
        <v>1</v>
      </c>
      <c r="F416" s="246" t="s">
        <v>560</v>
      </c>
      <c r="G416" s="244"/>
      <c r="H416" s="247">
        <v>30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148</v>
      </c>
      <c r="AU416" s="253" t="s">
        <v>165</v>
      </c>
      <c r="AV416" s="14" t="s">
        <v>88</v>
      </c>
      <c r="AW416" s="14" t="s">
        <v>33</v>
      </c>
      <c r="AX416" s="14" t="s">
        <v>86</v>
      </c>
      <c r="AY416" s="253" t="s">
        <v>139</v>
      </c>
    </row>
    <row r="417" s="2" customFormat="1" ht="14.4" customHeight="1">
      <c r="A417" s="39"/>
      <c r="B417" s="40"/>
      <c r="C417" s="219" t="s">
        <v>561</v>
      </c>
      <c r="D417" s="219" t="s">
        <v>141</v>
      </c>
      <c r="E417" s="220" t="s">
        <v>562</v>
      </c>
      <c r="F417" s="221" t="s">
        <v>563</v>
      </c>
      <c r="G417" s="222" t="s">
        <v>181</v>
      </c>
      <c r="H417" s="223">
        <v>30</v>
      </c>
      <c r="I417" s="224"/>
      <c r="J417" s="225">
        <f>ROUND(I417*H417,2)</f>
        <v>0</v>
      </c>
      <c r="K417" s="221" t="s">
        <v>1</v>
      </c>
      <c r="L417" s="45"/>
      <c r="M417" s="226" t="s">
        <v>1</v>
      </c>
      <c r="N417" s="227" t="s">
        <v>43</v>
      </c>
      <c r="O417" s="92"/>
      <c r="P417" s="228">
        <f>O417*H417</f>
        <v>0</v>
      </c>
      <c r="Q417" s="228">
        <v>0</v>
      </c>
      <c r="R417" s="228">
        <f>Q417*H417</f>
        <v>0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146</v>
      </c>
      <c r="AT417" s="230" t="s">
        <v>141</v>
      </c>
      <c r="AU417" s="230" t="s">
        <v>165</v>
      </c>
      <c r="AY417" s="18" t="s">
        <v>139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86</v>
      </c>
      <c r="BK417" s="231">
        <f>ROUND(I417*H417,2)</f>
        <v>0</v>
      </c>
      <c r="BL417" s="18" t="s">
        <v>146</v>
      </c>
      <c r="BM417" s="230" t="s">
        <v>564</v>
      </c>
    </row>
    <row r="418" s="13" customFormat="1">
      <c r="A418" s="13"/>
      <c r="B418" s="232"/>
      <c r="C418" s="233"/>
      <c r="D418" s="234" t="s">
        <v>148</v>
      </c>
      <c r="E418" s="235" t="s">
        <v>1</v>
      </c>
      <c r="F418" s="236" t="s">
        <v>565</v>
      </c>
      <c r="G418" s="233"/>
      <c r="H418" s="235" t="s">
        <v>1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148</v>
      </c>
      <c r="AU418" s="242" t="s">
        <v>165</v>
      </c>
      <c r="AV418" s="13" t="s">
        <v>86</v>
      </c>
      <c r="AW418" s="13" t="s">
        <v>33</v>
      </c>
      <c r="AX418" s="13" t="s">
        <v>78</v>
      </c>
      <c r="AY418" s="242" t="s">
        <v>139</v>
      </c>
    </row>
    <row r="419" s="14" customFormat="1">
      <c r="A419" s="14"/>
      <c r="B419" s="243"/>
      <c r="C419" s="244"/>
      <c r="D419" s="234" t="s">
        <v>148</v>
      </c>
      <c r="E419" s="245" t="s">
        <v>1</v>
      </c>
      <c r="F419" s="246" t="s">
        <v>560</v>
      </c>
      <c r="G419" s="244"/>
      <c r="H419" s="247">
        <v>30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3" t="s">
        <v>148</v>
      </c>
      <c r="AU419" s="253" t="s">
        <v>165</v>
      </c>
      <c r="AV419" s="14" t="s">
        <v>88</v>
      </c>
      <c r="AW419" s="14" t="s">
        <v>33</v>
      </c>
      <c r="AX419" s="14" t="s">
        <v>86</v>
      </c>
      <c r="AY419" s="253" t="s">
        <v>139</v>
      </c>
    </row>
    <row r="420" s="2" customFormat="1" ht="14.4" customHeight="1">
      <c r="A420" s="39"/>
      <c r="B420" s="40"/>
      <c r="C420" s="276" t="s">
        <v>566</v>
      </c>
      <c r="D420" s="276" t="s">
        <v>200</v>
      </c>
      <c r="E420" s="277" t="s">
        <v>567</v>
      </c>
      <c r="F420" s="278" t="s">
        <v>568</v>
      </c>
      <c r="G420" s="279" t="s">
        <v>203</v>
      </c>
      <c r="H420" s="280">
        <v>3</v>
      </c>
      <c r="I420" s="281"/>
      <c r="J420" s="282">
        <f>ROUND(I420*H420,2)</f>
        <v>0</v>
      </c>
      <c r="K420" s="278" t="s">
        <v>145</v>
      </c>
      <c r="L420" s="283"/>
      <c r="M420" s="284" t="s">
        <v>1</v>
      </c>
      <c r="N420" s="285" t="s">
        <v>43</v>
      </c>
      <c r="O420" s="92"/>
      <c r="P420" s="228">
        <f>O420*H420</f>
        <v>0</v>
      </c>
      <c r="Q420" s="228">
        <v>1</v>
      </c>
      <c r="R420" s="228">
        <f>Q420*H420</f>
        <v>3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199</v>
      </c>
      <c r="AT420" s="230" t="s">
        <v>200</v>
      </c>
      <c r="AU420" s="230" t="s">
        <v>165</v>
      </c>
      <c r="AY420" s="18" t="s">
        <v>139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86</v>
      </c>
      <c r="BK420" s="231">
        <f>ROUND(I420*H420,2)</f>
        <v>0</v>
      </c>
      <c r="BL420" s="18" t="s">
        <v>146</v>
      </c>
      <c r="BM420" s="230" t="s">
        <v>569</v>
      </c>
    </row>
    <row r="421" s="13" customFormat="1">
      <c r="A421" s="13"/>
      <c r="B421" s="232"/>
      <c r="C421" s="233"/>
      <c r="D421" s="234" t="s">
        <v>148</v>
      </c>
      <c r="E421" s="235" t="s">
        <v>1</v>
      </c>
      <c r="F421" s="236" t="s">
        <v>570</v>
      </c>
      <c r="G421" s="233"/>
      <c r="H421" s="235" t="s">
        <v>1</v>
      </c>
      <c r="I421" s="237"/>
      <c r="J421" s="233"/>
      <c r="K421" s="233"/>
      <c r="L421" s="238"/>
      <c r="M421" s="239"/>
      <c r="N421" s="240"/>
      <c r="O421" s="240"/>
      <c r="P421" s="240"/>
      <c r="Q421" s="240"/>
      <c r="R421" s="240"/>
      <c r="S421" s="240"/>
      <c r="T421" s="24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2" t="s">
        <v>148</v>
      </c>
      <c r="AU421" s="242" t="s">
        <v>165</v>
      </c>
      <c r="AV421" s="13" t="s">
        <v>86</v>
      </c>
      <c r="AW421" s="13" t="s">
        <v>33</v>
      </c>
      <c r="AX421" s="13" t="s">
        <v>78</v>
      </c>
      <c r="AY421" s="242" t="s">
        <v>139</v>
      </c>
    </row>
    <row r="422" s="14" customFormat="1">
      <c r="A422" s="14"/>
      <c r="B422" s="243"/>
      <c r="C422" s="244"/>
      <c r="D422" s="234" t="s">
        <v>148</v>
      </c>
      <c r="E422" s="245" t="s">
        <v>1</v>
      </c>
      <c r="F422" s="246" t="s">
        <v>571</v>
      </c>
      <c r="G422" s="244"/>
      <c r="H422" s="247">
        <v>3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3" t="s">
        <v>148</v>
      </c>
      <c r="AU422" s="253" t="s">
        <v>165</v>
      </c>
      <c r="AV422" s="14" t="s">
        <v>88</v>
      </c>
      <c r="AW422" s="14" t="s">
        <v>33</v>
      </c>
      <c r="AX422" s="14" t="s">
        <v>86</v>
      </c>
      <c r="AY422" s="253" t="s">
        <v>139</v>
      </c>
    </row>
    <row r="423" s="12" customFormat="1" ht="22.8" customHeight="1">
      <c r="A423" s="12"/>
      <c r="B423" s="203"/>
      <c r="C423" s="204"/>
      <c r="D423" s="205" t="s">
        <v>77</v>
      </c>
      <c r="E423" s="217" t="s">
        <v>572</v>
      </c>
      <c r="F423" s="217" t="s">
        <v>573</v>
      </c>
      <c r="G423" s="204"/>
      <c r="H423" s="204"/>
      <c r="I423" s="207"/>
      <c r="J423" s="218">
        <f>BK423</f>
        <v>0</v>
      </c>
      <c r="K423" s="204"/>
      <c r="L423" s="209"/>
      <c r="M423" s="210"/>
      <c r="N423" s="211"/>
      <c r="O423" s="211"/>
      <c r="P423" s="212">
        <f>P424+P438+P446</f>
        <v>0</v>
      </c>
      <c r="Q423" s="211"/>
      <c r="R423" s="212">
        <f>R424+R438+R446</f>
        <v>2.8644800000000004</v>
      </c>
      <c r="S423" s="211"/>
      <c r="T423" s="213">
        <f>T424+T438+T446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14" t="s">
        <v>86</v>
      </c>
      <c r="AT423" s="215" t="s">
        <v>77</v>
      </c>
      <c r="AU423" s="215" t="s">
        <v>86</v>
      </c>
      <c r="AY423" s="214" t="s">
        <v>139</v>
      </c>
      <c r="BK423" s="216">
        <f>BK424+BK438+BK446</f>
        <v>0</v>
      </c>
    </row>
    <row r="424" s="12" customFormat="1" ht="20.88" customHeight="1">
      <c r="A424" s="12"/>
      <c r="B424" s="203"/>
      <c r="C424" s="204"/>
      <c r="D424" s="205" t="s">
        <v>77</v>
      </c>
      <c r="E424" s="217" t="s">
        <v>574</v>
      </c>
      <c r="F424" s="217" t="s">
        <v>575</v>
      </c>
      <c r="G424" s="204"/>
      <c r="H424" s="204"/>
      <c r="I424" s="207"/>
      <c r="J424" s="218">
        <f>BK424</f>
        <v>0</v>
      </c>
      <c r="K424" s="204"/>
      <c r="L424" s="209"/>
      <c r="M424" s="210"/>
      <c r="N424" s="211"/>
      <c r="O424" s="211"/>
      <c r="P424" s="212">
        <f>SUM(P425:P437)</f>
        <v>0</v>
      </c>
      <c r="Q424" s="211"/>
      <c r="R424" s="212">
        <f>SUM(R425:R437)</f>
        <v>0.15048</v>
      </c>
      <c r="S424" s="211"/>
      <c r="T424" s="213">
        <f>SUM(T425:T437)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14" t="s">
        <v>86</v>
      </c>
      <c r="AT424" s="215" t="s">
        <v>77</v>
      </c>
      <c r="AU424" s="215" t="s">
        <v>88</v>
      </c>
      <c r="AY424" s="214" t="s">
        <v>139</v>
      </c>
      <c r="BK424" s="216">
        <f>SUM(BK425:BK437)</f>
        <v>0</v>
      </c>
    </row>
    <row r="425" s="2" customFormat="1" ht="24.15" customHeight="1">
      <c r="A425" s="39"/>
      <c r="B425" s="40"/>
      <c r="C425" s="219" t="s">
        <v>576</v>
      </c>
      <c r="D425" s="219" t="s">
        <v>141</v>
      </c>
      <c r="E425" s="220" t="s">
        <v>577</v>
      </c>
      <c r="F425" s="221" t="s">
        <v>578</v>
      </c>
      <c r="G425" s="222" t="s">
        <v>181</v>
      </c>
      <c r="H425" s="223">
        <v>270</v>
      </c>
      <c r="I425" s="224"/>
      <c r="J425" s="225">
        <f>ROUND(I425*H425,2)</f>
        <v>0</v>
      </c>
      <c r="K425" s="221" t="s">
        <v>145</v>
      </c>
      <c r="L425" s="45"/>
      <c r="M425" s="226" t="s">
        <v>1</v>
      </c>
      <c r="N425" s="227" t="s">
        <v>43</v>
      </c>
      <c r="O425" s="92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146</v>
      </c>
      <c r="AT425" s="230" t="s">
        <v>141</v>
      </c>
      <c r="AU425" s="230" t="s">
        <v>165</v>
      </c>
      <c r="AY425" s="18" t="s">
        <v>139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86</v>
      </c>
      <c r="BK425" s="231">
        <f>ROUND(I425*H425,2)</f>
        <v>0</v>
      </c>
      <c r="BL425" s="18" t="s">
        <v>146</v>
      </c>
      <c r="BM425" s="230" t="s">
        <v>579</v>
      </c>
    </row>
    <row r="426" s="2" customFormat="1" ht="24.15" customHeight="1">
      <c r="A426" s="39"/>
      <c r="B426" s="40"/>
      <c r="C426" s="219" t="s">
        <v>580</v>
      </c>
      <c r="D426" s="219" t="s">
        <v>141</v>
      </c>
      <c r="E426" s="220" t="s">
        <v>581</v>
      </c>
      <c r="F426" s="221" t="s">
        <v>582</v>
      </c>
      <c r="G426" s="222" t="s">
        <v>181</v>
      </c>
      <c r="H426" s="223">
        <v>270</v>
      </c>
      <c r="I426" s="224"/>
      <c r="J426" s="225">
        <f>ROUND(I426*H426,2)</f>
        <v>0</v>
      </c>
      <c r="K426" s="221" t="s">
        <v>145</v>
      </c>
      <c r="L426" s="45"/>
      <c r="M426" s="226" t="s">
        <v>1</v>
      </c>
      <c r="N426" s="227" t="s">
        <v>43</v>
      </c>
      <c r="O426" s="92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146</v>
      </c>
      <c r="AT426" s="230" t="s">
        <v>141</v>
      </c>
      <c r="AU426" s="230" t="s">
        <v>165</v>
      </c>
      <c r="AY426" s="18" t="s">
        <v>139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86</v>
      </c>
      <c r="BK426" s="231">
        <f>ROUND(I426*H426,2)</f>
        <v>0</v>
      </c>
      <c r="BL426" s="18" t="s">
        <v>146</v>
      </c>
      <c r="BM426" s="230" t="s">
        <v>583</v>
      </c>
    </row>
    <row r="427" s="2" customFormat="1" ht="24.15" customHeight="1">
      <c r="A427" s="39"/>
      <c r="B427" s="40"/>
      <c r="C427" s="219" t="s">
        <v>584</v>
      </c>
      <c r="D427" s="219" t="s">
        <v>141</v>
      </c>
      <c r="E427" s="220" t="s">
        <v>585</v>
      </c>
      <c r="F427" s="221" t="s">
        <v>586</v>
      </c>
      <c r="G427" s="222" t="s">
        <v>181</v>
      </c>
      <c r="H427" s="223">
        <v>270</v>
      </c>
      <c r="I427" s="224"/>
      <c r="J427" s="225">
        <f>ROUND(I427*H427,2)</f>
        <v>0</v>
      </c>
      <c r="K427" s="221" t="s">
        <v>145</v>
      </c>
      <c r="L427" s="45"/>
      <c r="M427" s="226" t="s">
        <v>1</v>
      </c>
      <c r="N427" s="227" t="s">
        <v>43</v>
      </c>
      <c r="O427" s="92"/>
      <c r="P427" s="228">
        <f>O427*H427</f>
        <v>0</v>
      </c>
      <c r="Q427" s="228">
        <v>0</v>
      </c>
      <c r="R427" s="228">
        <f>Q427*H427</f>
        <v>0</v>
      </c>
      <c r="S427" s="228">
        <v>0</v>
      </c>
      <c r="T427" s="22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146</v>
      </c>
      <c r="AT427" s="230" t="s">
        <v>141</v>
      </c>
      <c r="AU427" s="230" t="s">
        <v>165</v>
      </c>
      <c r="AY427" s="18" t="s">
        <v>139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86</v>
      </c>
      <c r="BK427" s="231">
        <f>ROUND(I427*H427,2)</f>
        <v>0</v>
      </c>
      <c r="BL427" s="18" t="s">
        <v>146</v>
      </c>
      <c r="BM427" s="230" t="s">
        <v>587</v>
      </c>
    </row>
    <row r="428" s="2" customFormat="1" ht="24.15" customHeight="1">
      <c r="A428" s="39"/>
      <c r="B428" s="40"/>
      <c r="C428" s="219" t="s">
        <v>588</v>
      </c>
      <c r="D428" s="219" t="s">
        <v>141</v>
      </c>
      <c r="E428" s="220" t="s">
        <v>581</v>
      </c>
      <c r="F428" s="221" t="s">
        <v>582</v>
      </c>
      <c r="G428" s="222" t="s">
        <v>181</v>
      </c>
      <c r="H428" s="223">
        <v>270</v>
      </c>
      <c r="I428" s="224"/>
      <c r="J428" s="225">
        <f>ROUND(I428*H428,2)</f>
        <v>0</v>
      </c>
      <c r="K428" s="221" t="s">
        <v>145</v>
      </c>
      <c r="L428" s="45"/>
      <c r="M428" s="226" t="s">
        <v>1</v>
      </c>
      <c r="N428" s="227" t="s">
        <v>43</v>
      </c>
      <c r="O428" s="92"/>
      <c r="P428" s="228">
        <f>O428*H428</f>
        <v>0</v>
      </c>
      <c r="Q428" s="228">
        <v>0</v>
      </c>
      <c r="R428" s="228">
        <f>Q428*H428</f>
        <v>0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146</v>
      </c>
      <c r="AT428" s="230" t="s">
        <v>141</v>
      </c>
      <c r="AU428" s="230" t="s">
        <v>165</v>
      </c>
      <c r="AY428" s="18" t="s">
        <v>139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86</v>
      </c>
      <c r="BK428" s="231">
        <f>ROUND(I428*H428,2)</f>
        <v>0</v>
      </c>
      <c r="BL428" s="18" t="s">
        <v>146</v>
      </c>
      <c r="BM428" s="230" t="s">
        <v>589</v>
      </c>
    </row>
    <row r="429" s="2" customFormat="1" ht="24.15" customHeight="1">
      <c r="A429" s="39"/>
      <c r="B429" s="40"/>
      <c r="C429" s="219" t="s">
        <v>590</v>
      </c>
      <c r="D429" s="219" t="s">
        <v>141</v>
      </c>
      <c r="E429" s="220" t="s">
        <v>591</v>
      </c>
      <c r="F429" s="221" t="s">
        <v>592</v>
      </c>
      <c r="G429" s="222" t="s">
        <v>181</v>
      </c>
      <c r="H429" s="223">
        <v>270</v>
      </c>
      <c r="I429" s="224"/>
      <c r="J429" s="225">
        <f>ROUND(I429*H429,2)</f>
        <v>0</v>
      </c>
      <c r="K429" s="221" t="s">
        <v>145</v>
      </c>
      <c r="L429" s="45"/>
      <c r="M429" s="226" t="s">
        <v>1</v>
      </c>
      <c r="N429" s="227" t="s">
        <v>43</v>
      </c>
      <c r="O429" s="92"/>
      <c r="P429" s="228">
        <f>O429*H429</f>
        <v>0</v>
      </c>
      <c r="Q429" s="228">
        <v>0</v>
      </c>
      <c r="R429" s="228">
        <f>Q429*H429</f>
        <v>0</v>
      </c>
      <c r="S429" s="228">
        <v>0</v>
      </c>
      <c r="T429" s="22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0" t="s">
        <v>146</v>
      </c>
      <c r="AT429" s="230" t="s">
        <v>141</v>
      </c>
      <c r="AU429" s="230" t="s">
        <v>165</v>
      </c>
      <c r="AY429" s="18" t="s">
        <v>139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8" t="s">
        <v>86</v>
      </c>
      <c r="BK429" s="231">
        <f>ROUND(I429*H429,2)</f>
        <v>0</v>
      </c>
      <c r="BL429" s="18" t="s">
        <v>146</v>
      </c>
      <c r="BM429" s="230" t="s">
        <v>593</v>
      </c>
    </row>
    <row r="430" s="2" customFormat="1" ht="24.15" customHeight="1">
      <c r="A430" s="39"/>
      <c r="B430" s="40"/>
      <c r="C430" s="219" t="s">
        <v>594</v>
      </c>
      <c r="D430" s="219" t="s">
        <v>141</v>
      </c>
      <c r="E430" s="220" t="s">
        <v>595</v>
      </c>
      <c r="F430" s="221" t="s">
        <v>596</v>
      </c>
      <c r="G430" s="222" t="s">
        <v>181</v>
      </c>
      <c r="H430" s="223">
        <v>270</v>
      </c>
      <c r="I430" s="224"/>
      <c r="J430" s="225">
        <f>ROUND(I430*H430,2)</f>
        <v>0</v>
      </c>
      <c r="K430" s="221" t="s">
        <v>145</v>
      </c>
      <c r="L430" s="45"/>
      <c r="M430" s="226" t="s">
        <v>1</v>
      </c>
      <c r="N430" s="227" t="s">
        <v>43</v>
      </c>
      <c r="O430" s="92"/>
      <c r="P430" s="228">
        <f>O430*H430</f>
        <v>0</v>
      </c>
      <c r="Q430" s="228">
        <v>0</v>
      </c>
      <c r="R430" s="228">
        <f>Q430*H430</f>
        <v>0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146</v>
      </c>
      <c r="AT430" s="230" t="s">
        <v>141</v>
      </c>
      <c r="AU430" s="230" t="s">
        <v>165</v>
      </c>
      <c r="AY430" s="18" t="s">
        <v>139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86</v>
      </c>
      <c r="BK430" s="231">
        <f>ROUND(I430*H430,2)</f>
        <v>0</v>
      </c>
      <c r="BL430" s="18" t="s">
        <v>146</v>
      </c>
      <c r="BM430" s="230" t="s">
        <v>597</v>
      </c>
    </row>
    <row r="431" s="2" customFormat="1" ht="24.15" customHeight="1">
      <c r="A431" s="39"/>
      <c r="B431" s="40"/>
      <c r="C431" s="219" t="s">
        <v>598</v>
      </c>
      <c r="D431" s="219" t="s">
        <v>141</v>
      </c>
      <c r="E431" s="220" t="s">
        <v>599</v>
      </c>
      <c r="F431" s="221" t="s">
        <v>600</v>
      </c>
      <c r="G431" s="222" t="s">
        <v>181</v>
      </c>
      <c r="H431" s="223">
        <v>270</v>
      </c>
      <c r="I431" s="224"/>
      <c r="J431" s="225">
        <f>ROUND(I431*H431,2)</f>
        <v>0</v>
      </c>
      <c r="K431" s="221" t="s">
        <v>145</v>
      </c>
      <c r="L431" s="45"/>
      <c r="M431" s="226" t="s">
        <v>1</v>
      </c>
      <c r="N431" s="227" t="s">
        <v>43</v>
      </c>
      <c r="O431" s="92"/>
      <c r="P431" s="228">
        <f>O431*H431</f>
        <v>0</v>
      </c>
      <c r="Q431" s="228">
        <v>0</v>
      </c>
      <c r="R431" s="228">
        <f>Q431*H431</f>
        <v>0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146</v>
      </c>
      <c r="AT431" s="230" t="s">
        <v>141</v>
      </c>
      <c r="AU431" s="230" t="s">
        <v>165</v>
      </c>
      <c r="AY431" s="18" t="s">
        <v>139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86</v>
      </c>
      <c r="BK431" s="231">
        <f>ROUND(I431*H431,2)</f>
        <v>0</v>
      </c>
      <c r="BL431" s="18" t="s">
        <v>146</v>
      </c>
      <c r="BM431" s="230" t="s">
        <v>601</v>
      </c>
    </row>
    <row r="432" s="2" customFormat="1" ht="14.4" customHeight="1">
      <c r="A432" s="39"/>
      <c r="B432" s="40"/>
      <c r="C432" s="219" t="s">
        <v>602</v>
      </c>
      <c r="D432" s="219" t="s">
        <v>141</v>
      </c>
      <c r="E432" s="220" t="s">
        <v>603</v>
      </c>
      <c r="F432" s="221" t="s">
        <v>604</v>
      </c>
      <c r="G432" s="222" t="s">
        <v>181</v>
      </c>
      <c r="H432" s="223">
        <v>418</v>
      </c>
      <c r="I432" s="224"/>
      <c r="J432" s="225">
        <f>ROUND(I432*H432,2)</f>
        <v>0</v>
      </c>
      <c r="K432" s="221" t="s">
        <v>145</v>
      </c>
      <c r="L432" s="45"/>
      <c r="M432" s="226" t="s">
        <v>1</v>
      </c>
      <c r="N432" s="227" t="s">
        <v>43</v>
      </c>
      <c r="O432" s="92"/>
      <c r="P432" s="228">
        <f>O432*H432</f>
        <v>0</v>
      </c>
      <c r="Q432" s="228">
        <v>0</v>
      </c>
      <c r="R432" s="228">
        <f>Q432*H432</f>
        <v>0</v>
      </c>
      <c r="S432" s="228">
        <v>0</v>
      </c>
      <c r="T432" s="22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0" t="s">
        <v>146</v>
      </c>
      <c r="AT432" s="230" t="s">
        <v>141</v>
      </c>
      <c r="AU432" s="230" t="s">
        <v>165</v>
      </c>
      <c r="AY432" s="18" t="s">
        <v>139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18" t="s">
        <v>86</v>
      </c>
      <c r="BK432" s="231">
        <f>ROUND(I432*H432,2)</f>
        <v>0</v>
      </c>
      <c r="BL432" s="18" t="s">
        <v>146</v>
      </c>
      <c r="BM432" s="230" t="s">
        <v>605</v>
      </c>
    </row>
    <row r="433" s="14" customFormat="1">
      <c r="A433" s="14"/>
      <c r="B433" s="243"/>
      <c r="C433" s="244"/>
      <c r="D433" s="234" t="s">
        <v>148</v>
      </c>
      <c r="E433" s="245" t="s">
        <v>1</v>
      </c>
      <c r="F433" s="246" t="s">
        <v>606</v>
      </c>
      <c r="G433" s="244"/>
      <c r="H433" s="247">
        <v>270</v>
      </c>
      <c r="I433" s="248"/>
      <c r="J433" s="244"/>
      <c r="K433" s="244"/>
      <c r="L433" s="249"/>
      <c r="M433" s="250"/>
      <c r="N433" s="251"/>
      <c r="O433" s="251"/>
      <c r="P433" s="251"/>
      <c r="Q433" s="251"/>
      <c r="R433" s="251"/>
      <c r="S433" s="251"/>
      <c r="T433" s="25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3" t="s">
        <v>148</v>
      </c>
      <c r="AU433" s="253" t="s">
        <v>165</v>
      </c>
      <c r="AV433" s="14" t="s">
        <v>88</v>
      </c>
      <c r="AW433" s="14" t="s">
        <v>33</v>
      </c>
      <c r="AX433" s="14" t="s">
        <v>78</v>
      </c>
      <c r="AY433" s="253" t="s">
        <v>139</v>
      </c>
    </row>
    <row r="434" s="13" customFormat="1">
      <c r="A434" s="13"/>
      <c r="B434" s="232"/>
      <c r="C434" s="233"/>
      <c r="D434" s="234" t="s">
        <v>148</v>
      </c>
      <c r="E434" s="235" t="s">
        <v>1</v>
      </c>
      <c r="F434" s="236" t="s">
        <v>607</v>
      </c>
      <c r="G434" s="233"/>
      <c r="H434" s="235" t="s">
        <v>1</v>
      </c>
      <c r="I434" s="237"/>
      <c r="J434" s="233"/>
      <c r="K434" s="233"/>
      <c r="L434" s="238"/>
      <c r="M434" s="239"/>
      <c r="N434" s="240"/>
      <c r="O434" s="240"/>
      <c r="P434" s="240"/>
      <c r="Q434" s="240"/>
      <c r="R434" s="240"/>
      <c r="S434" s="240"/>
      <c r="T434" s="24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2" t="s">
        <v>148</v>
      </c>
      <c r="AU434" s="242" t="s">
        <v>165</v>
      </c>
      <c r="AV434" s="13" t="s">
        <v>86</v>
      </c>
      <c r="AW434" s="13" t="s">
        <v>33</v>
      </c>
      <c r="AX434" s="13" t="s">
        <v>78</v>
      </c>
      <c r="AY434" s="242" t="s">
        <v>139</v>
      </c>
    </row>
    <row r="435" s="14" customFormat="1">
      <c r="A435" s="14"/>
      <c r="B435" s="243"/>
      <c r="C435" s="244"/>
      <c r="D435" s="234" t="s">
        <v>148</v>
      </c>
      <c r="E435" s="245" t="s">
        <v>1</v>
      </c>
      <c r="F435" s="246" t="s">
        <v>608</v>
      </c>
      <c r="G435" s="244"/>
      <c r="H435" s="247">
        <v>148</v>
      </c>
      <c r="I435" s="248"/>
      <c r="J435" s="244"/>
      <c r="K435" s="244"/>
      <c r="L435" s="249"/>
      <c r="M435" s="250"/>
      <c r="N435" s="251"/>
      <c r="O435" s="251"/>
      <c r="P435" s="251"/>
      <c r="Q435" s="251"/>
      <c r="R435" s="251"/>
      <c r="S435" s="251"/>
      <c r="T435" s="25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3" t="s">
        <v>148</v>
      </c>
      <c r="AU435" s="253" t="s">
        <v>165</v>
      </c>
      <c r="AV435" s="14" t="s">
        <v>88</v>
      </c>
      <c r="AW435" s="14" t="s">
        <v>33</v>
      </c>
      <c r="AX435" s="14" t="s">
        <v>78</v>
      </c>
      <c r="AY435" s="253" t="s">
        <v>139</v>
      </c>
    </row>
    <row r="436" s="15" customFormat="1">
      <c r="A436" s="15"/>
      <c r="B436" s="254"/>
      <c r="C436" s="255"/>
      <c r="D436" s="234" t="s">
        <v>148</v>
      </c>
      <c r="E436" s="256" t="s">
        <v>1</v>
      </c>
      <c r="F436" s="257" t="s">
        <v>153</v>
      </c>
      <c r="G436" s="255"/>
      <c r="H436" s="258">
        <v>418</v>
      </c>
      <c r="I436" s="259"/>
      <c r="J436" s="255"/>
      <c r="K436" s="255"/>
      <c r="L436" s="260"/>
      <c r="M436" s="261"/>
      <c r="N436" s="262"/>
      <c r="O436" s="262"/>
      <c r="P436" s="262"/>
      <c r="Q436" s="262"/>
      <c r="R436" s="262"/>
      <c r="S436" s="262"/>
      <c r="T436" s="263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4" t="s">
        <v>148</v>
      </c>
      <c r="AU436" s="264" t="s">
        <v>165</v>
      </c>
      <c r="AV436" s="15" t="s">
        <v>146</v>
      </c>
      <c r="AW436" s="15" t="s">
        <v>33</v>
      </c>
      <c r="AX436" s="15" t="s">
        <v>86</v>
      </c>
      <c r="AY436" s="264" t="s">
        <v>139</v>
      </c>
    </row>
    <row r="437" s="2" customFormat="1" ht="24.15" customHeight="1">
      <c r="A437" s="39"/>
      <c r="B437" s="40"/>
      <c r="C437" s="219" t="s">
        <v>609</v>
      </c>
      <c r="D437" s="219" t="s">
        <v>141</v>
      </c>
      <c r="E437" s="220" t="s">
        <v>610</v>
      </c>
      <c r="F437" s="221" t="s">
        <v>611</v>
      </c>
      <c r="G437" s="222" t="s">
        <v>181</v>
      </c>
      <c r="H437" s="223">
        <v>418</v>
      </c>
      <c r="I437" s="224"/>
      <c r="J437" s="225">
        <f>ROUND(I437*H437,2)</f>
        <v>0</v>
      </c>
      <c r="K437" s="221" t="s">
        <v>145</v>
      </c>
      <c r="L437" s="45"/>
      <c r="M437" s="226" t="s">
        <v>1</v>
      </c>
      <c r="N437" s="227" t="s">
        <v>43</v>
      </c>
      <c r="O437" s="92"/>
      <c r="P437" s="228">
        <f>O437*H437</f>
        <v>0</v>
      </c>
      <c r="Q437" s="228">
        <v>0.00036000000000000002</v>
      </c>
      <c r="R437" s="228">
        <f>Q437*H437</f>
        <v>0.15048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146</v>
      </c>
      <c r="AT437" s="230" t="s">
        <v>141</v>
      </c>
      <c r="AU437" s="230" t="s">
        <v>165</v>
      </c>
      <c r="AY437" s="18" t="s">
        <v>139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86</v>
      </c>
      <c r="BK437" s="231">
        <f>ROUND(I437*H437,2)</f>
        <v>0</v>
      </c>
      <c r="BL437" s="18" t="s">
        <v>146</v>
      </c>
      <c r="BM437" s="230" t="s">
        <v>612</v>
      </c>
    </row>
    <row r="438" s="12" customFormat="1" ht="20.88" customHeight="1">
      <c r="A438" s="12"/>
      <c r="B438" s="203"/>
      <c r="C438" s="204"/>
      <c r="D438" s="205" t="s">
        <v>77</v>
      </c>
      <c r="E438" s="217" t="s">
        <v>613</v>
      </c>
      <c r="F438" s="217" t="s">
        <v>614</v>
      </c>
      <c r="G438" s="204"/>
      <c r="H438" s="204"/>
      <c r="I438" s="207"/>
      <c r="J438" s="218">
        <f>BK438</f>
        <v>0</v>
      </c>
      <c r="K438" s="204"/>
      <c r="L438" s="209"/>
      <c r="M438" s="210"/>
      <c r="N438" s="211"/>
      <c r="O438" s="211"/>
      <c r="P438" s="212">
        <f>SUM(P439:P445)</f>
        <v>0</v>
      </c>
      <c r="Q438" s="211"/>
      <c r="R438" s="212">
        <f>SUM(R439:R445)</f>
        <v>0</v>
      </c>
      <c r="S438" s="211"/>
      <c r="T438" s="213">
        <f>SUM(T439:T445)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14" t="s">
        <v>86</v>
      </c>
      <c r="AT438" s="215" t="s">
        <v>77</v>
      </c>
      <c r="AU438" s="215" t="s">
        <v>88</v>
      </c>
      <c r="AY438" s="214" t="s">
        <v>139</v>
      </c>
      <c r="BK438" s="216">
        <f>SUM(BK439:BK445)</f>
        <v>0</v>
      </c>
    </row>
    <row r="439" s="2" customFormat="1" ht="14.4" customHeight="1">
      <c r="A439" s="39"/>
      <c r="B439" s="40"/>
      <c r="C439" s="219" t="s">
        <v>615</v>
      </c>
      <c r="D439" s="219" t="s">
        <v>141</v>
      </c>
      <c r="E439" s="220" t="s">
        <v>616</v>
      </c>
      <c r="F439" s="221" t="s">
        <v>617</v>
      </c>
      <c r="G439" s="222" t="s">
        <v>181</v>
      </c>
      <c r="H439" s="223">
        <v>270</v>
      </c>
      <c r="I439" s="224"/>
      <c r="J439" s="225">
        <f>ROUND(I439*H439,2)</f>
        <v>0</v>
      </c>
      <c r="K439" s="221" t="s">
        <v>1</v>
      </c>
      <c r="L439" s="45"/>
      <c r="M439" s="226" t="s">
        <v>1</v>
      </c>
      <c r="N439" s="227" t="s">
        <v>43</v>
      </c>
      <c r="O439" s="92"/>
      <c r="P439" s="228">
        <f>O439*H439</f>
        <v>0</v>
      </c>
      <c r="Q439" s="228">
        <v>0</v>
      </c>
      <c r="R439" s="228">
        <f>Q439*H439</f>
        <v>0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146</v>
      </c>
      <c r="AT439" s="230" t="s">
        <v>141</v>
      </c>
      <c r="AU439" s="230" t="s">
        <v>165</v>
      </c>
      <c r="AY439" s="18" t="s">
        <v>139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86</v>
      </c>
      <c r="BK439" s="231">
        <f>ROUND(I439*H439,2)</f>
        <v>0</v>
      </c>
      <c r="BL439" s="18" t="s">
        <v>146</v>
      </c>
      <c r="BM439" s="230" t="s">
        <v>618</v>
      </c>
    </row>
    <row r="440" s="13" customFormat="1">
      <c r="A440" s="13"/>
      <c r="B440" s="232"/>
      <c r="C440" s="233"/>
      <c r="D440" s="234" t="s">
        <v>148</v>
      </c>
      <c r="E440" s="235" t="s">
        <v>1</v>
      </c>
      <c r="F440" s="236" t="s">
        <v>619</v>
      </c>
      <c r="G440" s="233"/>
      <c r="H440" s="235" t="s">
        <v>1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2" t="s">
        <v>148</v>
      </c>
      <c r="AU440" s="242" t="s">
        <v>165</v>
      </c>
      <c r="AV440" s="13" t="s">
        <v>86</v>
      </c>
      <c r="AW440" s="13" t="s">
        <v>33</v>
      </c>
      <c r="AX440" s="13" t="s">
        <v>78</v>
      </c>
      <c r="AY440" s="242" t="s">
        <v>139</v>
      </c>
    </row>
    <row r="441" s="14" customFormat="1">
      <c r="A441" s="14"/>
      <c r="B441" s="243"/>
      <c r="C441" s="244"/>
      <c r="D441" s="234" t="s">
        <v>148</v>
      </c>
      <c r="E441" s="245" t="s">
        <v>1</v>
      </c>
      <c r="F441" s="246" t="s">
        <v>606</v>
      </c>
      <c r="G441" s="244"/>
      <c r="H441" s="247">
        <v>270</v>
      </c>
      <c r="I441" s="248"/>
      <c r="J441" s="244"/>
      <c r="K441" s="244"/>
      <c r="L441" s="249"/>
      <c r="M441" s="250"/>
      <c r="N441" s="251"/>
      <c r="O441" s="251"/>
      <c r="P441" s="251"/>
      <c r="Q441" s="251"/>
      <c r="R441" s="251"/>
      <c r="S441" s="251"/>
      <c r="T441" s="25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3" t="s">
        <v>148</v>
      </c>
      <c r="AU441" s="253" t="s">
        <v>165</v>
      </c>
      <c r="AV441" s="14" t="s">
        <v>88</v>
      </c>
      <c r="AW441" s="14" t="s">
        <v>33</v>
      </c>
      <c r="AX441" s="14" t="s">
        <v>86</v>
      </c>
      <c r="AY441" s="253" t="s">
        <v>139</v>
      </c>
    </row>
    <row r="442" s="13" customFormat="1">
      <c r="A442" s="13"/>
      <c r="B442" s="232"/>
      <c r="C442" s="233"/>
      <c r="D442" s="234" t="s">
        <v>148</v>
      </c>
      <c r="E442" s="235" t="s">
        <v>1</v>
      </c>
      <c r="F442" s="236" t="s">
        <v>620</v>
      </c>
      <c r="G442" s="233"/>
      <c r="H442" s="235" t="s">
        <v>1</v>
      </c>
      <c r="I442" s="237"/>
      <c r="J442" s="233"/>
      <c r="K442" s="233"/>
      <c r="L442" s="238"/>
      <c r="M442" s="239"/>
      <c r="N442" s="240"/>
      <c r="O442" s="240"/>
      <c r="P442" s="240"/>
      <c r="Q442" s="240"/>
      <c r="R442" s="240"/>
      <c r="S442" s="240"/>
      <c r="T442" s="24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2" t="s">
        <v>148</v>
      </c>
      <c r="AU442" s="242" t="s">
        <v>165</v>
      </c>
      <c r="AV442" s="13" t="s">
        <v>86</v>
      </c>
      <c r="AW442" s="13" t="s">
        <v>33</v>
      </c>
      <c r="AX442" s="13" t="s">
        <v>78</v>
      </c>
      <c r="AY442" s="242" t="s">
        <v>139</v>
      </c>
    </row>
    <row r="443" s="13" customFormat="1">
      <c r="A443" s="13"/>
      <c r="B443" s="232"/>
      <c r="C443" s="233"/>
      <c r="D443" s="234" t="s">
        <v>148</v>
      </c>
      <c r="E443" s="235" t="s">
        <v>1</v>
      </c>
      <c r="F443" s="236" t="s">
        <v>621</v>
      </c>
      <c r="G443" s="233"/>
      <c r="H443" s="235" t="s">
        <v>1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148</v>
      </c>
      <c r="AU443" s="242" t="s">
        <v>165</v>
      </c>
      <c r="AV443" s="13" t="s">
        <v>86</v>
      </c>
      <c r="AW443" s="13" t="s">
        <v>33</v>
      </c>
      <c r="AX443" s="13" t="s">
        <v>78</v>
      </c>
      <c r="AY443" s="242" t="s">
        <v>139</v>
      </c>
    </row>
    <row r="444" s="13" customFormat="1">
      <c r="A444" s="13"/>
      <c r="B444" s="232"/>
      <c r="C444" s="233"/>
      <c r="D444" s="234" t="s">
        <v>148</v>
      </c>
      <c r="E444" s="235" t="s">
        <v>1</v>
      </c>
      <c r="F444" s="236" t="s">
        <v>622</v>
      </c>
      <c r="G444" s="233"/>
      <c r="H444" s="235" t="s">
        <v>1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148</v>
      </c>
      <c r="AU444" s="242" t="s">
        <v>165</v>
      </c>
      <c r="AV444" s="13" t="s">
        <v>86</v>
      </c>
      <c r="AW444" s="13" t="s">
        <v>33</v>
      </c>
      <c r="AX444" s="13" t="s">
        <v>78</v>
      </c>
      <c r="AY444" s="242" t="s">
        <v>139</v>
      </c>
    </row>
    <row r="445" s="13" customFormat="1">
      <c r="A445" s="13"/>
      <c r="B445" s="232"/>
      <c r="C445" s="233"/>
      <c r="D445" s="234" t="s">
        <v>148</v>
      </c>
      <c r="E445" s="235" t="s">
        <v>1</v>
      </c>
      <c r="F445" s="236" t="s">
        <v>623</v>
      </c>
      <c r="G445" s="233"/>
      <c r="H445" s="235" t="s">
        <v>1</v>
      </c>
      <c r="I445" s="237"/>
      <c r="J445" s="233"/>
      <c r="K445" s="233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148</v>
      </c>
      <c r="AU445" s="242" t="s">
        <v>165</v>
      </c>
      <c r="AV445" s="13" t="s">
        <v>86</v>
      </c>
      <c r="AW445" s="13" t="s">
        <v>33</v>
      </c>
      <c r="AX445" s="13" t="s">
        <v>78</v>
      </c>
      <c r="AY445" s="242" t="s">
        <v>139</v>
      </c>
    </row>
    <row r="446" s="12" customFormat="1" ht="20.88" customHeight="1">
      <c r="A446" s="12"/>
      <c r="B446" s="203"/>
      <c r="C446" s="204"/>
      <c r="D446" s="205" t="s">
        <v>77</v>
      </c>
      <c r="E446" s="217" t="s">
        <v>624</v>
      </c>
      <c r="F446" s="217" t="s">
        <v>625</v>
      </c>
      <c r="G446" s="204"/>
      <c r="H446" s="204"/>
      <c r="I446" s="207"/>
      <c r="J446" s="218">
        <f>BK446</f>
        <v>0</v>
      </c>
      <c r="K446" s="204"/>
      <c r="L446" s="209"/>
      <c r="M446" s="210"/>
      <c r="N446" s="211"/>
      <c r="O446" s="211"/>
      <c r="P446" s="212">
        <f>SUM(P447:P455)</f>
        <v>0</v>
      </c>
      <c r="Q446" s="211"/>
      <c r="R446" s="212">
        <f>SUM(R447:R455)</f>
        <v>2.7140000000000004</v>
      </c>
      <c r="S446" s="211"/>
      <c r="T446" s="213">
        <f>SUM(T447:T455)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14" t="s">
        <v>86</v>
      </c>
      <c r="AT446" s="215" t="s">
        <v>77</v>
      </c>
      <c r="AU446" s="215" t="s">
        <v>88</v>
      </c>
      <c r="AY446" s="214" t="s">
        <v>139</v>
      </c>
      <c r="BK446" s="216">
        <f>SUM(BK447:BK455)</f>
        <v>0</v>
      </c>
    </row>
    <row r="447" s="2" customFormat="1" ht="24.15" customHeight="1">
      <c r="A447" s="39"/>
      <c r="B447" s="40"/>
      <c r="C447" s="219" t="s">
        <v>626</v>
      </c>
      <c r="D447" s="219" t="s">
        <v>141</v>
      </c>
      <c r="E447" s="220" t="s">
        <v>627</v>
      </c>
      <c r="F447" s="221" t="s">
        <v>628</v>
      </c>
      <c r="G447" s="222" t="s">
        <v>181</v>
      </c>
      <c r="H447" s="223">
        <v>12</v>
      </c>
      <c r="I447" s="224"/>
      <c r="J447" s="225">
        <f>ROUND(I447*H447,2)</f>
        <v>0</v>
      </c>
      <c r="K447" s="221" t="s">
        <v>145</v>
      </c>
      <c r="L447" s="45"/>
      <c r="M447" s="226" t="s">
        <v>1</v>
      </c>
      <c r="N447" s="227" t="s">
        <v>43</v>
      </c>
      <c r="O447" s="92"/>
      <c r="P447" s="228">
        <f>O447*H447</f>
        <v>0</v>
      </c>
      <c r="Q447" s="228">
        <v>0.084250000000000005</v>
      </c>
      <c r="R447" s="228">
        <f>Q447*H447</f>
        <v>1.0110000000000001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146</v>
      </c>
      <c r="AT447" s="230" t="s">
        <v>141</v>
      </c>
      <c r="AU447" s="230" t="s">
        <v>165</v>
      </c>
      <c r="AY447" s="18" t="s">
        <v>139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86</v>
      </c>
      <c r="BK447" s="231">
        <f>ROUND(I447*H447,2)</f>
        <v>0</v>
      </c>
      <c r="BL447" s="18" t="s">
        <v>146</v>
      </c>
      <c r="BM447" s="230" t="s">
        <v>629</v>
      </c>
    </row>
    <row r="448" s="13" customFormat="1">
      <c r="A448" s="13"/>
      <c r="B448" s="232"/>
      <c r="C448" s="233"/>
      <c r="D448" s="234" t="s">
        <v>148</v>
      </c>
      <c r="E448" s="235" t="s">
        <v>1</v>
      </c>
      <c r="F448" s="236" t="s">
        <v>491</v>
      </c>
      <c r="G448" s="233"/>
      <c r="H448" s="235" t="s">
        <v>1</v>
      </c>
      <c r="I448" s="237"/>
      <c r="J448" s="233"/>
      <c r="K448" s="233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148</v>
      </c>
      <c r="AU448" s="242" t="s">
        <v>165</v>
      </c>
      <c r="AV448" s="13" t="s">
        <v>86</v>
      </c>
      <c r="AW448" s="13" t="s">
        <v>33</v>
      </c>
      <c r="AX448" s="13" t="s">
        <v>78</v>
      </c>
      <c r="AY448" s="242" t="s">
        <v>139</v>
      </c>
    </row>
    <row r="449" s="13" customFormat="1">
      <c r="A449" s="13"/>
      <c r="B449" s="232"/>
      <c r="C449" s="233"/>
      <c r="D449" s="234" t="s">
        <v>148</v>
      </c>
      <c r="E449" s="235" t="s">
        <v>1</v>
      </c>
      <c r="F449" s="236" t="s">
        <v>630</v>
      </c>
      <c r="G449" s="233"/>
      <c r="H449" s="235" t="s">
        <v>1</v>
      </c>
      <c r="I449" s="237"/>
      <c r="J449" s="233"/>
      <c r="K449" s="233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148</v>
      </c>
      <c r="AU449" s="242" t="s">
        <v>165</v>
      </c>
      <c r="AV449" s="13" t="s">
        <v>86</v>
      </c>
      <c r="AW449" s="13" t="s">
        <v>33</v>
      </c>
      <c r="AX449" s="13" t="s">
        <v>78</v>
      </c>
      <c r="AY449" s="242" t="s">
        <v>139</v>
      </c>
    </row>
    <row r="450" s="14" customFormat="1">
      <c r="A450" s="14"/>
      <c r="B450" s="243"/>
      <c r="C450" s="244"/>
      <c r="D450" s="234" t="s">
        <v>148</v>
      </c>
      <c r="E450" s="245" t="s">
        <v>1</v>
      </c>
      <c r="F450" s="246" t="s">
        <v>631</v>
      </c>
      <c r="G450" s="244"/>
      <c r="H450" s="247">
        <v>12</v>
      </c>
      <c r="I450" s="248"/>
      <c r="J450" s="244"/>
      <c r="K450" s="244"/>
      <c r="L450" s="249"/>
      <c r="M450" s="250"/>
      <c r="N450" s="251"/>
      <c r="O450" s="251"/>
      <c r="P450" s="251"/>
      <c r="Q450" s="251"/>
      <c r="R450" s="251"/>
      <c r="S450" s="251"/>
      <c r="T450" s="25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3" t="s">
        <v>148</v>
      </c>
      <c r="AU450" s="253" t="s">
        <v>165</v>
      </c>
      <c r="AV450" s="14" t="s">
        <v>88</v>
      </c>
      <c r="AW450" s="14" t="s">
        <v>33</v>
      </c>
      <c r="AX450" s="14" t="s">
        <v>86</v>
      </c>
      <c r="AY450" s="253" t="s">
        <v>139</v>
      </c>
    </row>
    <row r="451" s="2" customFormat="1" ht="24.15" customHeight="1">
      <c r="A451" s="39"/>
      <c r="B451" s="40"/>
      <c r="C451" s="276" t="s">
        <v>632</v>
      </c>
      <c r="D451" s="276" t="s">
        <v>200</v>
      </c>
      <c r="E451" s="277" t="s">
        <v>633</v>
      </c>
      <c r="F451" s="278" t="s">
        <v>634</v>
      </c>
      <c r="G451" s="279" t="s">
        <v>181</v>
      </c>
      <c r="H451" s="280">
        <v>13</v>
      </c>
      <c r="I451" s="281"/>
      <c r="J451" s="282">
        <f>ROUND(I451*H451,2)</f>
        <v>0</v>
      </c>
      <c r="K451" s="278" t="s">
        <v>1</v>
      </c>
      <c r="L451" s="283"/>
      <c r="M451" s="284" t="s">
        <v>1</v>
      </c>
      <c r="N451" s="285" t="s">
        <v>43</v>
      </c>
      <c r="O451" s="92"/>
      <c r="P451" s="228">
        <f>O451*H451</f>
        <v>0</v>
      </c>
      <c r="Q451" s="228">
        <v>0.13100000000000001</v>
      </c>
      <c r="R451" s="228">
        <f>Q451*H451</f>
        <v>1.7030000000000001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199</v>
      </c>
      <c r="AT451" s="230" t="s">
        <v>200</v>
      </c>
      <c r="AU451" s="230" t="s">
        <v>165</v>
      </c>
      <c r="AY451" s="18" t="s">
        <v>139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86</v>
      </c>
      <c r="BK451" s="231">
        <f>ROUND(I451*H451,2)</f>
        <v>0</v>
      </c>
      <c r="BL451" s="18" t="s">
        <v>146</v>
      </c>
      <c r="BM451" s="230" t="s">
        <v>635</v>
      </c>
    </row>
    <row r="452" s="13" customFormat="1">
      <c r="A452" s="13"/>
      <c r="B452" s="232"/>
      <c r="C452" s="233"/>
      <c r="D452" s="234" t="s">
        <v>148</v>
      </c>
      <c r="E452" s="235" t="s">
        <v>1</v>
      </c>
      <c r="F452" s="236" t="s">
        <v>511</v>
      </c>
      <c r="G452" s="233"/>
      <c r="H452" s="235" t="s">
        <v>1</v>
      </c>
      <c r="I452" s="237"/>
      <c r="J452" s="233"/>
      <c r="K452" s="233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148</v>
      </c>
      <c r="AU452" s="242" t="s">
        <v>165</v>
      </c>
      <c r="AV452" s="13" t="s">
        <v>86</v>
      </c>
      <c r="AW452" s="13" t="s">
        <v>33</v>
      </c>
      <c r="AX452" s="13" t="s">
        <v>78</v>
      </c>
      <c r="AY452" s="242" t="s">
        <v>139</v>
      </c>
    </row>
    <row r="453" s="13" customFormat="1">
      <c r="A453" s="13"/>
      <c r="B453" s="232"/>
      <c r="C453" s="233"/>
      <c r="D453" s="234" t="s">
        <v>148</v>
      </c>
      <c r="E453" s="235" t="s">
        <v>1</v>
      </c>
      <c r="F453" s="236" t="s">
        <v>636</v>
      </c>
      <c r="G453" s="233"/>
      <c r="H453" s="235" t="s">
        <v>1</v>
      </c>
      <c r="I453" s="237"/>
      <c r="J453" s="233"/>
      <c r="K453" s="233"/>
      <c r="L453" s="238"/>
      <c r="M453" s="239"/>
      <c r="N453" s="240"/>
      <c r="O453" s="240"/>
      <c r="P453" s="240"/>
      <c r="Q453" s="240"/>
      <c r="R453" s="240"/>
      <c r="S453" s="240"/>
      <c r="T453" s="24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2" t="s">
        <v>148</v>
      </c>
      <c r="AU453" s="242" t="s">
        <v>165</v>
      </c>
      <c r="AV453" s="13" t="s">
        <v>86</v>
      </c>
      <c r="AW453" s="13" t="s">
        <v>33</v>
      </c>
      <c r="AX453" s="13" t="s">
        <v>78</v>
      </c>
      <c r="AY453" s="242" t="s">
        <v>139</v>
      </c>
    </row>
    <row r="454" s="14" customFormat="1">
      <c r="A454" s="14"/>
      <c r="B454" s="243"/>
      <c r="C454" s="244"/>
      <c r="D454" s="234" t="s">
        <v>148</v>
      </c>
      <c r="E454" s="245" t="s">
        <v>1</v>
      </c>
      <c r="F454" s="246" t="s">
        <v>637</v>
      </c>
      <c r="G454" s="244"/>
      <c r="H454" s="247">
        <v>13</v>
      </c>
      <c r="I454" s="248"/>
      <c r="J454" s="244"/>
      <c r="K454" s="244"/>
      <c r="L454" s="249"/>
      <c r="M454" s="250"/>
      <c r="N454" s="251"/>
      <c r="O454" s="251"/>
      <c r="P454" s="251"/>
      <c r="Q454" s="251"/>
      <c r="R454" s="251"/>
      <c r="S454" s="251"/>
      <c r="T454" s="25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3" t="s">
        <v>148</v>
      </c>
      <c r="AU454" s="253" t="s">
        <v>165</v>
      </c>
      <c r="AV454" s="14" t="s">
        <v>88</v>
      </c>
      <c r="AW454" s="14" t="s">
        <v>33</v>
      </c>
      <c r="AX454" s="14" t="s">
        <v>86</v>
      </c>
      <c r="AY454" s="253" t="s">
        <v>139</v>
      </c>
    </row>
    <row r="455" s="2" customFormat="1" ht="14.4" customHeight="1">
      <c r="A455" s="39"/>
      <c r="B455" s="40"/>
      <c r="C455" s="219" t="s">
        <v>638</v>
      </c>
      <c r="D455" s="219" t="s">
        <v>141</v>
      </c>
      <c r="E455" s="220" t="s">
        <v>515</v>
      </c>
      <c r="F455" s="221" t="s">
        <v>516</v>
      </c>
      <c r="G455" s="222" t="s">
        <v>181</v>
      </c>
      <c r="H455" s="223">
        <v>526</v>
      </c>
      <c r="I455" s="224"/>
      <c r="J455" s="225">
        <f>ROUND(I455*H455,2)</f>
        <v>0</v>
      </c>
      <c r="K455" s="221" t="s">
        <v>145</v>
      </c>
      <c r="L455" s="45"/>
      <c r="M455" s="226" t="s">
        <v>1</v>
      </c>
      <c r="N455" s="227" t="s">
        <v>43</v>
      </c>
      <c r="O455" s="92"/>
      <c r="P455" s="228">
        <f>O455*H455</f>
        <v>0</v>
      </c>
      <c r="Q455" s="228">
        <v>0</v>
      </c>
      <c r="R455" s="228">
        <f>Q455*H455</f>
        <v>0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146</v>
      </c>
      <c r="AT455" s="230" t="s">
        <v>141</v>
      </c>
      <c r="AU455" s="230" t="s">
        <v>165</v>
      </c>
      <c r="AY455" s="18" t="s">
        <v>139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86</v>
      </c>
      <c r="BK455" s="231">
        <f>ROUND(I455*H455,2)</f>
        <v>0</v>
      </c>
      <c r="BL455" s="18" t="s">
        <v>146</v>
      </c>
      <c r="BM455" s="230" t="s">
        <v>639</v>
      </c>
    </row>
    <row r="456" s="12" customFormat="1" ht="22.8" customHeight="1">
      <c r="A456" s="12"/>
      <c r="B456" s="203"/>
      <c r="C456" s="204"/>
      <c r="D456" s="205" t="s">
        <v>77</v>
      </c>
      <c r="E456" s="217" t="s">
        <v>199</v>
      </c>
      <c r="F456" s="217" t="s">
        <v>640</v>
      </c>
      <c r="G456" s="204"/>
      <c r="H456" s="204"/>
      <c r="I456" s="207"/>
      <c r="J456" s="218">
        <f>BK456</f>
        <v>0</v>
      </c>
      <c r="K456" s="204"/>
      <c r="L456" s="209"/>
      <c r="M456" s="210"/>
      <c r="N456" s="211"/>
      <c r="O456" s="211"/>
      <c r="P456" s="212">
        <f>SUM(P457:P480)</f>
        <v>0</v>
      </c>
      <c r="Q456" s="211"/>
      <c r="R456" s="212">
        <f>SUM(R457:R480)</f>
        <v>3.29617</v>
      </c>
      <c r="S456" s="211"/>
      <c r="T456" s="213">
        <f>SUM(T457:T480)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14" t="s">
        <v>86</v>
      </c>
      <c r="AT456" s="215" t="s">
        <v>77</v>
      </c>
      <c r="AU456" s="215" t="s">
        <v>86</v>
      </c>
      <c r="AY456" s="214" t="s">
        <v>139</v>
      </c>
      <c r="BK456" s="216">
        <f>SUM(BK457:BK480)</f>
        <v>0</v>
      </c>
    </row>
    <row r="457" s="2" customFormat="1" ht="24.15" customHeight="1">
      <c r="A457" s="39"/>
      <c r="B457" s="40"/>
      <c r="C457" s="219" t="s">
        <v>641</v>
      </c>
      <c r="D457" s="219" t="s">
        <v>141</v>
      </c>
      <c r="E457" s="220" t="s">
        <v>642</v>
      </c>
      <c r="F457" s="221" t="s">
        <v>643</v>
      </c>
      <c r="G457" s="222" t="s">
        <v>373</v>
      </c>
      <c r="H457" s="223">
        <v>55</v>
      </c>
      <c r="I457" s="224"/>
      <c r="J457" s="225">
        <f>ROUND(I457*H457,2)</f>
        <v>0</v>
      </c>
      <c r="K457" s="221" t="s">
        <v>145</v>
      </c>
      <c r="L457" s="45"/>
      <c r="M457" s="226" t="s">
        <v>1</v>
      </c>
      <c r="N457" s="227" t="s">
        <v>43</v>
      </c>
      <c r="O457" s="92"/>
      <c r="P457" s="228">
        <f>O457*H457</f>
        <v>0</v>
      </c>
      <c r="Q457" s="228">
        <v>0.0027599999999999999</v>
      </c>
      <c r="R457" s="228">
        <f>Q457*H457</f>
        <v>0.15179999999999999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146</v>
      </c>
      <c r="AT457" s="230" t="s">
        <v>141</v>
      </c>
      <c r="AU457" s="230" t="s">
        <v>88</v>
      </c>
      <c r="AY457" s="18" t="s">
        <v>139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86</v>
      </c>
      <c r="BK457" s="231">
        <f>ROUND(I457*H457,2)</f>
        <v>0</v>
      </c>
      <c r="BL457" s="18" t="s">
        <v>146</v>
      </c>
      <c r="BM457" s="230" t="s">
        <v>644</v>
      </c>
    </row>
    <row r="458" s="13" customFormat="1">
      <c r="A458" s="13"/>
      <c r="B458" s="232"/>
      <c r="C458" s="233"/>
      <c r="D458" s="234" t="s">
        <v>148</v>
      </c>
      <c r="E458" s="235" t="s">
        <v>1</v>
      </c>
      <c r="F458" s="236" t="s">
        <v>645</v>
      </c>
      <c r="G458" s="233"/>
      <c r="H458" s="235" t="s">
        <v>1</v>
      </c>
      <c r="I458" s="237"/>
      <c r="J458" s="233"/>
      <c r="K458" s="233"/>
      <c r="L458" s="238"/>
      <c r="M458" s="239"/>
      <c r="N458" s="240"/>
      <c r="O458" s="240"/>
      <c r="P458" s="240"/>
      <c r="Q458" s="240"/>
      <c r="R458" s="240"/>
      <c r="S458" s="240"/>
      <c r="T458" s="241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2" t="s">
        <v>148</v>
      </c>
      <c r="AU458" s="242" t="s">
        <v>88</v>
      </c>
      <c r="AV458" s="13" t="s">
        <v>86</v>
      </c>
      <c r="AW458" s="13" t="s">
        <v>33</v>
      </c>
      <c r="AX458" s="13" t="s">
        <v>78</v>
      </c>
      <c r="AY458" s="242" t="s">
        <v>139</v>
      </c>
    </row>
    <row r="459" s="14" customFormat="1">
      <c r="A459" s="14"/>
      <c r="B459" s="243"/>
      <c r="C459" s="244"/>
      <c r="D459" s="234" t="s">
        <v>148</v>
      </c>
      <c r="E459" s="245" t="s">
        <v>1</v>
      </c>
      <c r="F459" s="246" t="s">
        <v>646</v>
      </c>
      <c r="G459" s="244"/>
      <c r="H459" s="247">
        <v>55</v>
      </c>
      <c r="I459" s="248"/>
      <c r="J459" s="244"/>
      <c r="K459" s="244"/>
      <c r="L459" s="249"/>
      <c r="M459" s="250"/>
      <c r="N459" s="251"/>
      <c r="O459" s="251"/>
      <c r="P459" s="251"/>
      <c r="Q459" s="251"/>
      <c r="R459" s="251"/>
      <c r="S459" s="251"/>
      <c r="T459" s="252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3" t="s">
        <v>148</v>
      </c>
      <c r="AU459" s="253" t="s">
        <v>88</v>
      </c>
      <c r="AV459" s="14" t="s">
        <v>88</v>
      </c>
      <c r="AW459" s="14" t="s">
        <v>33</v>
      </c>
      <c r="AX459" s="14" t="s">
        <v>86</v>
      </c>
      <c r="AY459" s="253" t="s">
        <v>139</v>
      </c>
    </row>
    <row r="460" s="2" customFormat="1" ht="24.15" customHeight="1">
      <c r="A460" s="39"/>
      <c r="B460" s="40"/>
      <c r="C460" s="219" t="s">
        <v>647</v>
      </c>
      <c r="D460" s="219" t="s">
        <v>141</v>
      </c>
      <c r="E460" s="220" t="s">
        <v>648</v>
      </c>
      <c r="F460" s="221" t="s">
        <v>649</v>
      </c>
      <c r="G460" s="222" t="s">
        <v>373</v>
      </c>
      <c r="H460" s="223">
        <v>55</v>
      </c>
      <c r="I460" s="224"/>
      <c r="J460" s="225">
        <f>ROUND(I460*H460,2)</f>
        <v>0</v>
      </c>
      <c r="K460" s="221" t="s">
        <v>1</v>
      </c>
      <c r="L460" s="45"/>
      <c r="M460" s="226" t="s">
        <v>1</v>
      </c>
      <c r="N460" s="227" t="s">
        <v>43</v>
      </c>
      <c r="O460" s="92"/>
      <c r="P460" s="228">
        <f>O460*H460</f>
        <v>0</v>
      </c>
      <c r="Q460" s="228">
        <v>6.9999999999999994E-05</v>
      </c>
      <c r="R460" s="228">
        <f>Q460*H460</f>
        <v>0.0038499999999999997</v>
      </c>
      <c r="S460" s="228">
        <v>0</v>
      </c>
      <c r="T460" s="22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0" t="s">
        <v>146</v>
      </c>
      <c r="AT460" s="230" t="s">
        <v>141</v>
      </c>
      <c r="AU460" s="230" t="s">
        <v>88</v>
      </c>
      <c r="AY460" s="18" t="s">
        <v>139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18" t="s">
        <v>86</v>
      </c>
      <c r="BK460" s="231">
        <f>ROUND(I460*H460,2)</f>
        <v>0</v>
      </c>
      <c r="BL460" s="18" t="s">
        <v>146</v>
      </c>
      <c r="BM460" s="230" t="s">
        <v>650</v>
      </c>
    </row>
    <row r="461" s="13" customFormat="1">
      <c r="A461" s="13"/>
      <c r="B461" s="232"/>
      <c r="C461" s="233"/>
      <c r="D461" s="234" t="s">
        <v>148</v>
      </c>
      <c r="E461" s="235" t="s">
        <v>1</v>
      </c>
      <c r="F461" s="236" t="s">
        <v>651</v>
      </c>
      <c r="G461" s="233"/>
      <c r="H461" s="235" t="s">
        <v>1</v>
      </c>
      <c r="I461" s="237"/>
      <c r="J461" s="233"/>
      <c r="K461" s="233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148</v>
      </c>
      <c r="AU461" s="242" t="s">
        <v>88</v>
      </c>
      <c r="AV461" s="13" t="s">
        <v>86</v>
      </c>
      <c r="AW461" s="13" t="s">
        <v>33</v>
      </c>
      <c r="AX461" s="13" t="s">
        <v>78</v>
      </c>
      <c r="AY461" s="242" t="s">
        <v>139</v>
      </c>
    </row>
    <row r="462" s="13" customFormat="1">
      <c r="A462" s="13"/>
      <c r="B462" s="232"/>
      <c r="C462" s="233"/>
      <c r="D462" s="234" t="s">
        <v>148</v>
      </c>
      <c r="E462" s="235" t="s">
        <v>1</v>
      </c>
      <c r="F462" s="236" t="s">
        <v>652</v>
      </c>
      <c r="G462" s="233"/>
      <c r="H462" s="235" t="s">
        <v>1</v>
      </c>
      <c r="I462" s="237"/>
      <c r="J462" s="233"/>
      <c r="K462" s="233"/>
      <c r="L462" s="238"/>
      <c r="M462" s="239"/>
      <c r="N462" s="240"/>
      <c r="O462" s="240"/>
      <c r="P462" s="240"/>
      <c r="Q462" s="240"/>
      <c r="R462" s="240"/>
      <c r="S462" s="240"/>
      <c r="T462" s="24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2" t="s">
        <v>148</v>
      </c>
      <c r="AU462" s="242" t="s">
        <v>88</v>
      </c>
      <c r="AV462" s="13" t="s">
        <v>86</v>
      </c>
      <c r="AW462" s="13" t="s">
        <v>33</v>
      </c>
      <c r="AX462" s="13" t="s">
        <v>78</v>
      </c>
      <c r="AY462" s="242" t="s">
        <v>139</v>
      </c>
    </row>
    <row r="463" s="14" customFormat="1">
      <c r="A463" s="14"/>
      <c r="B463" s="243"/>
      <c r="C463" s="244"/>
      <c r="D463" s="234" t="s">
        <v>148</v>
      </c>
      <c r="E463" s="245" t="s">
        <v>1</v>
      </c>
      <c r="F463" s="246" t="s">
        <v>646</v>
      </c>
      <c r="G463" s="244"/>
      <c r="H463" s="247">
        <v>55</v>
      </c>
      <c r="I463" s="248"/>
      <c r="J463" s="244"/>
      <c r="K463" s="244"/>
      <c r="L463" s="249"/>
      <c r="M463" s="250"/>
      <c r="N463" s="251"/>
      <c r="O463" s="251"/>
      <c r="P463" s="251"/>
      <c r="Q463" s="251"/>
      <c r="R463" s="251"/>
      <c r="S463" s="251"/>
      <c r="T463" s="25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3" t="s">
        <v>148</v>
      </c>
      <c r="AU463" s="253" t="s">
        <v>88</v>
      </c>
      <c r="AV463" s="14" t="s">
        <v>88</v>
      </c>
      <c r="AW463" s="14" t="s">
        <v>33</v>
      </c>
      <c r="AX463" s="14" t="s">
        <v>86</v>
      </c>
      <c r="AY463" s="253" t="s">
        <v>139</v>
      </c>
    </row>
    <row r="464" s="2" customFormat="1" ht="24.15" customHeight="1">
      <c r="A464" s="39"/>
      <c r="B464" s="40"/>
      <c r="C464" s="219" t="s">
        <v>653</v>
      </c>
      <c r="D464" s="219" t="s">
        <v>141</v>
      </c>
      <c r="E464" s="220" t="s">
        <v>654</v>
      </c>
      <c r="F464" s="221" t="s">
        <v>655</v>
      </c>
      <c r="G464" s="222" t="s">
        <v>656</v>
      </c>
      <c r="H464" s="223">
        <v>3</v>
      </c>
      <c r="I464" s="224"/>
      <c r="J464" s="225">
        <f>ROUND(I464*H464,2)</f>
        <v>0</v>
      </c>
      <c r="K464" s="221" t="s">
        <v>145</v>
      </c>
      <c r="L464" s="45"/>
      <c r="M464" s="226" t="s">
        <v>1</v>
      </c>
      <c r="N464" s="227" t="s">
        <v>43</v>
      </c>
      <c r="O464" s="92"/>
      <c r="P464" s="228">
        <f>O464*H464</f>
        <v>0</v>
      </c>
      <c r="Q464" s="228">
        <v>0.00010000000000000001</v>
      </c>
      <c r="R464" s="228">
        <f>Q464*H464</f>
        <v>0.00030000000000000003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146</v>
      </c>
      <c r="AT464" s="230" t="s">
        <v>141</v>
      </c>
      <c r="AU464" s="230" t="s">
        <v>88</v>
      </c>
      <c r="AY464" s="18" t="s">
        <v>139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86</v>
      </c>
      <c r="BK464" s="231">
        <f>ROUND(I464*H464,2)</f>
        <v>0</v>
      </c>
      <c r="BL464" s="18" t="s">
        <v>146</v>
      </c>
      <c r="BM464" s="230" t="s">
        <v>657</v>
      </c>
    </row>
    <row r="465" s="2" customFormat="1" ht="24.15" customHeight="1">
      <c r="A465" s="39"/>
      <c r="B465" s="40"/>
      <c r="C465" s="219" t="s">
        <v>658</v>
      </c>
      <c r="D465" s="219" t="s">
        <v>141</v>
      </c>
      <c r="E465" s="220" t="s">
        <v>659</v>
      </c>
      <c r="F465" s="221" t="s">
        <v>660</v>
      </c>
      <c r="G465" s="222" t="s">
        <v>409</v>
      </c>
      <c r="H465" s="223">
        <v>3</v>
      </c>
      <c r="I465" s="224"/>
      <c r="J465" s="225">
        <f>ROUND(I465*H465,2)</f>
        <v>0</v>
      </c>
      <c r="K465" s="221" t="s">
        <v>145</v>
      </c>
      <c r="L465" s="45"/>
      <c r="M465" s="226" t="s">
        <v>1</v>
      </c>
      <c r="N465" s="227" t="s">
        <v>43</v>
      </c>
      <c r="O465" s="92"/>
      <c r="P465" s="228">
        <f>O465*H465</f>
        <v>0</v>
      </c>
      <c r="Q465" s="228">
        <v>0.34089999999999998</v>
      </c>
      <c r="R465" s="228">
        <f>Q465*H465</f>
        <v>1.0226999999999999</v>
      </c>
      <c r="S465" s="228">
        <v>0</v>
      </c>
      <c r="T465" s="22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0" t="s">
        <v>146</v>
      </c>
      <c r="AT465" s="230" t="s">
        <v>141</v>
      </c>
      <c r="AU465" s="230" t="s">
        <v>88</v>
      </c>
      <c r="AY465" s="18" t="s">
        <v>139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8" t="s">
        <v>86</v>
      </c>
      <c r="BK465" s="231">
        <f>ROUND(I465*H465,2)</f>
        <v>0</v>
      </c>
      <c r="BL465" s="18" t="s">
        <v>146</v>
      </c>
      <c r="BM465" s="230" t="s">
        <v>661</v>
      </c>
    </row>
    <row r="466" s="13" customFormat="1">
      <c r="A466" s="13"/>
      <c r="B466" s="232"/>
      <c r="C466" s="233"/>
      <c r="D466" s="234" t="s">
        <v>148</v>
      </c>
      <c r="E466" s="235" t="s">
        <v>1</v>
      </c>
      <c r="F466" s="236" t="s">
        <v>662</v>
      </c>
      <c r="G466" s="233"/>
      <c r="H466" s="235" t="s">
        <v>1</v>
      </c>
      <c r="I466" s="237"/>
      <c r="J466" s="233"/>
      <c r="K466" s="233"/>
      <c r="L466" s="238"/>
      <c r="M466" s="239"/>
      <c r="N466" s="240"/>
      <c r="O466" s="240"/>
      <c r="P466" s="240"/>
      <c r="Q466" s="240"/>
      <c r="R466" s="240"/>
      <c r="S466" s="240"/>
      <c r="T466" s="24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2" t="s">
        <v>148</v>
      </c>
      <c r="AU466" s="242" t="s">
        <v>88</v>
      </c>
      <c r="AV466" s="13" t="s">
        <v>86</v>
      </c>
      <c r="AW466" s="13" t="s">
        <v>33</v>
      </c>
      <c r="AX466" s="13" t="s">
        <v>78</v>
      </c>
      <c r="AY466" s="242" t="s">
        <v>139</v>
      </c>
    </row>
    <row r="467" s="14" customFormat="1">
      <c r="A467" s="14"/>
      <c r="B467" s="243"/>
      <c r="C467" s="244"/>
      <c r="D467" s="234" t="s">
        <v>148</v>
      </c>
      <c r="E467" s="245" t="s">
        <v>1</v>
      </c>
      <c r="F467" s="246" t="s">
        <v>165</v>
      </c>
      <c r="G467" s="244"/>
      <c r="H467" s="247">
        <v>3</v>
      </c>
      <c r="I467" s="248"/>
      <c r="J467" s="244"/>
      <c r="K467" s="244"/>
      <c r="L467" s="249"/>
      <c r="M467" s="250"/>
      <c r="N467" s="251"/>
      <c r="O467" s="251"/>
      <c r="P467" s="251"/>
      <c r="Q467" s="251"/>
      <c r="R467" s="251"/>
      <c r="S467" s="251"/>
      <c r="T467" s="25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3" t="s">
        <v>148</v>
      </c>
      <c r="AU467" s="253" t="s">
        <v>88</v>
      </c>
      <c r="AV467" s="14" t="s">
        <v>88</v>
      </c>
      <c r="AW467" s="14" t="s">
        <v>33</v>
      </c>
      <c r="AX467" s="14" t="s">
        <v>86</v>
      </c>
      <c r="AY467" s="253" t="s">
        <v>139</v>
      </c>
    </row>
    <row r="468" s="2" customFormat="1" ht="24.15" customHeight="1">
      <c r="A468" s="39"/>
      <c r="B468" s="40"/>
      <c r="C468" s="276" t="s">
        <v>663</v>
      </c>
      <c r="D468" s="276" t="s">
        <v>200</v>
      </c>
      <c r="E468" s="277" t="s">
        <v>664</v>
      </c>
      <c r="F468" s="278" t="s">
        <v>665</v>
      </c>
      <c r="G468" s="279" t="s">
        <v>409</v>
      </c>
      <c r="H468" s="280">
        <v>3</v>
      </c>
      <c r="I468" s="281"/>
      <c r="J468" s="282">
        <f>ROUND(I468*H468,2)</f>
        <v>0</v>
      </c>
      <c r="K468" s="278" t="s">
        <v>1</v>
      </c>
      <c r="L468" s="283"/>
      <c r="M468" s="284" t="s">
        <v>1</v>
      </c>
      <c r="N468" s="285" t="s">
        <v>43</v>
      </c>
      <c r="O468" s="92"/>
      <c r="P468" s="228">
        <f>O468*H468</f>
        <v>0</v>
      </c>
      <c r="Q468" s="228">
        <v>0.41999999999999998</v>
      </c>
      <c r="R468" s="228">
        <f>Q468*H468</f>
        <v>1.26</v>
      </c>
      <c r="S468" s="228">
        <v>0</v>
      </c>
      <c r="T468" s="22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0" t="s">
        <v>199</v>
      </c>
      <c r="AT468" s="230" t="s">
        <v>200</v>
      </c>
      <c r="AU468" s="230" t="s">
        <v>88</v>
      </c>
      <c r="AY468" s="18" t="s">
        <v>139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8" t="s">
        <v>86</v>
      </c>
      <c r="BK468" s="231">
        <f>ROUND(I468*H468,2)</f>
        <v>0</v>
      </c>
      <c r="BL468" s="18" t="s">
        <v>146</v>
      </c>
      <c r="BM468" s="230" t="s">
        <v>666</v>
      </c>
    </row>
    <row r="469" s="13" customFormat="1">
      <c r="A469" s="13"/>
      <c r="B469" s="232"/>
      <c r="C469" s="233"/>
      <c r="D469" s="234" t="s">
        <v>148</v>
      </c>
      <c r="E469" s="235" t="s">
        <v>1</v>
      </c>
      <c r="F469" s="236" t="s">
        <v>667</v>
      </c>
      <c r="G469" s="233"/>
      <c r="H469" s="235" t="s">
        <v>1</v>
      </c>
      <c r="I469" s="237"/>
      <c r="J469" s="233"/>
      <c r="K469" s="233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148</v>
      </c>
      <c r="AU469" s="242" t="s">
        <v>88</v>
      </c>
      <c r="AV469" s="13" t="s">
        <v>86</v>
      </c>
      <c r="AW469" s="13" t="s">
        <v>33</v>
      </c>
      <c r="AX469" s="13" t="s">
        <v>78</v>
      </c>
      <c r="AY469" s="242" t="s">
        <v>139</v>
      </c>
    </row>
    <row r="470" s="14" customFormat="1">
      <c r="A470" s="14"/>
      <c r="B470" s="243"/>
      <c r="C470" s="244"/>
      <c r="D470" s="234" t="s">
        <v>148</v>
      </c>
      <c r="E470" s="245" t="s">
        <v>1</v>
      </c>
      <c r="F470" s="246" t="s">
        <v>165</v>
      </c>
      <c r="G470" s="244"/>
      <c r="H470" s="247">
        <v>3</v>
      </c>
      <c r="I470" s="248"/>
      <c r="J470" s="244"/>
      <c r="K470" s="244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148</v>
      </c>
      <c r="AU470" s="253" t="s">
        <v>88</v>
      </c>
      <c r="AV470" s="14" t="s">
        <v>88</v>
      </c>
      <c r="AW470" s="14" t="s">
        <v>33</v>
      </c>
      <c r="AX470" s="14" t="s">
        <v>86</v>
      </c>
      <c r="AY470" s="253" t="s">
        <v>139</v>
      </c>
    </row>
    <row r="471" s="2" customFormat="1" ht="24.15" customHeight="1">
      <c r="A471" s="39"/>
      <c r="B471" s="40"/>
      <c r="C471" s="219" t="s">
        <v>668</v>
      </c>
      <c r="D471" s="219" t="s">
        <v>141</v>
      </c>
      <c r="E471" s="220" t="s">
        <v>669</v>
      </c>
      <c r="F471" s="221" t="s">
        <v>670</v>
      </c>
      <c r="G471" s="222" t="s">
        <v>409</v>
      </c>
      <c r="H471" s="223">
        <v>3</v>
      </c>
      <c r="I471" s="224"/>
      <c r="J471" s="225">
        <f>ROUND(I471*H471,2)</f>
        <v>0</v>
      </c>
      <c r="K471" s="221" t="s">
        <v>145</v>
      </c>
      <c r="L471" s="45"/>
      <c r="M471" s="226" t="s">
        <v>1</v>
      </c>
      <c r="N471" s="227" t="s">
        <v>43</v>
      </c>
      <c r="O471" s="92"/>
      <c r="P471" s="228">
        <f>O471*H471</f>
        <v>0</v>
      </c>
      <c r="Q471" s="228">
        <v>0.21734000000000001</v>
      </c>
      <c r="R471" s="228">
        <f>Q471*H471</f>
        <v>0.65202000000000004</v>
      </c>
      <c r="S471" s="228">
        <v>0</v>
      </c>
      <c r="T471" s="22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0" t="s">
        <v>146</v>
      </c>
      <c r="AT471" s="230" t="s">
        <v>141</v>
      </c>
      <c r="AU471" s="230" t="s">
        <v>88</v>
      </c>
      <c r="AY471" s="18" t="s">
        <v>139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8" t="s">
        <v>86</v>
      </c>
      <c r="BK471" s="231">
        <f>ROUND(I471*H471,2)</f>
        <v>0</v>
      </c>
      <c r="BL471" s="18" t="s">
        <v>146</v>
      </c>
      <c r="BM471" s="230" t="s">
        <v>671</v>
      </c>
    </row>
    <row r="472" s="13" customFormat="1">
      <c r="A472" s="13"/>
      <c r="B472" s="232"/>
      <c r="C472" s="233"/>
      <c r="D472" s="234" t="s">
        <v>148</v>
      </c>
      <c r="E472" s="235" t="s">
        <v>1</v>
      </c>
      <c r="F472" s="236" t="s">
        <v>672</v>
      </c>
      <c r="G472" s="233"/>
      <c r="H472" s="235" t="s">
        <v>1</v>
      </c>
      <c r="I472" s="237"/>
      <c r="J472" s="233"/>
      <c r="K472" s="233"/>
      <c r="L472" s="238"/>
      <c r="M472" s="239"/>
      <c r="N472" s="240"/>
      <c r="O472" s="240"/>
      <c r="P472" s="240"/>
      <c r="Q472" s="240"/>
      <c r="R472" s="240"/>
      <c r="S472" s="240"/>
      <c r="T472" s="24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2" t="s">
        <v>148</v>
      </c>
      <c r="AU472" s="242" t="s">
        <v>88</v>
      </c>
      <c r="AV472" s="13" t="s">
        <v>86</v>
      </c>
      <c r="AW472" s="13" t="s">
        <v>33</v>
      </c>
      <c r="AX472" s="13" t="s">
        <v>78</v>
      </c>
      <c r="AY472" s="242" t="s">
        <v>139</v>
      </c>
    </row>
    <row r="473" s="14" customFormat="1">
      <c r="A473" s="14"/>
      <c r="B473" s="243"/>
      <c r="C473" s="244"/>
      <c r="D473" s="234" t="s">
        <v>148</v>
      </c>
      <c r="E473" s="245" t="s">
        <v>1</v>
      </c>
      <c r="F473" s="246" t="s">
        <v>165</v>
      </c>
      <c r="G473" s="244"/>
      <c r="H473" s="247">
        <v>3</v>
      </c>
      <c r="I473" s="248"/>
      <c r="J473" s="244"/>
      <c r="K473" s="244"/>
      <c r="L473" s="249"/>
      <c r="M473" s="250"/>
      <c r="N473" s="251"/>
      <c r="O473" s="251"/>
      <c r="P473" s="251"/>
      <c r="Q473" s="251"/>
      <c r="R473" s="251"/>
      <c r="S473" s="251"/>
      <c r="T473" s="252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3" t="s">
        <v>148</v>
      </c>
      <c r="AU473" s="253" t="s">
        <v>88</v>
      </c>
      <c r="AV473" s="14" t="s">
        <v>88</v>
      </c>
      <c r="AW473" s="14" t="s">
        <v>33</v>
      </c>
      <c r="AX473" s="14" t="s">
        <v>86</v>
      </c>
      <c r="AY473" s="253" t="s">
        <v>139</v>
      </c>
    </row>
    <row r="474" s="2" customFormat="1" ht="14.4" customHeight="1">
      <c r="A474" s="39"/>
      <c r="B474" s="40"/>
      <c r="C474" s="276" t="s">
        <v>673</v>
      </c>
      <c r="D474" s="276" t="s">
        <v>200</v>
      </c>
      <c r="E474" s="277" t="s">
        <v>674</v>
      </c>
      <c r="F474" s="278" t="s">
        <v>675</v>
      </c>
      <c r="G474" s="279" t="s">
        <v>409</v>
      </c>
      <c r="H474" s="280">
        <v>3</v>
      </c>
      <c r="I474" s="281"/>
      <c r="J474" s="282">
        <f>ROUND(I474*H474,2)</f>
        <v>0</v>
      </c>
      <c r="K474" s="278" t="s">
        <v>145</v>
      </c>
      <c r="L474" s="283"/>
      <c r="M474" s="284" t="s">
        <v>1</v>
      </c>
      <c r="N474" s="285" t="s">
        <v>43</v>
      </c>
      <c r="O474" s="92"/>
      <c r="P474" s="228">
        <f>O474*H474</f>
        <v>0</v>
      </c>
      <c r="Q474" s="228">
        <v>0.059999999999999998</v>
      </c>
      <c r="R474" s="228">
        <f>Q474*H474</f>
        <v>0.17999999999999999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199</v>
      </c>
      <c r="AT474" s="230" t="s">
        <v>200</v>
      </c>
      <c r="AU474" s="230" t="s">
        <v>88</v>
      </c>
      <c r="AY474" s="18" t="s">
        <v>139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86</v>
      </c>
      <c r="BK474" s="231">
        <f>ROUND(I474*H474,2)</f>
        <v>0</v>
      </c>
      <c r="BL474" s="18" t="s">
        <v>146</v>
      </c>
      <c r="BM474" s="230" t="s">
        <v>676</v>
      </c>
    </row>
    <row r="475" s="13" customFormat="1">
      <c r="A475" s="13"/>
      <c r="B475" s="232"/>
      <c r="C475" s="233"/>
      <c r="D475" s="234" t="s">
        <v>148</v>
      </c>
      <c r="E475" s="235" t="s">
        <v>1</v>
      </c>
      <c r="F475" s="236" t="s">
        <v>677</v>
      </c>
      <c r="G475" s="233"/>
      <c r="H475" s="235" t="s">
        <v>1</v>
      </c>
      <c r="I475" s="237"/>
      <c r="J475" s="233"/>
      <c r="K475" s="233"/>
      <c r="L475" s="238"/>
      <c r="M475" s="239"/>
      <c r="N475" s="240"/>
      <c r="O475" s="240"/>
      <c r="P475" s="240"/>
      <c r="Q475" s="240"/>
      <c r="R475" s="240"/>
      <c r="S475" s="240"/>
      <c r="T475" s="24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2" t="s">
        <v>148</v>
      </c>
      <c r="AU475" s="242" t="s">
        <v>88</v>
      </c>
      <c r="AV475" s="13" t="s">
        <v>86</v>
      </c>
      <c r="AW475" s="13" t="s">
        <v>33</v>
      </c>
      <c r="AX475" s="13" t="s">
        <v>78</v>
      </c>
      <c r="AY475" s="242" t="s">
        <v>139</v>
      </c>
    </row>
    <row r="476" s="14" customFormat="1">
      <c r="A476" s="14"/>
      <c r="B476" s="243"/>
      <c r="C476" s="244"/>
      <c r="D476" s="234" t="s">
        <v>148</v>
      </c>
      <c r="E476" s="245" t="s">
        <v>1</v>
      </c>
      <c r="F476" s="246" t="s">
        <v>165</v>
      </c>
      <c r="G476" s="244"/>
      <c r="H476" s="247">
        <v>3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3" t="s">
        <v>148</v>
      </c>
      <c r="AU476" s="253" t="s">
        <v>88</v>
      </c>
      <c r="AV476" s="14" t="s">
        <v>88</v>
      </c>
      <c r="AW476" s="14" t="s">
        <v>33</v>
      </c>
      <c r="AX476" s="14" t="s">
        <v>86</v>
      </c>
      <c r="AY476" s="253" t="s">
        <v>139</v>
      </c>
    </row>
    <row r="477" s="2" customFormat="1" ht="14.4" customHeight="1">
      <c r="A477" s="39"/>
      <c r="B477" s="40"/>
      <c r="C477" s="276" t="s">
        <v>678</v>
      </c>
      <c r="D477" s="276" t="s">
        <v>200</v>
      </c>
      <c r="E477" s="277" t="s">
        <v>679</v>
      </c>
      <c r="F477" s="278" t="s">
        <v>680</v>
      </c>
      <c r="G477" s="279" t="s">
        <v>409</v>
      </c>
      <c r="H477" s="280">
        <v>3</v>
      </c>
      <c r="I477" s="281"/>
      <c r="J477" s="282">
        <f>ROUND(I477*H477,2)</f>
        <v>0</v>
      </c>
      <c r="K477" s="278" t="s">
        <v>145</v>
      </c>
      <c r="L477" s="283"/>
      <c r="M477" s="284" t="s">
        <v>1</v>
      </c>
      <c r="N477" s="285" t="s">
        <v>43</v>
      </c>
      <c r="O477" s="92"/>
      <c r="P477" s="228">
        <f>O477*H477</f>
        <v>0</v>
      </c>
      <c r="Q477" s="228">
        <v>0.0085000000000000006</v>
      </c>
      <c r="R477" s="228">
        <f>Q477*H477</f>
        <v>0.025500000000000002</v>
      </c>
      <c r="S477" s="228">
        <v>0</v>
      </c>
      <c r="T477" s="22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0" t="s">
        <v>199</v>
      </c>
      <c r="AT477" s="230" t="s">
        <v>200</v>
      </c>
      <c r="AU477" s="230" t="s">
        <v>88</v>
      </c>
      <c r="AY477" s="18" t="s">
        <v>139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8" t="s">
        <v>86</v>
      </c>
      <c r="BK477" s="231">
        <f>ROUND(I477*H477,2)</f>
        <v>0</v>
      </c>
      <c r="BL477" s="18" t="s">
        <v>146</v>
      </c>
      <c r="BM477" s="230" t="s">
        <v>681</v>
      </c>
    </row>
    <row r="478" s="13" customFormat="1">
      <c r="A478" s="13"/>
      <c r="B478" s="232"/>
      <c r="C478" s="233"/>
      <c r="D478" s="234" t="s">
        <v>148</v>
      </c>
      <c r="E478" s="235" t="s">
        <v>1</v>
      </c>
      <c r="F478" s="236" t="s">
        <v>677</v>
      </c>
      <c r="G478" s="233"/>
      <c r="H478" s="235" t="s">
        <v>1</v>
      </c>
      <c r="I478" s="237"/>
      <c r="J478" s="233"/>
      <c r="K478" s="233"/>
      <c r="L478" s="238"/>
      <c r="M478" s="239"/>
      <c r="N478" s="240"/>
      <c r="O478" s="240"/>
      <c r="P478" s="240"/>
      <c r="Q478" s="240"/>
      <c r="R478" s="240"/>
      <c r="S478" s="240"/>
      <c r="T478" s="24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2" t="s">
        <v>148</v>
      </c>
      <c r="AU478" s="242" t="s">
        <v>88</v>
      </c>
      <c r="AV478" s="13" t="s">
        <v>86</v>
      </c>
      <c r="AW478" s="13" t="s">
        <v>33</v>
      </c>
      <c r="AX478" s="13" t="s">
        <v>78</v>
      </c>
      <c r="AY478" s="242" t="s">
        <v>139</v>
      </c>
    </row>
    <row r="479" s="14" customFormat="1">
      <c r="A479" s="14"/>
      <c r="B479" s="243"/>
      <c r="C479" s="244"/>
      <c r="D479" s="234" t="s">
        <v>148</v>
      </c>
      <c r="E479" s="245" t="s">
        <v>1</v>
      </c>
      <c r="F479" s="246" t="s">
        <v>165</v>
      </c>
      <c r="G479" s="244"/>
      <c r="H479" s="247">
        <v>3</v>
      </c>
      <c r="I479" s="248"/>
      <c r="J479" s="244"/>
      <c r="K479" s="244"/>
      <c r="L479" s="249"/>
      <c r="M479" s="250"/>
      <c r="N479" s="251"/>
      <c r="O479" s="251"/>
      <c r="P479" s="251"/>
      <c r="Q479" s="251"/>
      <c r="R479" s="251"/>
      <c r="S479" s="251"/>
      <c r="T479" s="252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3" t="s">
        <v>148</v>
      </c>
      <c r="AU479" s="253" t="s">
        <v>88</v>
      </c>
      <c r="AV479" s="14" t="s">
        <v>88</v>
      </c>
      <c r="AW479" s="14" t="s">
        <v>33</v>
      </c>
      <c r="AX479" s="14" t="s">
        <v>86</v>
      </c>
      <c r="AY479" s="253" t="s">
        <v>139</v>
      </c>
    </row>
    <row r="480" s="2" customFormat="1" ht="24.15" customHeight="1">
      <c r="A480" s="39"/>
      <c r="B480" s="40"/>
      <c r="C480" s="219" t="s">
        <v>682</v>
      </c>
      <c r="D480" s="219" t="s">
        <v>141</v>
      </c>
      <c r="E480" s="220" t="s">
        <v>683</v>
      </c>
      <c r="F480" s="221" t="s">
        <v>684</v>
      </c>
      <c r="G480" s="222" t="s">
        <v>409</v>
      </c>
      <c r="H480" s="223">
        <v>1</v>
      </c>
      <c r="I480" s="224"/>
      <c r="J480" s="225">
        <f>ROUND(I480*H480,2)</f>
        <v>0</v>
      </c>
      <c r="K480" s="221" t="s">
        <v>1</v>
      </c>
      <c r="L480" s="45"/>
      <c r="M480" s="226" t="s">
        <v>1</v>
      </c>
      <c r="N480" s="227" t="s">
        <v>43</v>
      </c>
      <c r="O480" s="92"/>
      <c r="P480" s="228">
        <f>O480*H480</f>
        <v>0</v>
      </c>
      <c r="Q480" s="228">
        <v>0</v>
      </c>
      <c r="R480" s="228">
        <f>Q480*H480</f>
        <v>0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146</v>
      </c>
      <c r="AT480" s="230" t="s">
        <v>141</v>
      </c>
      <c r="AU480" s="230" t="s">
        <v>88</v>
      </c>
      <c r="AY480" s="18" t="s">
        <v>139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86</v>
      </c>
      <c r="BK480" s="231">
        <f>ROUND(I480*H480,2)</f>
        <v>0</v>
      </c>
      <c r="BL480" s="18" t="s">
        <v>146</v>
      </c>
      <c r="BM480" s="230" t="s">
        <v>685</v>
      </c>
    </row>
    <row r="481" s="12" customFormat="1" ht="22.8" customHeight="1">
      <c r="A481" s="12"/>
      <c r="B481" s="203"/>
      <c r="C481" s="204"/>
      <c r="D481" s="205" t="s">
        <v>77</v>
      </c>
      <c r="E481" s="217" t="s">
        <v>686</v>
      </c>
      <c r="F481" s="217" t="s">
        <v>687</v>
      </c>
      <c r="G481" s="204"/>
      <c r="H481" s="204"/>
      <c r="I481" s="207"/>
      <c r="J481" s="218">
        <f>BK481</f>
        <v>0</v>
      </c>
      <c r="K481" s="204"/>
      <c r="L481" s="209"/>
      <c r="M481" s="210"/>
      <c r="N481" s="211"/>
      <c r="O481" s="211"/>
      <c r="P481" s="212">
        <f>SUM(P482:P602)</f>
        <v>0</v>
      </c>
      <c r="Q481" s="211"/>
      <c r="R481" s="212">
        <f>SUM(R482:R602)</f>
        <v>201.29388947999999</v>
      </c>
      <c r="S481" s="211"/>
      <c r="T481" s="213">
        <f>SUM(T482:T602)</f>
        <v>9.5400000000000009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14" t="s">
        <v>86</v>
      </c>
      <c r="AT481" s="215" t="s">
        <v>77</v>
      </c>
      <c r="AU481" s="215" t="s">
        <v>86</v>
      </c>
      <c r="AY481" s="214" t="s">
        <v>139</v>
      </c>
      <c r="BK481" s="216">
        <f>SUM(BK482:BK602)</f>
        <v>0</v>
      </c>
    </row>
    <row r="482" s="2" customFormat="1" ht="24.15" customHeight="1">
      <c r="A482" s="39"/>
      <c r="B482" s="40"/>
      <c r="C482" s="219" t="s">
        <v>688</v>
      </c>
      <c r="D482" s="219" t="s">
        <v>141</v>
      </c>
      <c r="E482" s="220" t="s">
        <v>689</v>
      </c>
      <c r="F482" s="221" t="s">
        <v>690</v>
      </c>
      <c r="G482" s="222" t="s">
        <v>373</v>
      </c>
      <c r="H482" s="223">
        <v>327</v>
      </c>
      <c r="I482" s="224"/>
      <c r="J482" s="225">
        <f>ROUND(I482*H482,2)</f>
        <v>0</v>
      </c>
      <c r="K482" s="221" t="s">
        <v>145</v>
      </c>
      <c r="L482" s="45"/>
      <c r="M482" s="226" t="s">
        <v>1</v>
      </c>
      <c r="N482" s="227" t="s">
        <v>43</v>
      </c>
      <c r="O482" s="92"/>
      <c r="P482" s="228">
        <f>O482*H482</f>
        <v>0</v>
      </c>
      <c r="Q482" s="228">
        <v>0.15540000000000001</v>
      </c>
      <c r="R482" s="228">
        <f>Q482*H482</f>
        <v>50.815800000000003</v>
      </c>
      <c r="S482" s="228">
        <v>0</v>
      </c>
      <c r="T482" s="22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146</v>
      </c>
      <c r="AT482" s="230" t="s">
        <v>141</v>
      </c>
      <c r="AU482" s="230" t="s">
        <v>88</v>
      </c>
      <c r="AY482" s="18" t="s">
        <v>139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86</v>
      </c>
      <c r="BK482" s="231">
        <f>ROUND(I482*H482,2)</f>
        <v>0</v>
      </c>
      <c r="BL482" s="18" t="s">
        <v>146</v>
      </c>
      <c r="BM482" s="230" t="s">
        <v>691</v>
      </c>
    </row>
    <row r="483" s="13" customFormat="1">
      <c r="A483" s="13"/>
      <c r="B483" s="232"/>
      <c r="C483" s="233"/>
      <c r="D483" s="234" t="s">
        <v>148</v>
      </c>
      <c r="E483" s="235" t="s">
        <v>1</v>
      </c>
      <c r="F483" s="236" t="s">
        <v>692</v>
      </c>
      <c r="G483" s="233"/>
      <c r="H483" s="235" t="s">
        <v>1</v>
      </c>
      <c r="I483" s="237"/>
      <c r="J483" s="233"/>
      <c r="K483" s="233"/>
      <c r="L483" s="238"/>
      <c r="M483" s="239"/>
      <c r="N483" s="240"/>
      <c r="O483" s="240"/>
      <c r="P483" s="240"/>
      <c r="Q483" s="240"/>
      <c r="R483" s="240"/>
      <c r="S483" s="240"/>
      <c r="T483" s="24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2" t="s">
        <v>148</v>
      </c>
      <c r="AU483" s="242" t="s">
        <v>88</v>
      </c>
      <c r="AV483" s="13" t="s">
        <v>86</v>
      </c>
      <c r="AW483" s="13" t="s">
        <v>33</v>
      </c>
      <c r="AX483" s="13" t="s">
        <v>78</v>
      </c>
      <c r="AY483" s="242" t="s">
        <v>139</v>
      </c>
    </row>
    <row r="484" s="14" customFormat="1">
      <c r="A484" s="14"/>
      <c r="B484" s="243"/>
      <c r="C484" s="244"/>
      <c r="D484" s="234" t="s">
        <v>148</v>
      </c>
      <c r="E484" s="245" t="s">
        <v>1</v>
      </c>
      <c r="F484" s="246" t="s">
        <v>693</v>
      </c>
      <c r="G484" s="244"/>
      <c r="H484" s="247">
        <v>255</v>
      </c>
      <c r="I484" s="248"/>
      <c r="J484" s="244"/>
      <c r="K484" s="244"/>
      <c r="L484" s="249"/>
      <c r="M484" s="250"/>
      <c r="N484" s="251"/>
      <c r="O484" s="251"/>
      <c r="P484" s="251"/>
      <c r="Q484" s="251"/>
      <c r="R484" s="251"/>
      <c r="S484" s="251"/>
      <c r="T484" s="25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3" t="s">
        <v>148</v>
      </c>
      <c r="AU484" s="253" t="s">
        <v>88</v>
      </c>
      <c r="AV484" s="14" t="s">
        <v>88</v>
      </c>
      <c r="AW484" s="14" t="s">
        <v>33</v>
      </c>
      <c r="AX484" s="14" t="s">
        <v>78</v>
      </c>
      <c r="AY484" s="253" t="s">
        <v>139</v>
      </c>
    </row>
    <row r="485" s="16" customFormat="1">
      <c r="A485" s="16"/>
      <c r="B485" s="265"/>
      <c r="C485" s="266"/>
      <c r="D485" s="234" t="s">
        <v>148</v>
      </c>
      <c r="E485" s="267" t="s">
        <v>1</v>
      </c>
      <c r="F485" s="268" t="s">
        <v>164</v>
      </c>
      <c r="G485" s="266"/>
      <c r="H485" s="269">
        <v>255</v>
      </c>
      <c r="I485" s="270"/>
      <c r="J485" s="266"/>
      <c r="K485" s="266"/>
      <c r="L485" s="271"/>
      <c r="M485" s="272"/>
      <c r="N485" s="273"/>
      <c r="O485" s="273"/>
      <c r="P485" s="273"/>
      <c r="Q485" s="273"/>
      <c r="R485" s="273"/>
      <c r="S485" s="273"/>
      <c r="T485" s="274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T485" s="275" t="s">
        <v>148</v>
      </c>
      <c r="AU485" s="275" t="s">
        <v>88</v>
      </c>
      <c r="AV485" s="16" t="s">
        <v>165</v>
      </c>
      <c r="AW485" s="16" t="s">
        <v>33</v>
      </c>
      <c r="AX485" s="16" t="s">
        <v>78</v>
      </c>
      <c r="AY485" s="275" t="s">
        <v>139</v>
      </c>
    </row>
    <row r="486" s="13" customFormat="1">
      <c r="A486" s="13"/>
      <c r="B486" s="232"/>
      <c r="C486" s="233"/>
      <c r="D486" s="234" t="s">
        <v>148</v>
      </c>
      <c r="E486" s="235" t="s">
        <v>1</v>
      </c>
      <c r="F486" s="236" t="s">
        <v>694</v>
      </c>
      <c r="G486" s="233"/>
      <c r="H486" s="235" t="s">
        <v>1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148</v>
      </c>
      <c r="AU486" s="242" t="s">
        <v>88</v>
      </c>
      <c r="AV486" s="13" t="s">
        <v>86</v>
      </c>
      <c r="AW486" s="13" t="s">
        <v>33</v>
      </c>
      <c r="AX486" s="13" t="s">
        <v>78</v>
      </c>
      <c r="AY486" s="242" t="s">
        <v>139</v>
      </c>
    </row>
    <row r="487" s="14" customFormat="1">
      <c r="A487" s="14"/>
      <c r="B487" s="243"/>
      <c r="C487" s="244"/>
      <c r="D487" s="234" t="s">
        <v>148</v>
      </c>
      <c r="E487" s="245" t="s">
        <v>1</v>
      </c>
      <c r="F487" s="246" t="s">
        <v>695</v>
      </c>
      <c r="G487" s="244"/>
      <c r="H487" s="247">
        <v>70</v>
      </c>
      <c r="I487" s="248"/>
      <c r="J487" s="244"/>
      <c r="K487" s="244"/>
      <c r="L487" s="249"/>
      <c r="M487" s="250"/>
      <c r="N487" s="251"/>
      <c r="O487" s="251"/>
      <c r="P487" s="251"/>
      <c r="Q487" s="251"/>
      <c r="R487" s="251"/>
      <c r="S487" s="251"/>
      <c r="T487" s="25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3" t="s">
        <v>148</v>
      </c>
      <c r="AU487" s="253" t="s">
        <v>88</v>
      </c>
      <c r="AV487" s="14" t="s">
        <v>88</v>
      </c>
      <c r="AW487" s="14" t="s">
        <v>33</v>
      </c>
      <c r="AX487" s="14" t="s">
        <v>78</v>
      </c>
      <c r="AY487" s="253" t="s">
        <v>139</v>
      </c>
    </row>
    <row r="488" s="16" customFormat="1">
      <c r="A488" s="16"/>
      <c r="B488" s="265"/>
      <c r="C488" s="266"/>
      <c r="D488" s="234" t="s">
        <v>148</v>
      </c>
      <c r="E488" s="267" t="s">
        <v>1</v>
      </c>
      <c r="F488" s="268" t="s">
        <v>168</v>
      </c>
      <c r="G488" s="266"/>
      <c r="H488" s="269">
        <v>70</v>
      </c>
      <c r="I488" s="270"/>
      <c r="J488" s="266"/>
      <c r="K488" s="266"/>
      <c r="L488" s="271"/>
      <c r="M488" s="272"/>
      <c r="N488" s="273"/>
      <c r="O488" s="273"/>
      <c r="P488" s="273"/>
      <c r="Q488" s="273"/>
      <c r="R488" s="273"/>
      <c r="S488" s="273"/>
      <c r="T488" s="274"/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T488" s="275" t="s">
        <v>148</v>
      </c>
      <c r="AU488" s="275" t="s">
        <v>88</v>
      </c>
      <c r="AV488" s="16" t="s">
        <v>165</v>
      </c>
      <c r="AW488" s="16" t="s">
        <v>33</v>
      </c>
      <c r="AX488" s="16" t="s">
        <v>78</v>
      </c>
      <c r="AY488" s="275" t="s">
        <v>139</v>
      </c>
    </row>
    <row r="489" s="13" customFormat="1">
      <c r="A489" s="13"/>
      <c r="B489" s="232"/>
      <c r="C489" s="233"/>
      <c r="D489" s="234" t="s">
        <v>148</v>
      </c>
      <c r="E489" s="235" t="s">
        <v>1</v>
      </c>
      <c r="F489" s="236" t="s">
        <v>696</v>
      </c>
      <c r="G489" s="233"/>
      <c r="H489" s="235" t="s">
        <v>1</v>
      </c>
      <c r="I489" s="237"/>
      <c r="J489" s="233"/>
      <c r="K489" s="233"/>
      <c r="L489" s="238"/>
      <c r="M489" s="239"/>
      <c r="N489" s="240"/>
      <c r="O489" s="240"/>
      <c r="P489" s="240"/>
      <c r="Q489" s="240"/>
      <c r="R489" s="240"/>
      <c r="S489" s="240"/>
      <c r="T489" s="24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2" t="s">
        <v>148</v>
      </c>
      <c r="AU489" s="242" t="s">
        <v>88</v>
      </c>
      <c r="AV489" s="13" t="s">
        <v>86</v>
      </c>
      <c r="AW489" s="13" t="s">
        <v>33</v>
      </c>
      <c r="AX489" s="13" t="s">
        <v>78</v>
      </c>
      <c r="AY489" s="242" t="s">
        <v>139</v>
      </c>
    </row>
    <row r="490" s="14" customFormat="1">
      <c r="A490" s="14"/>
      <c r="B490" s="243"/>
      <c r="C490" s="244"/>
      <c r="D490" s="234" t="s">
        <v>148</v>
      </c>
      <c r="E490" s="245" t="s">
        <v>1</v>
      </c>
      <c r="F490" s="246" t="s">
        <v>697</v>
      </c>
      <c r="G490" s="244"/>
      <c r="H490" s="247">
        <v>2</v>
      </c>
      <c r="I490" s="248"/>
      <c r="J490" s="244"/>
      <c r="K490" s="244"/>
      <c r="L490" s="249"/>
      <c r="M490" s="250"/>
      <c r="N490" s="251"/>
      <c r="O490" s="251"/>
      <c r="P490" s="251"/>
      <c r="Q490" s="251"/>
      <c r="R490" s="251"/>
      <c r="S490" s="251"/>
      <c r="T490" s="25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3" t="s">
        <v>148</v>
      </c>
      <c r="AU490" s="253" t="s">
        <v>88</v>
      </c>
      <c r="AV490" s="14" t="s">
        <v>88</v>
      </c>
      <c r="AW490" s="14" t="s">
        <v>33</v>
      </c>
      <c r="AX490" s="14" t="s">
        <v>78</v>
      </c>
      <c r="AY490" s="253" t="s">
        <v>139</v>
      </c>
    </row>
    <row r="491" s="16" customFormat="1">
      <c r="A491" s="16"/>
      <c r="B491" s="265"/>
      <c r="C491" s="266"/>
      <c r="D491" s="234" t="s">
        <v>148</v>
      </c>
      <c r="E491" s="267" t="s">
        <v>1</v>
      </c>
      <c r="F491" s="268" t="s">
        <v>234</v>
      </c>
      <c r="G491" s="266"/>
      <c r="H491" s="269">
        <v>2</v>
      </c>
      <c r="I491" s="270"/>
      <c r="J491" s="266"/>
      <c r="K491" s="266"/>
      <c r="L491" s="271"/>
      <c r="M491" s="272"/>
      <c r="N491" s="273"/>
      <c r="O491" s="273"/>
      <c r="P491" s="273"/>
      <c r="Q491" s="273"/>
      <c r="R491" s="273"/>
      <c r="S491" s="273"/>
      <c r="T491" s="274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T491" s="275" t="s">
        <v>148</v>
      </c>
      <c r="AU491" s="275" t="s">
        <v>88</v>
      </c>
      <c r="AV491" s="16" t="s">
        <v>165</v>
      </c>
      <c r="AW491" s="16" t="s">
        <v>33</v>
      </c>
      <c r="AX491" s="16" t="s">
        <v>78</v>
      </c>
      <c r="AY491" s="275" t="s">
        <v>139</v>
      </c>
    </row>
    <row r="492" s="15" customFormat="1">
      <c r="A492" s="15"/>
      <c r="B492" s="254"/>
      <c r="C492" s="255"/>
      <c r="D492" s="234" t="s">
        <v>148</v>
      </c>
      <c r="E492" s="256" t="s">
        <v>1</v>
      </c>
      <c r="F492" s="257" t="s">
        <v>153</v>
      </c>
      <c r="G492" s="255"/>
      <c r="H492" s="258">
        <v>327</v>
      </c>
      <c r="I492" s="259"/>
      <c r="J492" s="255"/>
      <c r="K492" s="255"/>
      <c r="L492" s="260"/>
      <c r="M492" s="261"/>
      <c r="N492" s="262"/>
      <c r="O492" s="262"/>
      <c r="P492" s="262"/>
      <c r="Q492" s="262"/>
      <c r="R492" s="262"/>
      <c r="S492" s="262"/>
      <c r="T492" s="263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4" t="s">
        <v>148</v>
      </c>
      <c r="AU492" s="264" t="s">
        <v>88</v>
      </c>
      <c r="AV492" s="15" t="s">
        <v>146</v>
      </c>
      <c r="AW492" s="15" t="s">
        <v>33</v>
      </c>
      <c r="AX492" s="15" t="s">
        <v>86</v>
      </c>
      <c r="AY492" s="264" t="s">
        <v>139</v>
      </c>
    </row>
    <row r="493" s="2" customFormat="1" ht="14.4" customHeight="1">
      <c r="A493" s="39"/>
      <c r="B493" s="40"/>
      <c r="C493" s="276" t="s">
        <v>698</v>
      </c>
      <c r="D493" s="276" t="s">
        <v>200</v>
      </c>
      <c r="E493" s="277" t="s">
        <v>699</v>
      </c>
      <c r="F493" s="278" t="s">
        <v>700</v>
      </c>
      <c r="G493" s="279" t="s">
        <v>373</v>
      </c>
      <c r="H493" s="280">
        <v>261</v>
      </c>
      <c r="I493" s="281"/>
      <c r="J493" s="282">
        <f>ROUND(I493*H493,2)</f>
        <v>0</v>
      </c>
      <c r="K493" s="278" t="s">
        <v>145</v>
      </c>
      <c r="L493" s="283"/>
      <c r="M493" s="284" t="s">
        <v>1</v>
      </c>
      <c r="N493" s="285" t="s">
        <v>43</v>
      </c>
      <c r="O493" s="92"/>
      <c r="P493" s="228">
        <f>O493*H493</f>
        <v>0</v>
      </c>
      <c r="Q493" s="228">
        <v>0.10199999999999999</v>
      </c>
      <c r="R493" s="228">
        <f>Q493*H493</f>
        <v>26.622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199</v>
      </c>
      <c r="AT493" s="230" t="s">
        <v>200</v>
      </c>
      <c r="AU493" s="230" t="s">
        <v>88</v>
      </c>
      <c r="AY493" s="18" t="s">
        <v>139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86</v>
      </c>
      <c r="BK493" s="231">
        <f>ROUND(I493*H493,2)</f>
        <v>0</v>
      </c>
      <c r="BL493" s="18" t="s">
        <v>146</v>
      </c>
      <c r="BM493" s="230" t="s">
        <v>701</v>
      </c>
    </row>
    <row r="494" s="13" customFormat="1">
      <c r="A494" s="13"/>
      <c r="B494" s="232"/>
      <c r="C494" s="233"/>
      <c r="D494" s="234" t="s">
        <v>148</v>
      </c>
      <c r="E494" s="235" t="s">
        <v>1</v>
      </c>
      <c r="F494" s="236" t="s">
        <v>702</v>
      </c>
      <c r="G494" s="233"/>
      <c r="H494" s="235" t="s">
        <v>1</v>
      </c>
      <c r="I494" s="237"/>
      <c r="J494" s="233"/>
      <c r="K494" s="233"/>
      <c r="L494" s="238"/>
      <c r="M494" s="239"/>
      <c r="N494" s="240"/>
      <c r="O494" s="240"/>
      <c r="P494" s="240"/>
      <c r="Q494" s="240"/>
      <c r="R494" s="240"/>
      <c r="S494" s="240"/>
      <c r="T494" s="24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2" t="s">
        <v>148</v>
      </c>
      <c r="AU494" s="242" t="s">
        <v>88</v>
      </c>
      <c r="AV494" s="13" t="s">
        <v>86</v>
      </c>
      <c r="AW494" s="13" t="s">
        <v>33</v>
      </c>
      <c r="AX494" s="13" t="s">
        <v>78</v>
      </c>
      <c r="AY494" s="242" t="s">
        <v>139</v>
      </c>
    </row>
    <row r="495" s="14" customFormat="1">
      <c r="A495" s="14"/>
      <c r="B495" s="243"/>
      <c r="C495" s="244"/>
      <c r="D495" s="234" t="s">
        <v>148</v>
      </c>
      <c r="E495" s="245" t="s">
        <v>1</v>
      </c>
      <c r="F495" s="246" t="s">
        <v>703</v>
      </c>
      <c r="G495" s="244"/>
      <c r="H495" s="247">
        <v>261</v>
      </c>
      <c r="I495" s="248"/>
      <c r="J495" s="244"/>
      <c r="K495" s="244"/>
      <c r="L495" s="249"/>
      <c r="M495" s="250"/>
      <c r="N495" s="251"/>
      <c r="O495" s="251"/>
      <c r="P495" s="251"/>
      <c r="Q495" s="251"/>
      <c r="R495" s="251"/>
      <c r="S495" s="251"/>
      <c r="T495" s="252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3" t="s">
        <v>148</v>
      </c>
      <c r="AU495" s="253" t="s">
        <v>88</v>
      </c>
      <c r="AV495" s="14" t="s">
        <v>88</v>
      </c>
      <c r="AW495" s="14" t="s">
        <v>33</v>
      </c>
      <c r="AX495" s="14" t="s">
        <v>86</v>
      </c>
      <c r="AY495" s="253" t="s">
        <v>139</v>
      </c>
    </row>
    <row r="496" s="2" customFormat="1" ht="14.4" customHeight="1">
      <c r="A496" s="39"/>
      <c r="B496" s="40"/>
      <c r="C496" s="276" t="s">
        <v>704</v>
      </c>
      <c r="D496" s="276" t="s">
        <v>200</v>
      </c>
      <c r="E496" s="277" t="s">
        <v>705</v>
      </c>
      <c r="F496" s="278" t="s">
        <v>706</v>
      </c>
      <c r="G496" s="279" t="s">
        <v>373</v>
      </c>
      <c r="H496" s="280">
        <v>72</v>
      </c>
      <c r="I496" s="281"/>
      <c r="J496" s="282">
        <f>ROUND(I496*H496,2)</f>
        <v>0</v>
      </c>
      <c r="K496" s="278" t="s">
        <v>145</v>
      </c>
      <c r="L496" s="283"/>
      <c r="M496" s="284" t="s">
        <v>1</v>
      </c>
      <c r="N496" s="285" t="s">
        <v>43</v>
      </c>
      <c r="O496" s="92"/>
      <c r="P496" s="228">
        <f>O496*H496</f>
        <v>0</v>
      </c>
      <c r="Q496" s="228">
        <v>0.080000000000000002</v>
      </c>
      <c r="R496" s="228">
        <f>Q496*H496</f>
        <v>5.7599999999999998</v>
      </c>
      <c r="S496" s="228">
        <v>0</v>
      </c>
      <c r="T496" s="229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0" t="s">
        <v>199</v>
      </c>
      <c r="AT496" s="230" t="s">
        <v>200</v>
      </c>
      <c r="AU496" s="230" t="s">
        <v>88</v>
      </c>
      <c r="AY496" s="18" t="s">
        <v>139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18" t="s">
        <v>86</v>
      </c>
      <c r="BK496" s="231">
        <f>ROUND(I496*H496,2)</f>
        <v>0</v>
      </c>
      <c r="BL496" s="18" t="s">
        <v>146</v>
      </c>
      <c r="BM496" s="230" t="s">
        <v>707</v>
      </c>
    </row>
    <row r="497" s="13" customFormat="1">
      <c r="A497" s="13"/>
      <c r="B497" s="232"/>
      <c r="C497" s="233"/>
      <c r="D497" s="234" t="s">
        <v>148</v>
      </c>
      <c r="E497" s="235" t="s">
        <v>1</v>
      </c>
      <c r="F497" s="236" t="s">
        <v>708</v>
      </c>
      <c r="G497" s="233"/>
      <c r="H497" s="235" t="s">
        <v>1</v>
      </c>
      <c r="I497" s="237"/>
      <c r="J497" s="233"/>
      <c r="K497" s="233"/>
      <c r="L497" s="238"/>
      <c r="M497" s="239"/>
      <c r="N497" s="240"/>
      <c r="O497" s="240"/>
      <c r="P497" s="240"/>
      <c r="Q497" s="240"/>
      <c r="R497" s="240"/>
      <c r="S497" s="240"/>
      <c r="T497" s="24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2" t="s">
        <v>148</v>
      </c>
      <c r="AU497" s="242" t="s">
        <v>88</v>
      </c>
      <c r="AV497" s="13" t="s">
        <v>86</v>
      </c>
      <c r="AW497" s="13" t="s">
        <v>33</v>
      </c>
      <c r="AX497" s="13" t="s">
        <v>78</v>
      </c>
      <c r="AY497" s="242" t="s">
        <v>139</v>
      </c>
    </row>
    <row r="498" s="14" customFormat="1">
      <c r="A498" s="14"/>
      <c r="B498" s="243"/>
      <c r="C498" s="244"/>
      <c r="D498" s="234" t="s">
        <v>148</v>
      </c>
      <c r="E498" s="245" t="s">
        <v>1</v>
      </c>
      <c r="F498" s="246" t="s">
        <v>709</v>
      </c>
      <c r="G498" s="244"/>
      <c r="H498" s="247">
        <v>72</v>
      </c>
      <c r="I498" s="248"/>
      <c r="J498" s="244"/>
      <c r="K498" s="244"/>
      <c r="L498" s="249"/>
      <c r="M498" s="250"/>
      <c r="N498" s="251"/>
      <c r="O498" s="251"/>
      <c r="P498" s="251"/>
      <c r="Q498" s="251"/>
      <c r="R498" s="251"/>
      <c r="S498" s="251"/>
      <c r="T498" s="25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3" t="s">
        <v>148</v>
      </c>
      <c r="AU498" s="253" t="s">
        <v>88</v>
      </c>
      <c r="AV498" s="14" t="s">
        <v>88</v>
      </c>
      <c r="AW498" s="14" t="s">
        <v>33</v>
      </c>
      <c r="AX498" s="14" t="s">
        <v>86</v>
      </c>
      <c r="AY498" s="253" t="s">
        <v>139</v>
      </c>
    </row>
    <row r="499" s="2" customFormat="1" ht="14.4" customHeight="1">
      <c r="A499" s="39"/>
      <c r="B499" s="40"/>
      <c r="C499" s="276" t="s">
        <v>710</v>
      </c>
      <c r="D499" s="276" t="s">
        <v>200</v>
      </c>
      <c r="E499" s="277" t="s">
        <v>711</v>
      </c>
      <c r="F499" s="278" t="s">
        <v>712</v>
      </c>
      <c r="G499" s="279" t="s">
        <v>373</v>
      </c>
      <c r="H499" s="280">
        <v>2.1000000000000001</v>
      </c>
      <c r="I499" s="281"/>
      <c r="J499" s="282">
        <f>ROUND(I499*H499,2)</f>
        <v>0</v>
      </c>
      <c r="K499" s="278" t="s">
        <v>145</v>
      </c>
      <c r="L499" s="283"/>
      <c r="M499" s="284" t="s">
        <v>1</v>
      </c>
      <c r="N499" s="285" t="s">
        <v>43</v>
      </c>
      <c r="O499" s="92"/>
      <c r="P499" s="228">
        <f>O499*H499</f>
        <v>0</v>
      </c>
      <c r="Q499" s="228">
        <v>0.060999999999999999</v>
      </c>
      <c r="R499" s="228">
        <f>Q499*H499</f>
        <v>0.12809999999999999</v>
      </c>
      <c r="S499" s="228">
        <v>0</v>
      </c>
      <c r="T499" s="22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0" t="s">
        <v>199</v>
      </c>
      <c r="AT499" s="230" t="s">
        <v>200</v>
      </c>
      <c r="AU499" s="230" t="s">
        <v>88</v>
      </c>
      <c r="AY499" s="18" t="s">
        <v>139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8" t="s">
        <v>86</v>
      </c>
      <c r="BK499" s="231">
        <f>ROUND(I499*H499,2)</f>
        <v>0</v>
      </c>
      <c r="BL499" s="18" t="s">
        <v>146</v>
      </c>
      <c r="BM499" s="230" t="s">
        <v>713</v>
      </c>
    </row>
    <row r="500" s="13" customFormat="1">
      <c r="A500" s="13"/>
      <c r="B500" s="232"/>
      <c r="C500" s="233"/>
      <c r="D500" s="234" t="s">
        <v>148</v>
      </c>
      <c r="E500" s="235" t="s">
        <v>1</v>
      </c>
      <c r="F500" s="236" t="s">
        <v>714</v>
      </c>
      <c r="G500" s="233"/>
      <c r="H500" s="235" t="s">
        <v>1</v>
      </c>
      <c r="I500" s="237"/>
      <c r="J500" s="233"/>
      <c r="K500" s="233"/>
      <c r="L500" s="238"/>
      <c r="M500" s="239"/>
      <c r="N500" s="240"/>
      <c r="O500" s="240"/>
      <c r="P500" s="240"/>
      <c r="Q500" s="240"/>
      <c r="R500" s="240"/>
      <c r="S500" s="240"/>
      <c r="T500" s="24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2" t="s">
        <v>148</v>
      </c>
      <c r="AU500" s="242" t="s">
        <v>88</v>
      </c>
      <c r="AV500" s="13" t="s">
        <v>86</v>
      </c>
      <c r="AW500" s="13" t="s">
        <v>33</v>
      </c>
      <c r="AX500" s="13" t="s">
        <v>78</v>
      </c>
      <c r="AY500" s="242" t="s">
        <v>139</v>
      </c>
    </row>
    <row r="501" s="14" customFormat="1">
      <c r="A501" s="14"/>
      <c r="B501" s="243"/>
      <c r="C501" s="244"/>
      <c r="D501" s="234" t="s">
        <v>148</v>
      </c>
      <c r="E501" s="245" t="s">
        <v>1</v>
      </c>
      <c r="F501" s="246" t="s">
        <v>715</v>
      </c>
      <c r="G501" s="244"/>
      <c r="H501" s="247">
        <v>2.1000000000000001</v>
      </c>
      <c r="I501" s="248"/>
      <c r="J501" s="244"/>
      <c r="K501" s="244"/>
      <c r="L501" s="249"/>
      <c r="M501" s="250"/>
      <c r="N501" s="251"/>
      <c r="O501" s="251"/>
      <c r="P501" s="251"/>
      <c r="Q501" s="251"/>
      <c r="R501" s="251"/>
      <c r="S501" s="251"/>
      <c r="T501" s="25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3" t="s">
        <v>148</v>
      </c>
      <c r="AU501" s="253" t="s">
        <v>88</v>
      </c>
      <c r="AV501" s="14" t="s">
        <v>88</v>
      </c>
      <c r="AW501" s="14" t="s">
        <v>33</v>
      </c>
      <c r="AX501" s="14" t="s">
        <v>86</v>
      </c>
      <c r="AY501" s="253" t="s">
        <v>139</v>
      </c>
    </row>
    <row r="502" s="2" customFormat="1" ht="24.15" customHeight="1">
      <c r="A502" s="39"/>
      <c r="B502" s="40"/>
      <c r="C502" s="219" t="s">
        <v>716</v>
      </c>
      <c r="D502" s="219" t="s">
        <v>141</v>
      </c>
      <c r="E502" s="220" t="s">
        <v>717</v>
      </c>
      <c r="F502" s="221" t="s">
        <v>718</v>
      </c>
      <c r="G502" s="222" t="s">
        <v>373</v>
      </c>
      <c r="H502" s="223">
        <v>242</v>
      </c>
      <c r="I502" s="224"/>
      <c r="J502" s="225">
        <f>ROUND(I502*H502,2)</f>
        <v>0</v>
      </c>
      <c r="K502" s="221" t="s">
        <v>145</v>
      </c>
      <c r="L502" s="45"/>
      <c r="M502" s="226" t="s">
        <v>1</v>
      </c>
      <c r="N502" s="227" t="s">
        <v>43</v>
      </c>
      <c r="O502" s="92"/>
      <c r="P502" s="228">
        <f>O502*H502</f>
        <v>0</v>
      </c>
      <c r="Q502" s="228">
        <v>0.1295</v>
      </c>
      <c r="R502" s="228">
        <f>Q502*H502</f>
        <v>31.339000000000002</v>
      </c>
      <c r="S502" s="228">
        <v>0</v>
      </c>
      <c r="T502" s="22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146</v>
      </c>
      <c r="AT502" s="230" t="s">
        <v>141</v>
      </c>
      <c r="AU502" s="230" t="s">
        <v>88</v>
      </c>
      <c r="AY502" s="18" t="s">
        <v>139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86</v>
      </c>
      <c r="BK502" s="231">
        <f>ROUND(I502*H502,2)</f>
        <v>0</v>
      </c>
      <c r="BL502" s="18" t="s">
        <v>146</v>
      </c>
      <c r="BM502" s="230" t="s">
        <v>719</v>
      </c>
    </row>
    <row r="503" s="13" customFormat="1">
      <c r="A503" s="13"/>
      <c r="B503" s="232"/>
      <c r="C503" s="233"/>
      <c r="D503" s="234" t="s">
        <v>148</v>
      </c>
      <c r="E503" s="235" t="s">
        <v>1</v>
      </c>
      <c r="F503" s="236" t="s">
        <v>720</v>
      </c>
      <c r="G503" s="233"/>
      <c r="H503" s="235" t="s">
        <v>1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2" t="s">
        <v>148</v>
      </c>
      <c r="AU503" s="242" t="s">
        <v>88</v>
      </c>
      <c r="AV503" s="13" t="s">
        <v>86</v>
      </c>
      <c r="AW503" s="13" t="s">
        <v>33</v>
      </c>
      <c r="AX503" s="13" t="s">
        <v>78</v>
      </c>
      <c r="AY503" s="242" t="s">
        <v>139</v>
      </c>
    </row>
    <row r="504" s="14" customFormat="1">
      <c r="A504" s="14"/>
      <c r="B504" s="243"/>
      <c r="C504" s="244"/>
      <c r="D504" s="234" t="s">
        <v>148</v>
      </c>
      <c r="E504" s="245" t="s">
        <v>1</v>
      </c>
      <c r="F504" s="246" t="s">
        <v>721</v>
      </c>
      <c r="G504" s="244"/>
      <c r="H504" s="247">
        <v>240</v>
      </c>
      <c r="I504" s="248"/>
      <c r="J504" s="244"/>
      <c r="K504" s="244"/>
      <c r="L504" s="249"/>
      <c r="M504" s="250"/>
      <c r="N504" s="251"/>
      <c r="O504" s="251"/>
      <c r="P504" s="251"/>
      <c r="Q504" s="251"/>
      <c r="R504" s="251"/>
      <c r="S504" s="251"/>
      <c r="T504" s="25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3" t="s">
        <v>148</v>
      </c>
      <c r="AU504" s="253" t="s">
        <v>88</v>
      </c>
      <c r="AV504" s="14" t="s">
        <v>88</v>
      </c>
      <c r="AW504" s="14" t="s">
        <v>33</v>
      </c>
      <c r="AX504" s="14" t="s">
        <v>78</v>
      </c>
      <c r="AY504" s="253" t="s">
        <v>139</v>
      </c>
    </row>
    <row r="505" s="16" customFormat="1">
      <c r="A505" s="16"/>
      <c r="B505" s="265"/>
      <c r="C505" s="266"/>
      <c r="D505" s="234" t="s">
        <v>148</v>
      </c>
      <c r="E505" s="267" t="s">
        <v>1</v>
      </c>
      <c r="F505" s="268" t="s">
        <v>164</v>
      </c>
      <c r="G505" s="266"/>
      <c r="H505" s="269">
        <v>240</v>
      </c>
      <c r="I505" s="270"/>
      <c r="J505" s="266"/>
      <c r="K505" s="266"/>
      <c r="L505" s="271"/>
      <c r="M505" s="272"/>
      <c r="N505" s="273"/>
      <c r="O505" s="273"/>
      <c r="P505" s="273"/>
      <c r="Q505" s="273"/>
      <c r="R505" s="273"/>
      <c r="S505" s="273"/>
      <c r="T505" s="274"/>
      <c r="U505" s="16"/>
      <c r="V505" s="16"/>
      <c r="W505" s="16"/>
      <c r="X505" s="16"/>
      <c r="Y505" s="16"/>
      <c r="Z505" s="16"/>
      <c r="AA505" s="16"/>
      <c r="AB505" s="16"/>
      <c r="AC505" s="16"/>
      <c r="AD505" s="16"/>
      <c r="AE505" s="16"/>
      <c r="AT505" s="275" t="s">
        <v>148</v>
      </c>
      <c r="AU505" s="275" t="s">
        <v>88</v>
      </c>
      <c r="AV505" s="16" t="s">
        <v>165</v>
      </c>
      <c r="AW505" s="16" t="s">
        <v>33</v>
      </c>
      <c r="AX505" s="16" t="s">
        <v>78</v>
      </c>
      <c r="AY505" s="275" t="s">
        <v>139</v>
      </c>
    </row>
    <row r="506" s="13" customFormat="1">
      <c r="A506" s="13"/>
      <c r="B506" s="232"/>
      <c r="C506" s="233"/>
      <c r="D506" s="234" t="s">
        <v>148</v>
      </c>
      <c r="E506" s="235" t="s">
        <v>1</v>
      </c>
      <c r="F506" s="236" t="s">
        <v>722</v>
      </c>
      <c r="G506" s="233"/>
      <c r="H506" s="235" t="s">
        <v>1</v>
      </c>
      <c r="I506" s="237"/>
      <c r="J506" s="233"/>
      <c r="K506" s="233"/>
      <c r="L506" s="238"/>
      <c r="M506" s="239"/>
      <c r="N506" s="240"/>
      <c r="O506" s="240"/>
      <c r="P506" s="240"/>
      <c r="Q506" s="240"/>
      <c r="R506" s="240"/>
      <c r="S506" s="240"/>
      <c r="T506" s="24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2" t="s">
        <v>148</v>
      </c>
      <c r="AU506" s="242" t="s">
        <v>88</v>
      </c>
      <c r="AV506" s="13" t="s">
        <v>86</v>
      </c>
      <c r="AW506" s="13" t="s">
        <v>33</v>
      </c>
      <c r="AX506" s="13" t="s">
        <v>78</v>
      </c>
      <c r="AY506" s="242" t="s">
        <v>139</v>
      </c>
    </row>
    <row r="507" s="14" customFormat="1">
      <c r="A507" s="14"/>
      <c r="B507" s="243"/>
      <c r="C507" s="244"/>
      <c r="D507" s="234" t="s">
        <v>148</v>
      </c>
      <c r="E507" s="245" t="s">
        <v>1</v>
      </c>
      <c r="F507" s="246" t="s">
        <v>697</v>
      </c>
      <c r="G507" s="244"/>
      <c r="H507" s="247">
        <v>2</v>
      </c>
      <c r="I507" s="248"/>
      <c r="J507" s="244"/>
      <c r="K507" s="244"/>
      <c r="L507" s="249"/>
      <c r="M507" s="250"/>
      <c r="N507" s="251"/>
      <c r="O507" s="251"/>
      <c r="P507" s="251"/>
      <c r="Q507" s="251"/>
      <c r="R507" s="251"/>
      <c r="S507" s="251"/>
      <c r="T507" s="25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3" t="s">
        <v>148</v>
      </c>
      <c r="AU507" s="253" t="s">
        <v>88</v>
      </c>
      <c r="AV507" s="14" t="s">
        <v>88</v>
      </c>
      <c r="AW507" s="14" t="s">
        <v>33</v>
      </c>
      <c r="AX507" s="14" t="s">
        <v>78</v>
      </c>
      <c r="AY507" s="253" t="s">
        <v>139</v>
      </c>
    </row>
    <row r="508" s="16" customFormat="1">
      <c r="A508" s="16"/>
      <c r="B508" s="265"/>
      <c r="C508" s="266"/>
      <c r="D508" s="234" t="s">
        <v>148</v>
      </c>
      <c r="E508" s="267" t="s">
        <v>1</v>
      </c>
      <c r="F508" s="268" t="s">
        <v>168</v>
      </c>
      <c r="G508" s="266"/>
      <c r="H508" s="269">
        <v>2</v>
      </c>
      <c r="I508" s="270"/>
      <c r="J508" s="266"/>
      <c r="K508" s="266"/>
      <c r="L508" s="271"/>
      <c r="M508" s="272"/>
      <c r="N508" s="273"/>
      <c r="O508" s="273"/>
      <c r="P508" s="273"/>
      <c r="Q508" s="273"/>
      <c r="R508" s="273"/>
      <c r="S508" s="273"/>
      <c r="T508" s="274"/>
      <c r="U508" s="16"/>
      <c r="V508" s="16"/>
      <c r="W508" s="16"/>
      <c r="X508" s="16"/>
      <c r="Y508" s="16"/>
      <c r="Z508" s="16"/>
      <c r="AA508" s="16"/>
      <c r="AB508" s="16"/>
      <c r="AC508" s="16"/>
      <c r="AD508" s="16"/>
      <c r="AE508" s="16"/>
      <c r="AT508" s="275" t="s">
        <v>148</v>
      </c>
      <c r="AU508" s="275" t="s">
        <v>88</v>
      </c>
      <c r="AV508" s="16" t="s">
        <v>165</v>
      </c>
      <c r="AW508" s="16" t="s">
        <v>33</v>
      </c>
      <c r="AX508" s="16" t="s">
        <v>78</v>
      </c>
      <c r="AY508" s="275" t="s">
        <v>139</v>
      </c>
    </row>
    <row r="509" s="15" customFormat="1">
      <c r="A509" s="15"/>
      <c r="B509" s="254"/>
      <c r="C509" s="255"/>
      <c r="D509" s="234" t="s">
        <v>148</v>
      </c>
      <c r="E509" s="256" t="s">
        <v>1</v>
      </c>
      <c r="F509" s="257" t="s">
        <v>153</v>
      </c>
      <c r="G509" s="255"/>
      <c r="H509" s="258">
        <v>242</v>
      </c>
      <c r="I509" s="259"/>
      <c r="J509" s="255"/>
      <c r="K509" s="255"/>
      <c r="L509" s="260"/>
      <c r="M509" s="261"/>
      <c r="N509" s="262"/>
      <c r="O509" s="262"/>
      <c r="P509" s="262"/>
      <c r="Q509" s="262"/>
      <c r="R509" s="262"/>
      <c r="S509" s="262"/>
      <c r="T509" s="263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64" t="s">
        <v>148</v>
      </c>
      <c r="AU509" s="264" t="s">
        <v>88</v>
      </c>
      <c r="AV509" s="15" t="s">
        <v>146</v>
      </c>
      <c r="AW509" s="15" t="s">
        <v>33</v>
      </c>
      <c r="AX509" s="15" t="s">
        <v>86</v>
      </c>
      <c r="AY509" s="264" t="s">
        <v>139</v>
      </c>
    </row>
    <row r="510" s="2" customFormat="1" ht="14.4" customHeight="1">
      <c r="A510" s="39"/>
      <c r="B510" s="40"/>
      <c r="C510" s="276" t="s">
        <v>723</v>
      </c>
      <c r="D510" s="276" t="s">
        <v>200</v>
      </c>
      <c r="E510" s="277" t="s">
        <v>724</v>
      </c>
      <c r="F510" s="278" t="s">
        <v>725</v>
      </c>
      <c r="G510" s="279" t="s">
        <v>373</v>
      </c>
      <c r="H510" s="280">
        <v>245</v>
      </c>
      <c r="I510" s="281"/>
      <c r="J510" s="282">
        <f>ROUND(I510*H510,2)</f>
        <v>0</v>
      </c>
      <c r="K510" s="278" t="s">
        <v>145</v>
      </c>
      <c r="L510" s="283"/>
      <c r="M510" s="284" t="s">
        <v>1</v>
      </c>
      <c r="N510" s="285" t="s">
        <v>43</v>
      </c>
      <c r="O510" s="92"/>
      <c r="P510" s="228">
        <f>O510*H510</f>
        <v>0</v>
      </c>
      <c r="Q510" s="228">
        <v>0.048000000000000001</v>
      </c>
      <c r="R510" s="228">
        <f>Q510*H510</f>
        <v>11.76</v>
      </c>
      <c r="S510" s="228">
        <v>0</v>
      </c>
      <c r="T510" s="229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0" t="s">
        <v>199</v>
      </c>
      <c r="AT510" s="230" t="s">
        <v>200</v>
      </c>
      <c r="AU510" s="230" t="s">
        <v>88</v>
      </c>
      <c r="AY510" s="18" t="s">
        <v>139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8" t="s">
        <v>86</v>
      </c>
      <c r="BK510" s="231">
        <f>ROUND(I510*H510,2)</f>
        <v>0</v>
      </c>
      <c r="BL510" s="18" t="s">
        <v>146</v>
      </c>
      <c r="BM510" s="230" t="s">
        <v>726</v>
      </c>
    </row>
    <row r="511" s="13" customFormat="1">
      <c r="A511" s="13"/>
      <c r="B511" s="232"/>
      <c r="C511" s="233"/>
      <c r="D511" s="234" t="s">
        <v>148</v>
      </c>
      <c r="E511" s="235" t="s">
        <v>1</v>
      </c>
      <c r="F511" s="236" t="s">
        <v>727</v>
      </c>
      <c r="G511" s="233"/>
      <c r="H511" s="235" t="s">
        <v>1</v>
      </c>
      <c r="I511" s="237"/>
      <c r="J511" s="233"/>
      <c r="K511" s="233"/>
      <c r="L511" s="238"/>
      <c r="M511" s="239"/>
      <c r="N511" s="240"/>
      <c r="O511" s="240"/>
      <c r="P511" s="240"/>
      <c r="Q511" s="240"/>
      <c r="R511" s="240"/>
      <c r="S511" s="240"/>
      <c r="T511" s="24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2" t="s">
        <v>148</v>
      </c>
      <c r="AU511" s="242" t="s">
        <v>88</v>
      </c>
      <c r="AV511" s="13" t="s">
        <v>86</v>
      </c>
      <c r="AW511" s="13" t="s">
        <v>33</v>
      </c>
      <c r="AX511" s="13" t="s">
        <v>78</v>
      </c>
      <c r="AY511" s="242" t="s">
        <v>139</v>
      </c>
    </row>
    <row r="512" s="14" customFormat="1">
      <c r="A512" s="14"/>
      <c r="B512" s="243"/>
      <c r="C512" s="244"/>
      <c r="D512" s="234" t="s">
        <v>148</v>
      </c>
      <c r="E512" s="245" t="s">
        <v>1</v>
      </c>
      <c r="F512" s="246" t="s">
        <v>728</v>
      </c>
      <c r="G512" s="244"/>
      <c r="H512" s="247">
        <v>245</v>
      </c>
      <c r="I512" s="248"/>
      <c r="J512" s="244"/>
      <c r="K512" s="244"/>
      <c r="L512" s="249"/>
      <c r="M512" s="250"/>
      <c r="N512" s="251"/>
      <c r="O512" s="251"/>
      <c r="P512" s="251"/>
      <c r="Q512" s="251"/>
      <c r="R512" s="251"/>
      <c r="S512" s="251"/>
      <c r="T512" s="25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3" t="s">
        <v>148</v>
      </c>
      <c r="AU512" s="253" t="s">
        <v>88</v>
      </c>
      <c r="AV512" s="14" t="s">
        <v>88</v>
      </c>
      <c r="AW512" s="14" t="s">
        <v>33</v>
      </c>
      <c r="AX512" s="14" t="s">
        <v>86</v>
      </c>
      <c r="AY512" s="253" t="s">
        <v>139</v>
      </c>
    </row>
    <row r="513" s="2" customFormat="1" ht="24.15" customHeight="1">
      <c r="A513" s="39"/>
      <c r="B513" s="40"/>
      <c r="C513" s="276" t="s">
        <v>729</v>
      </c>
      <c r="D513" s="276" t="s">
        <v>200</v>
      </c>
      <c r="E513" s="277" t="s">
        <v>730</v>
      </c>
      <c r="F513" s="278" t="s">
        <v>731</v>
      </c>
      <c r="G513" s="279" t="s">
        <v>373</v>
      </c>
      <c r="H513" s="280">
        <v>1.3</v>
      </c>
      <c r="I513" s="281"/>
      <c r="J513" s="282">
        <f>ROUND(I513*H513,2)</f>
        <v>0</v>
      </c>
      <c r="K513" s="278" t="s">
        <v>1</v>
      </c>
      <c r="L513" s="283"/>
      <c r="M513" s="284" t="s">
        <v>1</v>
      </c>
      <c r="N513" s="285" t="s">
        <v>43</v>
      </c>
      <c r="O513" s="92"/>
      <c r="P513" s="228">
        <f>O513*H513</f>
        <v>0</v>
      </c>
      <c r="Q513" s="228">
        <v>0.060999999999999999</v>
      </c>
      <c r="R513" s="228">
        <f>Q513*H513</f>
        <v>0.079299999999999995</v>
      </c>
      <c r="S513" s="228">
        <v>0</v>
      </c>
      <c r="T513" s="229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0" t="s">
        <v>199</v>
      </c>
      <c r="AT513" s="230" t="s">
        <v>200</v>
      </c>
      <c r="AU513" s="230" t="s">
        <v>88</v>
      </c>
      <c r="AY513" s="18" t="s">
        <v>139</v>
      </c>
      <c r="BE513" s="231">
        <f>IF(N513="základní",J513,0)</f>
        <v>0</v>
      </c>
      <c r="BF513" s="231">
        <f>IF(N513="snížená",J513,0)</f>
        <v>0</v>
      </c>
      <c r="BG513" s="231">
        <f>IF(N513="zákl. přenesená",J513,0)</f>
        <v>0</v>
      </c>
      <c r="BH513" s="231">
        <f>IF(N513="sníž. přenesená",J513,0)</f>
        <v>0</v>
      </c>
      <c r="BI513" s="231">
        <f>IF(N513="nulová",J513,0)</f>
        <v>0</v>
      </c>
      <c r="BJ513" s="18" t="s">
        <v>86</v>
      </c>
      <c r="BK513" s="231">
        <f>ROUND(I513*H513,2)</f>
        <v>0</v>
      </c>
      <c r="BL513" s="18" t="s">
        <v>146</v>
      </c>
      <c r="BM513" s="230" t="s">
        <v>732</v>
      </c>
    </row>
    <row r="514" s="13" customFormat="1">
      <c r="A514" s="13"/>
      <c r="B514" s="232"/>
      <c r="C514" s="233"/>
      <c r="D514" s="234" t="s">
        <v>148</v>
      </c>
      <c r="E514" s="235" t="s">
        <v>1</v>
      </c>
      <c r="F514" s="236" t="s">
        <v>733</v>
      </c>
      <c r="G514" s="233"/>
      <c r="H514" s="235" t="s">
        <v>1</v>
      </c>
      <c r="I514" s="237"/>
      <c r="J514" s="233"/>
      <c r="K514" s="233"/>
      <c r="L514" s="238"/>
      <c r="M514" s="239"/>
      <c r="N514" s="240"/>
      <c r="O514" s="240"/>
      <c r="P514" s="240"/>
      <c r="Q514" s="240"/>
      <c r="R514" s="240"/>
      <c r="S514" s="240"/>
      <c r="T514" s="24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2" t="s">
        <v>148</v>
      </c>
      <c r="AU514" s="242" t="s">
        <v>88</v>
      </c>
      <c r="AV514" s="13" t="s">
        <v>86</v>
      </c>
      <c r="AW514" s="13" t="s">
        <v>33</v>
      </c>
      <c r="AX514" s="13" t="s">
        <v>78</v>
      </c>
      <c r="AY514" s="242" t="s">
        <v>139</v>
      </c>
    </row>
    <row r="515" s="14" customFormat="1">
      <c r="A515" s="14"/>
      <c r="B515" s="243"/>
      <c r="C515" s="244"/>
      <c r="D515" s="234" t="s">
        <v>148</v>
      </c>
      <c r="E515" s="245" t="s">
        <v>1</v>
      </c>
      <c r="F515" s="246" t="s">
        <v>734</v>
      </c>
      <c r="G515" s="244"/>
      <c r="H515" s="247">
        <v>1.22</v>
      </c>
      <c r="I515" s="248"/>
      <c r="J515" s="244"/>
      <c r="K515" s="244"/>
      <c r="L515" s="249"/>
      <c r="M515" s="250"/>
      <c r="N515" s="251"/>
      <c r="O515" s="251"/>
      <c r="P515" s="251"/>
      <c r="Q515" s="251"/>
      <c r="R515" s="251"/>
      <c r="S515" s="251"/>
      <c r="T515" s="25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3" t="s">
        <v>148</v>
      </c>
      <c r="AU515" s="253" t="s">
        <v>88</v>
      </c>
      <c r="AV515" s="14" t="s">
        <v>88</v>
      </c>
      <c r="AW515" s="14" t="s">
        <v>33</v>
      </c>
      <c r="AX515" s="14" t="s">
        <v>78</v>
      </c>
      <c r="AY515" s="253" t="s">
        <v>139</v>
      </c>
    </row>
    <row r="516" s="14" customFormat="1">
      <c r="A516" s="14"/>
      <c r="B516" s="243"/>
      <c r="C516" s="244"/>
      <c r="D516" s="234" t="s">
        <v>148</v>
      </c>
      <c r="E516" s="245" t="s">
        <v>1</v>
      </c>
      <c r="F516" s="246" t="s">
        <v>735</v>
      </c>
      <c r="G516" s="244"/>
      <c r="H516" s="247">
        <v>0.080000000000000002</v>
      </c>
      <c r="I516" s="248"/>
      <c r="J516" s="244"/>
      <c r="K516" s="244"/>
      <c r="L516" s="249"/>
      <c r="M516" s="250"/>
      <c r="N516" s="251"/>
      <c r="O516" s="251"/>
      <c r="P516" s="251"/>
      <c r="Q516" s="251"/>
      <c r="R516" s="251"/>
      <c r="S516" s="251"/>
      <c r="T516" s="25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3" t="s">
        <v>148</v>
      </c>
      <c r="AU516" s="253" t="s">
        <v>88</v>
      </c>
      <c r="AV516" s="14" t="s">
        <v>88</v>
      </c>
      <c r="AW516" s="14" t="s">
        <v>33</v>
      </c>
      <c r="AX516" s="14" t="s">
        <v>78</v>
      </c>
      <c r="AY516" s="253" t="s">
        <v>139</v>
      </c>
    </row>
    <row r="517" s="15" customFormat="1">
      <c r="A517" s="15"/>
      <c r="B517" s="254"/>
      <c r="C517" s="255"/>
      <c r="D517" s="234" t="s">
        <v>148</v>
      </c>
      <c r="E517" s="256" t="s">
        <v>1</v>
      </c>
      <c r="F517" s="257" t="s">
        <v>153</v>
      </c>
      <c r="G517" s="255"/>
      <c r="H517" s="258">
        <v>1.3</v>
      </c>
      <c r="I517" s="259"/>
      <c r="J517" s="255"/>
      <c r="K517" s="255"/>
      <c r="L517" s="260"/>
      <c r="M517" s="261"/>
      <c r="N517" s="262"/>
      <c r="O517" s="262"/>
      <c r="P517" s="262"/>
      <c r="Q517" s="262"/>
      <c r="R517" s="262"/>
      <c r="S517" s="262"/>
      <c r="T517" s="263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4" t="s">
        <v>148</v>
      </c>
      <c r="AU517" s="264" t="s">
        <v>88</v>
      </c>
      <c r="AV517" s="15" t="s">
        <v>146</v>
      </c>
      <c r="AW517" s="15" t="s">
        <v>33</v>
      </c>
      <c r="AX517" s="15" t="s">
        <v>86</v>
      </c>
      <c r="AY517" s="264" t="s">
        <v>139</v>
      </c>
    </row>
    <row r="518" s="2" customFormat="1" ht="14.4" customHeight="1">
      <c r="A518" s="39"/>
      <c r="B518" s="40"/>
      <c r="C518" s="219" t="s">
        <v>686</v>
      </c>
      <c r="D518" s="219" t="s">
        <v>141</v>
      </c>
      <c r="E518" s="220" t="s">
        <v>736</v>
      </c>
      <c r="F518" s="221" t="s">
        <v>737</v>
      </c>
      <c r="G518" s="222" t="s">
        <v>373</v>
      </c>
      <c r="H518" s="223">
        <v>4</v>
      </c>
      <c r="I518" s="224"/>
      <c r="J518" s="225">
        <f>ROUND(I518*H518,2)</f>
        <v>0</v>
      </c>
      <c r="K518" s="221" t="s">
        <v>145</v>
      </c>
      <c r="L518" s="45"/>
      <c r="M518" s="226" t="s">
        <v>1</v>
      </c>
      <c r="N518" s="227" t="s">
        <v>43</v>
      </c>
      <c r="O518" s="92"/>
      <c r="P518" s="228">
        <f>O518*H518</f>
        <v>0</v>
      </c>
      <c r="Q518" s="228">
        <v>0</v>
      </c>
      <c r="R518" s="228">
        <f>Q518*H518</f>
        <v>0</v>
      </c>
      <c r="S518" s="228">
        <v>0</v>
      </c>
      <c r="T518" s="229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0" t="s">
        <v>146</v>
      </c>
      <c r="AT518" s="230" t="s">
        <v>141</v>
      </c>
      <c r="AU518" s="230" t="s">
        <v>88</v>
      </c>
      <c r="AY518" s="18" t="s">
        <v>139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18" t="s">
        <v>86</v>
      </c>
      <c r="BK518" s="231">
        <f>ROUND(I518*H518,2)</f>
        <v>0</v>
      </c>
      <c r="BL518" s="18" t="s">
        <v>146</v>
      </c>
      <c r="BM518" s="230" t="s">
        <v>738</v>
      </c>
    </row>
    <row r="519" s="13" customFormat="1">
      <c r="A519" s="13"/>
      <c r="B519" s="232"/>
      <c r="C519" s="233"/>
      <c r="D519" s="234" t="s">
        <v>148</v>
      </c>
      <c r="E519" s="235" t="s">
        <v>1</v>
      </c>
      <c r="F519" s="236" t="s">
        <v>739</v>
      </c>
      <c r="G519" s="233"/>
      <c r="H519" s="235" t="s">
        <v>1</v>
      </c>
      <c r="I519" s="237"/>
      <c r="J519" s="233"/>
      <c r="K519" s="233"/>
      <c r="L519" s="238"/>
      <c r="M519" s="239"/>
      <c r="N519" s="240"/>
      <c r="O519" s="240"/>
      <c r="P519" s="240"/>
      <c r="Q519" s="240"/>
      <c r="R519" s="240"/>
      <c r="S519" s="240"/>
      <c r="T519" s="24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2" t="s">
        <v>148</v>
      </c>
      <c r="AU519" s="242" t="s">
        <v>88</v>
      </c>
      <c r="AV519" s="13" t="s">
        <v>86</v>
      </c>
      <c r="AW519" s="13" t="s">
        <v>33</v>
      </c>
      <c r="AX519" s="13" t="s">
        <v>78</v>
      </c>
      <c r="AY519" s="242" t="s">
        <v>139</v>
      </c>
    </row>
    <row r="520" s="14" customFormat="1">
      <c r="A520" s="14"/>
      <c r="B520" s="243"/>
      <c r="C520" s="244"/>
      <c r="D520" s="234" t="s">
        <v>148</v>
      </c>
      <c r="E520" s="245" t="s">
        <v>1</v>
      </c>
      <c r="F520" s="246" t="s">
        <v>697</v>
      </c>
      <c r="G520" s="244"/>
      <c r="H520" s="247">
        <v>2</v>
      </c>
      <c r="I520" s="248"/>
      <c r="J520" s="244"/>
      <c r="K520" s="244"/>
      <c r="L520" s="249"/>
      <c r="M520" s="250"/>
      <c r="N520" s="251"/>
      <c r="O520" s="251"/>
      <c r="P520" s="251"/>
      <c r="Q520" s="251"/>
      <c r="R520" s="251"/>
      <c r="S520" s="251"/>
      <c r="T520" s="25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3" t="s">
        <v>148</v>
      </c>
      <c r="AU520" s="253" t="s">
        <v>88</v>
      </c>
      <c r="AV520" s="14" t="s">
        <v>88</v>
      </c>
      <c r="AW520" s="14" t="s">
        <v>33</v>
      </c>
      <c r="AX520" s="14" t="s">
        <v>78</v>
      </c>
      <c r="AY520" s="253" t="s">
        <v>139</v>
      </c>
    </row>
    <row r="521" s="13" customFormat="1">
      <c r="A521" s="13"/>
      <c r="B521" s="232"/>
      <c r="C521" s="233"/>
      <c r="D521" s="234" t="s">
        <v>148</v>
      </c>
      <c r="E521" s="235" t="s">
        <v>1</v>
      </c>
      <c r="F521" s="236" t="s">
        <v>722</v>
      </c>
      <c r="G521" s="233"/>
      <c r="H521" s="235" t="s">
        <v>1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148</v>
      </c>
      <c r="AU521" s="242" t="s">
        <v>88</v>
      </c>
      <c r="AV521" s="13" t="s">
        <v>86</v>
      </c>
      <c r="AW521" s="13" t="s">
        <v>33</v>
      </c>
      <c r="AX521" s="13" t="s">
        <v>78</v>
      </c>
      <c r="AY521" s="242" t="s">
        <v>139</v>
      </c>
    </row>
    <row r="522" s="14" customFormat="1">
      <c r="A522" s="14"/>
      <c r="B522" s="243"/>
      <c r="C522" s="244"/>
      <c r="D522" s="234" t="s">
        <v>148</v>
      </c>
      <c r="E522" s="245" t="s">
        <v>1</v>
      </c>
      <c r="F522" s="246" t="s">
        <v>697</v>
      </c>
      <c r="G522" s="244"/>
      <c r="H522" s="247">
        <v>2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3" t="s">
        <v>148</v>
      </c>
      <c r="AU522" s="253" t="s">
        <v>88</v>
      </c>
      <c r="AV522" s="14" t="s">
        <v>88</v>
      </c>
      <c r="AW522" s="14" t="s">
        <v>33</v>
      </c>
      <c r="AX522" s="14" t="s">
        <v>78</v>
      </c>
      <c r="AY522" s="253" t="s">
        <v>139</v>
      </c>
    </row>
    <row r="523" s="15" customFormat="1">
      <c r="A523" s="15"/>
      <c r="B523" s="254"/>
      <c r="C523" s="255"/>
      <c r="D523" s="234" t="s">
        <v>148</v>
      </c>
      <c r="E523" s="256" t="s">
        <v>1</v>
      </c>
      <c r="F523" s="257" t="s">
        <v>153</v>
      </c>
      <c r="G523" s="255"/>
      <c r="H523" s="258">
        <v>4</v>
      </c>
      <c r="I523" s="259"/>
      <c r="J523" s="255"/>
      <c r="K523" s="255"/>
      <c r="L523" s="260"/>
      <c r="M523" s="261"/>
      <c r="N523" s="262"/>
      <c r="O523" s="262"/>
      <c r="P523" s="262"/>
      <c r="Q523" s="262"/>
      <c r="R523" s="262"/>
      <c r="S523" s="262"/>
      <c r="T523" s="263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64" t="s">
        <v>148</v>
      </c>
      <c r="AU523" s="264" t="s">
        <v>88</v>
      </c>
      <c r="AV523" s="15" t="s">
        <v>146</v>
      </c>
      <c r="AW523" s="15" t="s">
        <v>33</v>
      </c>
      <c r="AX523" s="15" t="s">
        <v>86</v>
      </c>
      <c r="AY523" s="264" t="s">
        <v>139</v>
      </c>
    </row>
    <row r="524" s="2" customFormat="1" ht="24.15" customHeight="1">
      <c r="A524" s="39"/>
      <c r="B524" s="40"/>
      <c r="C524" s="219" t="s">
        <v>740</v>
      </c>
      <c r="D524" s="219" t="s">
        <v>141</v>
      </c>
      <c r="E524" s="220" t="s">
        <v>741</v>
      </c>
      <c r="F524" s="221" t="s">
        <v>742</v>
      </c>
      <c r="G524" s="222" t="s">
        <v>373</v>
      </c>
      <c r="H524" s="223">
        <v>4</v>
      </c>
      <c r="I524" s="224"/>
      <c r="J524" s="225">
        <f>ROUND(I524*H524,2)</f>
        <v>0</v>
      </c>
      <c r="K524" s="221" t="s">
        <v>145</v>
      </c>
      <c r="L524" s="45"/>
      <c r="M524" s="226" t="s">
        <v>1</v>
      </c>
      <c r="N524" s="227" t="s">
        <v>43</v>
      </c>
      <c r="O524" s="92"/>
      <c r="P524" s="228">
        <f>O524*H524</f>
        <v>0</v>
      </c>
      <c r="Q524" s="228">
        <v>0</v>
      </c>
      <c r="R524" s="228">
        <f>Q524*H524</f>
        <v>0</v>
      </c>
      <c r="S524" s="228">
        <v>0</v>
      </c>
      <c r="T524" s="229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0" t="s">
        <v>146</v>
      </c>
      <c r="AT524" s="230" t="s">
        <v>141</v>
      </c>
      <c r="AU524" s="230" t="s">
        <v>88</v>
      </c>
      <c r="AY524" s="18" t="s">
        <v>139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8" t="s">
        <v>86</v>
      </c>
      <c r="BK524" s="231">
        <f>ROUND(I524*H524,2)</f>
        <v>0</v>
      </c>
      <c r="BL524" s="18" t="s">
        <v>146</v>
      </c>
      <c r="BM524" s="230" t="s">
        <v>743</v>
      </c>
    </row>
    <row r="525" s="2" customFormat="1" ht="24.15" customHeight="1">
      <c r="A525" s="39"/>
      <c r="B525" s="40"/>
      <c r="C525" s="219" t="s">
        <v>744</v>
      </c>
      <c r="D525" s="219" t="s">
        <v>141</v>
      </c>
      <c r="E525" s="220" t="s">
        <v>745</v>
      </c>
      <c r="F525" s="221" t="s">
        <v>746</v>
      </c>
      <c r="G525" s="222" t="s">
        <v>373</v>
      </c>
      <c r="H525" s="223">
        <v>32</v>
      </c>
      <c r="I525" s="224"/>
      <c r="J525" s="225">
        <f>ROUND(I525*H525,2)</f>
        <v>0</v>
      </c>
      <c r="K525" s="221" t="s">
        <v>145</v>
      </c>
      <c r="L525" s="45"/>
      <c r="M525" s="226" t="s">
        <v>1</v>
      </c>
      <c r="N525" s="227" t="s">
        <v>43</v>
      </c>
      <c r="O525" s="92"/>
      <c r="P525" s="228">
        <f>O525*H525</f>
        <v>0</v>
      </c>
      <c r="Q525" s="228">
        <v>0.34612999999999999</v>
      </c>
      <c r="R525" s="228">
        <f>Q525*H525</f>
        <v>11.07616</v>
      </c>
      <c r="S525" s="228">
        <v>0</v>
      </c>
      <c r="T525" s="229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0" t="s">
        <v>146</v>
      </c>
      <c r="AT525" s="230" t="s">
        <v>141</v>
      </c>
      <c r="AU525" s="230" t="s">
        <v>88</v>
      </c>
      <c r="AY525" s="18" t="s">
        <v>139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18" t="s">
        <v>86</v>
      </c>
      <c r="BK525" s="231">
        <f>ROUND(I525*H525,2)</f>
        <v>0</v>
      </c>
      <c r="BL525" s="18" t="s">
        <v>146</v>
      </c>
      <c r="BM525" s="230" t="s">
        <v>747</v>
      </c>
    </row>
    <row r="526" s="13" customFormat="1">
      <c r="A526" s="13"/>
      <c r="B526" s="232"/>
      <c r="C526" s="233"/>
      <c r="D526" s="234" t="s">
        <v>148</v>
      </c>
      <c r="E526" s="235" t="s">
        <v>1</v>
      </c>
      <c r="F526" s="236" t="s">
        <v>748</v>
      </c>
      <c r="G526" s="233"/>
      <c r="H526" s="235" t="s">
        <v>1</v>
      </c>
      <c r="I526" s="237"/>
      <c r="J526" s="233"/>
      <c r="K526" s="233"/>
      <c r="L526" s="238"/>
      <c r="M526" s="239"/>
      <c r="N526" s="240"/>
      <c r="O526" s="240"/>
      <c r="P526" s="240"/>
      <c r="Q526" s="240"/>
      <c r="R526" s="240"/>
      <c r="S526" s="240"/>
      <c r="T526" s="24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2" t="s">
        <v>148</v>
      </c>
      <c r="AU526" s="242" t="s">
        <v>88</v>
      </c>
      <c r="AV526" s="13" t="s">
        <v>86</v>
      </c>
      <c r="AW526" s="13" t="s">
        <v>33</v>
      </c>
      <c r="AX526" s="13" t="s">
        <v>78</v>
      </c>
      <c r="AY526" s="242" t="s">
        <v>139</v>
      </c>
    </row>
    <row r="527" s="14" customFormat="1">
      <c r="A527" s="14"/>
      <c r="B527" s="243"/>
      <c r="C527" s="244"/>
      <c r="D527" s="234" t="s">
        <v>148</v>
      </c>
      <c r="E527" s="245" t="s">
        <v>1</v>
      </c>
      <c r="F527" s="246" t="s">
        <v>749</v>
      </c>
      <c r="G527" s="244"/>
      <c r="H527" s="247">
        <v>24</v>
      </c>
      <c r="I527" s="248"/>
      <c r="J527" s="244"/>
      <c r="K527" s="244"/>
      <c r="L527" s="249"/>
      <c r="M527" s="250"/>
      <c r="N527" s="251"/>
      <c r="O527" s="251"/>
      <c r="P527" s="251"/>
      <c r="Q527" s="251"/>
      <c r="R527" s="251"/>
      <c r="S527" s="251"/>
      <c r="T527" s="25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3" t="s">
        <v>148</v>
      </c>
      <c r="AU527" s="253" t="s">
        <v>88</v>
      </c>
      <c r="AV527" s="14" t="s">
        <v>88</v>
      </c>
      <c r="AW527" s="14" t="s">
        <v>33</v>
      </c>
      <c r="AX527" s="14" t="s">
        <v>78</v>
      </c>
      <c r="AY527" s="253" t="s">
        <v>139</v>
      </c>
    </row>
    <row r="528" s="16" customFormat="1">
      <c r="A528" s="16"/>
      <c r="B528" s="265"/>
      <c r="C528" s="266"/>
      <c r="D528" s="234" t="s">
        <v>148</v>
      </c>
      <c r="E528" s="267" t="s">
        <v>1</v>
      </c>
      <c r="F528" s="268" t="s">
        <v>164</v>
      </c>
      <c r="G528" s="266"/>
      <c r="H528" s="269">
        <v>24</v>
      </c>
      <c r="I528" s="270"/>
      <c r="J528" s="266"/>
      <c r="K528" s="266"/>
      <c r="L528" s="271"/>
      <c r="M528" s="272"/>
      <c r="N528" s="273"/>
      <c r="O528" s="273"/>
      <c r="P528" s="273"/>
      <c r="Q528" s="273"/>
      <c r="R528" s="273"/>
      <c r="S528" s="273"/>
      <c r="T528" s="274"/>
      <c r="U528" s="16"/>
      <c r="V528" s="16"/>
      <c r="W528" s="16"/>
      <c r="X528" s="16"/>
      <c r="Y528" s="16"/>
      <c r="Z528" s="16"/>
      <c r="AA528" s="16"/>
      <c r="AB528" s="16"/>
      <c r="AC528" s="16"/>
      <c r="AD528" s="16"/>
      <c r="AE528" s="16"/>
      <c r="AT528" s="275" t="s">
        <v>148</v>
      </c>
      <c r="AU528" s="275" t="s">
        <v>88</v>
      </c>
      <c r="AV528" s="16" t="s">
        <v>165</v>
      </c>
      <c r="AW528" s="16" t="s">
        <v>33</v>
      </c>
      <c r="AX528" s="16" t="s">
        <v>78</v>
      </c>
      <c r="AY528" s="275" t="s">
        <v>139</v>
      </c>
    </row>
    <row r="529" s="13" customFormat="1">
      <c r="A529" s="13"/>
      <c r="B529" s="232"/>
      <c r="C529" s="233"/>
      <c r="D529" s="234" t="s">
        <v>148</v>
      </c>
      <c r="E529" s="235" t="s">
        <v>1</v>
      </c>
      <c r="F529" s="236" t="s">
        <v>750</v>
      </c>
      <c r="G529" s="233"/>
      <c r="H529" s="235" t="s">
        <v>1</v>
      </c>
      <c r="I529" s="237"/>
      <c r="J529" s="233"/>
      <c r="K529" s="233"/>
      <c r="L529" s="238"/>
      <c r="M529" s="239"/>
      <c r="N529" s="240"/>
      <c r="O529" s="240"/>
      <c r="P529" s="240"/>
      <c r="Q529" s="240"/>
      <c r="R529" s="240"/>
      <c r="S529" s="240"/>
      <c r="T529" s="24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2" t="s">
        <v>148</v>
      </c>
      <c r="AU529" s="242" t="s">
        <v>88</v>
      </c>
      <c r="AV529" s="13" t="s">
        <v>86</v>
      </c>
      <c r="AW529" s="13" t="s">
        <v>33</v>
      </c>
      <c r="AX529" s="13" t="s">
        <v>78</v>
      </c>
      <c r="AY529" s="242" t="s">
        <v>139</v>
      </c>
    </row>
    <row r="530" s="14" customFormat="1">
      <c r="A530" s="14"/>
      <c r="B530" s="243"/>
      <c r="C530" s="244"/>
      <c r="D530" s="234" t="s">
        <v>148</v>
      </c>
      <c r="E530" s="245" t="s">
        <v>1</v>
      </c>
      <c r="F530" s="246" t="s">
        <v>751</v>
      </c>
      <c r="G530" s="244"/>
      <c r="H530" s="247">
        <v>4</v>
      </c>
      <c r="I530" s="248"/>
      <c r="J530" s="244"/>
      <c r="K530" s="244"/>
      <c r="L530" s="249"/>
      <c r="M530" s="250"/>
      <c r="N530" s="251"/>
      <c r="O530" s="251"/>
      <c r="P530" s="251"/>
      <c r="Q530" s="251"/>
      <c r="R530" s="251"/>
      <c r="S530" s="251"/>
      <c r="T530" s="25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3" t="s">
        <v>148</v>
      </c>
      <c r="AU530" s="253" t="s">
        <v>88</v>
      </c>
      <c r="AV530" s="14" t="s">
        <v>88</v>
      </c>
      <c r="AW530" s="14" t="s">
        <v>33</v>
      </c>
      <c r="AX530" s="14" t="s">
        <v>78</v>
      </c>
      <c r="AY530" s="253" t="s">
        <v>139</v>
      </c>
    </row>
    <row r="531" s="16" customFormat="1">
      <c r="A531" s="16"/>
      <c r="B531" s="265"/>
      <c r="C531" s="266"/>
      <c r="D531" s="234" t="s">
        <v>148</v>
      </c>
      <c r="E531" s="267" t="s">
        <v>1</v>
      </c>
      <c r="F531" s="268" t="s">
        <v>168</v>
      </c>
      <c r="G531" s="266"/>
      <c r="H531" s="269">
        <v>4</v>
      </c>
      <c r="I531" s="270"/>
      <c r="J531" s="266"/>
      <c r="K531" s="266"/>
      <c r="L531" s="271"/>
      <c r="M531" s="272"/>
      <c r="N531" s="273"/>
      <c r="O531" s="273"/>
      <c r="P531" s="273"/>
      <c r="Q531" s="273"/>
      <c r="R531" s="273"/>
      <c r="S531" s="273"/>
      <c r="T531" s="274"/>
      <c r="U531" s="16"/>
      <c r="V531" s="16"/>
      <c r="W531" s="16"/>
      <c r="X531" s="16"/>
      <c r="Y531" s="16"/>
      <c r="Z531" s="16"/>
      <c r="AA531" s="16"/>
      <c r="AB531" s="16"/>
      <c r="AC531" s="16"/>
      <c r="AD531" s="16"/>
      <c r="AE531" s="16"/>
      <c r="AT531" s="275" t="s">
        <v>148</v>
      </c>
      <c r="AU531" s="275" t="s">
        <v>88</v>
      </c>
      <c r="AV531" s="16" t="s">
        <v>165</v>
      </c>
      <c r="AW531" s="16" t="s">
        <v>33</v>
      </c>
      <c r="AX531" s="16" t="s">
        <v>78</v>
      </c>
      <c r="AY531" s="275" t="s">
        <v>139</v>
      </c>
    </row>
    <row r="532" s="13" customFormat="1">
      <c r="A532" s="13"/>
      <c r="B532" s="232"/>
      <c r="C532" s="233"/>
      <c r="D532" s="234" t="s">
        <v>148</v>
      </c>
      <c r="E532" s="235" t="s">
        <v>1</v>
      </c>
      <c r="F532" s="236" t="s">
        <v>752</v>
      </c>
      <c r="G532" s="233"/>
      <c r="H532" s="235" t="s">
        <v>1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2" t="s">
        <v>148</v>
      </c>
      <c r="AU532" s="242" t="s">
        <v>88</v>
      </c>
      <c r="AV532" s="13" t="s">
        <v>86</v>
      </c>
      <c r="AW532" s="13" t="s">
        <v>33</v>
      </c>
      <c r="AX532" s="13" t="s">
        <v>78</v>
      </c>
      <c r="AY532" s="242" t="s">
        <v>139</v>
      </c>
    </row>
    <row r="533" s="14" customFormat="1">
      <c r="A533" s="14"/>
      <c r="B533" s="243"/>
      <c r="C533" s="244"/>
      <c r="D533" s="234" t="s">
        <v>148</v>
      </c>
      <c r="E533" s="245" t="s">
        <v>1</v>
      </c>
      <c r="F533" s="246" t="s">
        <v>751</v>
      </c>
      <c r="G533" s="244"/>
      <c r="H533" s="247">
        <v>4</v>
      </c>
      <c r="I533" s="248"/>
      <c r="J533" s="244"/>
      <c r="K533" s="244"/>
      <c r="L533" s="249"/>
      <c r="M533" s="250"/>
      <c r="N533" s="251"/>
      <c r="O533" s="251"/>
      <c r="P533" s="251"/>
      <c r="Q533" s="251"/>
      <c r="R533" s="251"/>
      <c r="S533" s="251"/>
      <c r="T533" s="252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3" t="s">
        <v>148</v>
      </c>
      <c r="AU533" s="253" t="s">
        <v>88</v>
      </c>
      <c r="AV533" s="14" t="s">
        <v>88</v>
      </c>
      <c r="AW533" s="14" t="s">
        <v>33</v>
      </c>
      <c r="AX533" s="14" t="s">
        <v>78</v>
      </c>
      <c r="AY533" s="253" t="s">
        <v>139</v>
      </c>
    </row>
    <row r="534" s="16" customFormat="1">
      <c r="A534" s="16"/>
      <c r="B534" s="265"/>
      <c r="C534" s="266"/>
      <c r="D534" s="234" t="s">
        <v>148</v>
      </c>
      <c r="E534" s="267" t="s">
        <v>1</v>
      </c>
      <c r="F534" s="268" t="s">
        <v>234</v>
      </c>
      <c r="G534" s="266"/>
      <c r="H534" s="269">
        <v>4</v>
      </c>
      <c r="I534" s="270"/>
      <c r="J534" s="266"/>
      <c r="K534" s="266"/>
      <c r="L534" s="271"/>
      <c r="M534" s="272"/>
      <c r="N534" s="273"/>
      <c r="O534" s="273"/>
      <c r="P534" s="273"/>
      <c r="Q534" s="273"/>
      <c r="R534" s="273"/>
      <c r="S534" s="273"/>
      <c r="T534" s="274"/>
      <c r="U534" s="16"/>
      <c r="V534" s="16"/>
      <c r="W534" s="16"/>
      <c r="X534" s="16"/>
      <c r="Y534" s="16"/>
      <c r="Z534" s="16"/>
      <c r="AA534" s="16"/>
      <c r="AB534" s="16"/>
      <c r="AC534" s="16"/>
      <c r="AD534" s="16"/>
      <c r="AE534" s="16"/>
      <c r="AT534" s="275" t="s">
        <v>148</v>
      </c>
      <c r="AU534" s="275" t="s">
        <v>88</v>
      </c>
      <c r="AV534" s="16" t="s">
        <v>165</v>
      </c>
      <c r="AW534" s="16" t="s">
        <v>33</v>
      </c>
      <c r="AX534" s="16" t="s">
        <v>78</v>
      </c>
      <c r="AY534" s="275" t="s">
        <v>139</v>
      </c>
    </row>
    <row r="535" s="15" customFormat="1">
      <c r="A535" s="15"/>
      <c r="B535" s="254"/>
      <c r="C535" s="255"/>
      <c r="D535" s="234" t="s">
        <v>148</v>
      </c>
      <c r="E535" s="256" t="s">
        <v>1</v>
      </c>
      <c r="F535" s="257" t="s">
        <v>153</v>
      </c>
      <c r="G535" s="255"/>
      <c r="H535" s="258">
        <v>32</v>
      </c>
      <c r="I535" s="259"/>
      <c r="J535" s="255"/>
      <c r="K535" s="255"/>
      <c r="L535" s="260"/>
      <c r="M535" s="261"/>
      <c r="N535" s="262"/>
      <c r="O535" s="262"/>
      <c r="P535" s="262"/>
      <c r="Q535" s="262"/>
      <c r="R535" s="262"/>
      <c r="S535" s="262"/>
      <c r="T535" s="263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64" t="s">
        <v>148</v>
      </c>
      <c r="AU535" s="264" t="s">
        <v>88</v>
      </c>
      <c r="AV535" s="15" t="s">
        <v>146</v>
      </c>
      <c r="AW535" s="15" t="s">
        <v>33</v>
      </c>
      <c r="AX535" s="15" t="s">
        <v>86</v>
      </c>
      <c r="AY535" s="264" t="s">
        <v>139</v>
      </c>
    </row>
    <row r="536" s="2" customFormat="1" ht="24.15" customHeight="1">
      <c r="A536" s="39"/>
      <c r="B536" s="40"/>
      <c r="C536" s="219" t="s">
        <v>753</v>
      </c>
      <c r="D536" s="219" t="s">
        <v>141</v>
      </c>
      <c r="E536" s="220" t="s">
        <v>754</v>
      </c>
      <c r="F536" s="221" t="s">
        <v>755</v>
      </c>
      <c r="G536" s="222" t="s">
        <v>144</v>
      </c>
      <c r="H536" s="223">
        <v>1.8220000000000001</v>
      </c>
      <c r="I536" s="224"/>
      <c r="J536" s="225">
        <f>ROUND(I536*H536,2)</f>
        <v>0</v>
      </c>
      <c r="K536" s="221" t="s">
        <v>145</v>
      </c>
      <c r="L536" s="45"/>
      <c r="M536" s="226" t="s">
        <v>1</v>
      </c>
      <c r="N536" s="227" t="s">
        <v>43</v>
      </c>
      <c r="O536" s="92"/>
      <c r="P536" s="228">
        <f>O536*H536</f>
        <v>0</v>
      </c>
      <c r="Q536" s="228">
        <v>2.2563399999999998</v>
      </c>
      <c r="R536" s="228">
        <f>Q536*H536</f>
        <v>4.1110514799999995</v>
      </c>
      <c r="S536" s="228">
        <v>0</v>
      </c>
      <c r="T536" s="229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0" t="s">
        <v>146</v>
      </c>
      <c r="AT536" s="230" t="s">
        <v>141</v>
      </c>
      <c r="AU536" s="230" t="s">
        <v>88</v>
      </c>
      <c r="AY536" s="18" t="s">
        <v>139</v>
      </c>
      <c r="BE536" s="231">
        <f>IF(N536="základní",J536,0)</f>
        <v>0</v>
      </c>
      <c r="BF536" s="231">
        <f>IF(N536="snížená",J536,0)</f>
        <v>0</v>
      </c>
      <c r="BG536" s="231">
        <f>IF(N536="zákl. přenesená",J536,0)</f>
        <v>0</v>
      </c>
      <c r="BH536" s="231">
        <f>IF(N536="sníž. přenesená",J536,0)</f>
        <v>0</v>
      </c>
      <c r="BI536" s="231">
        <f>IF(N536="nulová",J536,0)</f>
        <v>0</v>
      </c>
      <c r="BJ536" s="18" t="s">
        <v>86</v>
      </c>
      <c r="BK536" s="231">
        <f>ROUND(I536*H536,2)</f>
        <v>0</v>
      </c>
      <c r="BL536" s="18" t="s">
        <v>146</v>
      </c>
      <c r="BM536" s="230" t="s">
        <v>756</v>
      </c>
    </row>
    <row r="537" s="13" customFormat="1">
      <c r="A537" s="13"/>
      <c r="B537" s="232"/>
      <c r="C537" s="233"/>
      <c r="D537" s="234" t="s">
        <v>148</v>
      </c>
      <c r="E537" s="235" t="s">
        <v>1</v>
      </c>
      <c r="F537" s="236" t="s">
        <v>757</v>
      </c>
      <c r="G537" s="233"/>
      <c r="H537" s="235" t="s">
        <v>1</v>
      </c>
      <c r="I537" s="237"/>
      <c r="J537" s="233"/>
      <c r="K537" s="233"/>
      <c r="L537" s="238"/>
      <c r="M537" s="239"/>
      <c r="N537" s="240"/>
      <c r="O537" s="240"/>
      <c r="P537" s="240"/>
      <c r="Q537" s="240"/>
      <c r="R537" s="240"/>
      <c r="S537" s="240"/>
      <c r="T537" s="24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2" t="s">
        <v>148</v>
      </c>
      <c r="AU537" s="242" t="s">
        <v>88</v>
      </c>
      <c r="AV537" s="13" t="s">
        <v>86</v>
      </c>
      <c r="AW537" s="13" t="s">
        <v>33</v>
      </c>
      <c r="AX537" s="13" t="s">
        <v>78</v>
      </c>
      <c r="AY537" s="242" t="s">
        <v>139</v>
      </c>
    </row>
    <row r="538" s="13" customFormat="1">
      <c r="A538" s="13"/>
      <c r="B538" s="232"/>
      <c r="C538" s="233"/>
      <c r="D538" s="234" t="s">
        <v>148</v>
      </c>
      <c r="E538" s="235" t="s">
        <v>1</v>
      </c>
      <c r="F538" s="236" t="s">
        <v>758</v>
      </c>
      <c r="G538" s="233"/>
      <c r="H538" s="235" t="s">
        <v>1</v>
      </c>
      <c r="I538" s="237"/>
      <c r="J538" s="233"/>
      <c r="K538" s="233"/>
      <c r="L538" s="238"/>
      <c r="M538" s="239"/>
      <c r="N538" s="240"/>
      <c r="O538" s="240"/>
      <c r="P538" s="240"/>
      <c r="Q538" s="240"/>
      <c r="R538" s="240"/>
      <c r="S538" s="240"/>
      <c r="T538" s="24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2" t="s">
        <v>148</v>
      </c>
      <c r="AU538" s="242" t="s">
        <v>88</v>
      </c>
      <c r="AV538" s="13" t="s">
        <v>86</v>
      </c>
      <c r="AW538" s="13" t="s">
        <v>33</v>
      </c>
      <c r="AX538" s="13" t="s">
        <v>78</v>
      </c>
      <c r="AY538" s="242" t="s">
        <v>139</v>
      </c>
    </row>
    <row r="539" s="14" customFormat="1">
      <c r="A539" s="14"/>
      <c r="B539" s="243"/>
      <c r="C539" s="244"/>
      <c r="D539" s="234" t="s">
        <v>148</v>
      </c>
      <c r="E539" s="245" t="s">
        <v>1</v>
      </c>
      <c r="F539" s="246" t="s">
        <v>759</v>
      </c>
      <c r="G539" s="244"/>
      <c r="H539" s="247">
        <v>1.8220000000000001</v>
      </c>
      <c r="I539" s="248"/>
      <c r="J539" s="244"/>
      <c r="K539" s="244"/>
      <c r="L539" s="249"/>
      <c r="M539" s="250"/>
      <c r="N539" s="251"/>
      <c r="O539" s="251"/>
      <c r="P539" s="251"/>
      <c r="Q539" s="251"/>
      <c r="R539" s="251"/>
      <c r="S539" s="251"/>
      <c r="T539" s="252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3" t="s">
        <v>148</v>
      </c>
      <c r="AU539" s="253" t="s">
        <v>88</v>
      </c>
      <c r="AV539" s="14" t="s">
        <v>88</v>
      </c>
      <c r="AW539" s="14" t="s">
        <v>33</v>
      </c>
      <c r="AX539" s="14" t="s">
        <v>86</v>
      </c>
      <c r="AY539" s="253" t="s">
        <v>139</v>
      </c>
    </row>
    <row r="540" s="2" customFormat="1" ht="14.4" customHeight="1">
      <c r="A540" s="39"/>
      <c r="B540" s="40"/>
      <c r="C540" s="276" t="s">
        <v>760</v>
      </c>
      <c r="D540" s="276" t="s">
        <v>200</v>
      </c>
      <c r="E540" s="277" t="s">
        <v>761</v>
      </c>
      <c r="F540" s="278" t="s">
        <v>748</v>
      </c>
      <c r="G540" s="279" t="s">
        <v>373</v>
      </c>
      <c r="H540" s="280">
        <v>25.5</v>
      </c>
      <c r="I540" s="281"/>
      <c r="J540" s="282">
        <f>ROUND(I540*H540,2)</f>
        <v>0</v>
      </c>
      <c r="K540" s="278" t="s">
        <v>145</v>
      </c>
      <c r="L540" s="283"/>
      <c r="M540" s="284" t="s">
        <v>1</v>
      </c>
      <c r="N540" s="285" t="s">
        <v>43</v>
      </c>
      <c r="O540" s="92"/>
      <c r="P540" s="228">
        <f>O540*H540</f>
        <v>0</v>
      </c>
      <c r="Q540" s="228">
        <v>0.22500000000000001</v>
      </c>
      <c r="R540" s="228">
        <f>Q540*H540</f>
        <v>5.7374999999999998</v>
      </c>
      <c r="S540" s="228">
        <v>0</v>
      </c>
      <c r="T540" s="229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0" t="s">
        <v>199</v>
      </c>
      <c r="AT540" s="230" t="s">
        <v>200</v>
      </c>
      <c r="AU540" s="230" t="s">
        <v>88</v>
      </c>
      <c r="AY540" s="18" t="s">
        <v>139</v>
      </c>
      <c r="BE540" s="231">
        <f>IF(N540="základní",J540,0)</f>
        <v>0</v>
      </c>
      <c r="BF540" s="231">
        <f>IF(N540="snížená",J540,0)</f>
        <v>0</v>
      </c>
      <c r="BG540" s="231">
        <f>IF(N540="zákl. přenesená",J540,0)</f>
        <v>0</v>
      </c>
      <c r="BH540" s="231">
        <f>IF(N540="sníž. přenesená",J540,0)</f>
        <v>0</v>
      </c>
      <c r="BI540" s="231">
        <f>IF(N540="nulová",J540,0)</f>
        <v>0</v>
      </c>
      <c r="BJ540" s="18" t="s">
        <v>86</v>
      </c>
      <c r="BK540" s="231">
        <f>ROUND(I540*H540,2)</f>
        <v>0</v>
      </c>
      <c r="BL540" s="18" t="s">
        <v>146</v>
      </c>
      <c r="BM540" s="230" t="s">
        <v>762</v>
      </c>
    </row>
    <row r="541" s="13" customFormat="1">
      <c r="A541" s="13"/>
      <c r="B541" s="232"/>
      <c r="C541" s="233"/>
      <c r="D541" s="234" t="s">
        <v>148</v>
      </c>
      <c r="E541" s="235" t="s">
        <v>1</v>
      </c>
      <c r="F541" s="236" t="s">
        <v>763</v>
      </c>
      <c r="G541" s="233"/>
      <c r="H541" s="235" t="s">
        <v>1</v>
      </c>
      <c r="I541" s="237"/>
      <c r="J541" s="233"/>
      <c r="K541" s="233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148</v>
      </c>
      <c r="AU541" s="242" t="s">
        <v>88</v>
      </c>
      <c r="AV541" s="13" t="s">
        <v>86</v>
      </c>
      <c r="AW541" s="13" t="s">
        <v>33</v>
      </c>
      <c r="AX541" s="13" t="s">
        <v>78</v>
      </c>
      <c r="AY541" s="242" t="s">
        <v>139</v>
      </c>
    </row>
    <row r="542" s="13" customFormat="1">
      <c r="A542" s="13"/>
      <c r="B542" s="232"/>
      <c r="C542" s="233"/>
      <c r="D542" s="234" t="s">
        <v>148</v>
      </c>
      <c r="E542" s="235" t="s">
        <v>1</v>
      </c>
      <c r="F542" s="236" t="s">
        <v>764</v>
      </c>
      <c r="G542" s="233"/>
      <c r="H542" s="235" t="s">
        <v>1</v>
      </c>
      <c r="I542" s="237"/>
      <c r="J542" s="233"/>
      <c r="K542" s="233"/>
      <c r="L542" s="238"/>
      <c r="M542" s="239"/>
      <c r="N542" s="240"/>
      <c r="O542" s="240"/>
      <c r="P542" s="240"/>
      <c r="Q542" s="240"/>
      <c r="R542" s="240"/>
      <c r="S542" s="240"/>
      <c r="T542" s="24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2" t="s">
        <v>148</v>
      </c>
      <c r="AU542" s="242" t="s">
        <v>88</v>
      </c>
      <c r="AV542" s="13" t="s">
        <v>86</v>
      </c>
      <c r="AW542" s="13" t="s">
        <v>33</v>
      </c>
      <c r="AX542" s="13" t="s">
        <v>78</v>
      </c>
      <c r="AY542" s="242" t="s">
        <v>139</v>
      </c>
    </row>
    <row r="543" s="14" customFormat="1">
      <c r="A543" s="14"/>
      <c r="B543" s="243"/>
      <c r="C543" s="244"/>
      <c r="D543" s="234" t="s">
        <v>148</v>
      </c>
      <c r="E543" s="245" t="s">
        <v>1</v>
      </c>
      <c r="F543" s="246" t="s">
        <v>765</v>
      </c>
      <c r="G543" s="244"/>
      <c r="H543" s="247">
        <v>25</v>
      </c>
      <c r="I543" s="248"/>
      <c r="J543" s="244"/>
      <c r="K543" s="244"/>
      <c r="L543" s="249"/>
      <c r="M543" s="250"/>
      <c r="N543" s="251"/>
      <c r="O543" s="251"/>
      <c r="P543" s="251"/>
      <c r="Q543" s="251"/>
      <c r="R543" s="251"/>
      <c r="S543" s="251"/>
      <c r="T543" s="252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3" t="s">
        <v>148</v>
      </c>
      <c r="AU543" s="253" t="s">
        <v>88</v>
      </c>
      <c r="AV543" s="14" t="s">
        <v>88</v>
      </c>
      <c r="AW543" s="14" t="s">
        <v>33</v>
      </c>
      <c r="AX543" s="14" t="s">
        <v>86</v>
      </c>
      <c r="AY543" s="253" t="s">
        <v>139</v>
      </c>
    </row>
    <row r="544" s="14" customFormat="1">
      <c r="A544" s="14"/>
      <c r="B544" s="243"/>
      <c r="C544" s="244"/>
      <c r="D544" s="234" t="s">
        <v>148</v>
      </c>
      <c r="E544" s="244"/>
      <c r="F544" s="246" t="s">
        <v>766</v>
      </c>
      <c r="G544" s="244"/>
      <c r="H544" s="247">
        <v>25.5</v>
      </c>
      <c r="I544" s="248"/>
      <c r="J544" s="244"/>
      <c r="K544" s="244"/>
      <c r="L544" s="249"/>
      <c r="M544" s="250"/>
      <c r="N544" s="251"/>
      <c r="O544" s="251"/>
      <c r="P544" s="251"/>
      <c r="Q544" s="251"/>
      <c r="R544" s="251"/>
      <c r="S544" s="251"/>
      <c r="T544" s="252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3" t="s">
        <v>148</v>
      </c>
      <c r="AU544" s="253" t="s">
        <v>88</v>
      </c>
      <c r="AV544" s="14" t="s">
        <v>88</v>
      </c>
      <c r="AW544" s="14" t="s">
        <v>4</v>
      </c>
      <c r="AX544" s="14" t="s">
        <v>86</v>
      </c>
      <c r="AY544" s="253" t="s">
        <v>139</v>
      </c>
    </row>
    <row r="545" s="2" customFormat="1" ht="14.4" customHeight="1">
      <c r="A545" s="39"/>
      <c r="B545" s="40"/>
      <c r="C545" s="276" t="s">
        <v>767</v>
      </c>
      <c r="D545" s="276" t="s">
        <v>200</v>
      </c>
      <c r="E545" s="277" t="s">
        <v>768</v>
      </c>
      <c r="F545" s="278" t="s">
        <v>750</v>
      </c>
      <c r="G545" s="279" t="s">
        <v>373</v>
      </c>
      <c r="H545" s="280">
        <v>5.0999999999999996</v>
      </c>
      <c r="I545" s="281"/>
      <c r="J545" s="282">
        <f>ROUND(I545*H545,2)</f>
        <v>0</v>
      </c>
      <c r="K545" s="278" t="s">
        <v>145</v>
      </c>
      <c r="L545" s="283"/>
      <c r="M545" s="284" t="s">
        <v>1</v>
      </c>
      <c r="N545" s="285" t="s">
        <v>43</v>
      </c>
      <c r="O545" s="92"/>
      <c r="P545" s="228">
        <f>O545*H545</f>
        <v>0</v>
      </c>
      <c r="Q545" s="228">
        <v>0.14999999999999999</v>
      </c>
      <c r="R545" s="228">
        <f>Q545*H545</f>
        <v>0.7649999999999999</v>
      </c>
      <c r="S545" s="228">
        <v>0</v>
      </c>
      <c r="T545" s="229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0" t="s">
        <v>199</v>
      </c>
      <c r="AT545" s="230" t="s">
        <v>200</v>
      </c>
      <c r="AU545" s="230" t="s">
        <v>88</v>
      </c>
      <c r="AY545" s="18" t="s">
        <v>139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8" t="s">
        <v>86</v>
      </c>
      <c r="BK545" s="231">
        <f>ROUND(I545*H545,2)</f>
        <v>0</v>
      </c>
      <c r="BL545" s="18" t="s">
        <v>146</v>
      </c>
      <c r="BM545" s="230" t="s">
        <v>769</v>
      </c>
    </row>
    <row r="546" s="13" customFormat="1">
      <c r="A546" s="13"/>
      <c r="B546" s="232"/>
      <c r="C546" s="233"/>
      <c r="D546" s="234" t="s">
        <v>148</v>
      </c>
      <c r="E546" s="235" t="s">
        <v>1</v>
      </c>
      <c r="F546" s="236" t="s">
        <v>770</v>
      </c>
      <c r="G546" s="233"/>
      <c r="H546" s="235" t="s">
        <v>1</v>
      </c>
      <c r="I546" s="237"/>
      <c r="J546" s="233"/>
      <c r="K546" s="233"/>
      <c r="L546" s="238"/>
      <c r="M546" s="239"/>
      <c r="N546" s="240"/>
      <c r="O546" s="240"/>
      <c r="P546" s="240"/>
      <c r="Q546" s="240"/>
      <c r="R546" s="240"/>
      <c r="S546" s="240"/>
      <c r="T546" s="241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2" t="s">
        <v>148</v>
      </c>
      <c r="AU546" s="242" t="s">
        <v>88</v>
      </c>
      <c r="AV546" s="13" t="s">
        <v>86</v>
      </c>
      <c r="AW546" s="13" t="s">
        <v>33</v>
      </c>
      <c r="AX546" s="13" t="s">
        <v>78</v>
      </c>
      <c r="AY546" s="242" t="s">
        <v>139</v>
      </c>
    </row>
    <row r="547" s="13" customFormat="1">
      <c r="A547" s="13"/>
      <c r="B547" s="232"/>
      <c r="C547" s="233"/>
      <c r="D547" s="234" t="s">
        <v>148</v>
      </c>
      <c r="E547" s="235" t="s">
        <v>1</v>
      </c>
      <c r="F547" s="236" t="s">
        <v>771</v>
      </c>
      <c r="G547" s="233"/>
      <c r="H547" s="235" t="s">
        <v>1</v>
      </c>
      <c r="I547" s="237"/>
      <c r="J547" s="233"/>
      <c r="K547" s="233"/>
      <c r="L547" s="238"/>
      <c r="M547" s="239"/>
      <c r="N547" s="240"/>
      <c r="O547" s="240"/>
      <c r="P547" s="240"/>
      <c r="Q547" s="240"/>
      <c r="R547" s="240"/>
      <c r="S547" s="240"/>
      <c r="T547" s="24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2" t="s">
        <v>148</v>
      </c>
      <c r="AU547" s="242" t="s">
        <v>88</v>
      </c>
      <c r="AV547" s="13" t="s">
        <v>86</v>
      </c>
      <c r="AW547" s="13" t="s">
        <v>33</v>
      </c>
      <c r="AX547" s="13" t="s">
        <v>78</v>
      </c>
      <c r="AY547" s="242" t="s">
        <v>139</v>
      </c>
    </row>
    <row r="548" s="14" customFormat="1">
      <c r="A548" s="14"/>
      <c r="B548" s="243"/>
      <c r="C548" s="244"/>
      <c r="D548" s="234" t="s">
        <v>148</v>
      </c>
      <c r="E548" s="245" t="s">
        <v>1</v>
      </c>
      <c r="F548" s="246" t="s">
        <v>772</v>
      </c>
      <c r="G548" s="244"/>
      <c r="H548" s="247">
        <v>5</v>
      </c>
      <c r="I548" s="248"/>
      <c r="J548" s="244"/>
      <c r="K548" s="244"/>
      <c r="L548" s="249"/>
      <c r="M548" s="250"/>
      <c r="N548" s="251"/>
      <c r="O548" s="251"/>
      <c r="P548" s="251"/>
      <c r="Q548" s="251"/>
      <c r="R548" s="251"/>
      <c r="S548" s="251"/>
      <c r="T548" s="252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3" t="s">
        <v>148</v>
      </c>
      <c r="AU548" s="253" t="s">
        <v>88</v>
      </c>
      <c r="AV548" s="14" t="s">
        <v>88</v>
      </c>
      <c r="AW548" s="14" t="s">
        <v>33</v>
      </c>
      <c r="AX548" s="14" t="s">
        <v>86</v>
      </c>
      <c r="AY548" s="253" t="s">
        <v>139</v>
      </c>
    </row>
    <row r="549" s="14" customFormat="1">
      <c r="A549" s="14"/>
      <c r="B549" s="243"/>
      <c r="C549" s="244"/>
      <c r="D549" s="234" t="s">
        <v>148</v>
      </c>
      <c r="E549" s="244"/>
      <c r="F549" s="246" t="s">
        <v>773</v>
      </c>
      <c r="G549" s="244"/>
      <c r="H549" s="247">
        <v>5.0999999999999996</v>
      </c>
      <c r="I549" s="248"/>
      <c r="J549" s="244"/>
      <c r="K549" s="244"/>
      <c r="L549" s="249"/>
      <c r="M549" s="250"/>
      <c r="N549" s="251"/>
      <c r="O549" s="251"/>
      <c r="P549" s="251"/>
      <c r="Q549" s="251"/>
      <c r="R549" s="251"/>
      <c r="S549" s="251"/>
      <c r="T549" s="252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3" t="s">
        <v>148</v>
      </c>
      <c r="AU549" s="253" t="s">
        <v>88</v>
      </c>
      <c r="AV549" s="14" t="s">
        <v>88</v>
      </c>
      <c r="AW549" s="14" t="s">
        <v>4</v>
      </c>
      <c r="AX549" s="14" t="s">
        <v>86</v>
      </c>
      <c r="AY549" s="253" t="s">
        <v>139</v>
      </c>
    </row>
    <row r="550" s="2" customFormat="1" ht="14.4" customHeight="1">
      <c r="A550" s="39"/>
      <c r="B550" s="40"/>
      <c r="C550" s="276" t="s">
        <v>774</v>
      </c>
      <c r="D550" s="276" t="s">
        <v>200</v>
      </c>
      <c r="E550" s="277" t="s">
        <v>775</v>
      </c>
      <c r="F550" s="278" t="s">
        <v>752</v>
      </c>
      <c r="G550" s="279" t="s">
        <v>373</v>
      </c>
      <c r="H550" s="280">
        <v>5.0999999999999996</v>
      </c>
      <c r="I550" s="281"/>
      <c r="J550" s="282">
        <f>ROUND(I550*H550,2)</f>
        <v>0</v>
      </c>
      <c r="K550" s="278" t="s">
        <v>1</v>
      </c>
      <c r="L550" s="283"/>
      <c r="M550" s="284" t="s">
        <v>1</v>
      </c>
      <c r="N550" s="285" t="s">
        <v>43</v>
      </c>
      <c r="O550" s="92"/>
      <c r="P550" s="228">
        <f>O550*H550</f>
        <v>0</v>
      </c>
      <c r="Q550" s="228">
        <v>0.14999999999999999</v>
      </c>
      <c r="R550" s="228">
        <f>Q550*H550</f>
        <v>0.7649999999999999</v>
      </c>
      <c r="S550" s="228">
        <v>0</v>
      </c>
      <c r="T550" s="229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0" t="s">
        <v>199</v>
      </c>
      <c r="AT550" s="230" t="s">
        <v>200</v>
      </c>
      <c r="AU550" s="230" t="s">
        <v>88</v>
      </c>
      <c r="AY550" s="18" t="s">
        <v>139</v>
      </c>
      <c r="BE550" s="231">
        <f>IF(N550="základní",J550,0)</f>
        <v>0</v>
      </c>
      <c r="BF550" s="231">
        <f>IF(N550="snížená",J550,0)</f>
        <v>0</v>
      </c>
      <c r="BG550" s="231">
        <f>IF(N550="zákl. přenesená",J550,0)</f>
        <v>0</v>
      </c>
      <c r="BH550" s="231">
        <f>IF(N550="sníž. přenesená",J550,0)</f>
        <v>0</v>
      </c>
      <c r="BI550" s="231">
        <f>IF(N550="nulová",J550,0)</f>
        <v>0</v>
      </c>
      <c r="BJ550" s="18" t="s">
        <v>86</v>
      </c>
      <c r="BK550" s="231">
        <f>ROUND(I550*H550,2)</f>
        <v>0</v>
      </c>
      <c r="BL550" s="18" t="s">
        <v>146</v>
      </c>
      <c r="BM550" s="230" t="s">
        <v>776</v>
      </c>
    </row>
    <row r="551" s="13" customFormat="1">
      <c r="A551" s="13"/>
      <c r="B551" s="232"/>
      <c r="C551" s="233"/>
      <c r="D551" s="234" t="s">
        <v>148</v>
      </c>
      <c r="E551" s="235" t="s">
        <v>1</v>
      </c>
      <c r="F551" s="236" t="s">
        <v>777</v>
      </c>
      <c r="G551" s="233"/>
      <c r="H551" s="235" t="s">
        <v>1</v>
      </c>
      <c r="I551" s="237"/>
      <c r="J551" s="233"/>
      <c r="K551" s="233"/>
      <c r="L551" s="238"/>
      <c r="M551" s="239"/>
      <c r="N551" s="240"/>
      <c r="O551" s="240"/>
      <c r="P551" s="240"/>
      <c r="Q551" s="240"/>
      <c r="R551" s="240"/>
      <c r="S551" s="240"/>
      <c r="T551" s="24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2" t="s">
        <v>148</v>
      </c>
      <c r="AU551" s="242" t="s">
        <v>88</v>
      </c>
      <c r="AV551" s="13" t="s">
        <v>86</v>
      </c>
      <c r="AW551" s="13" t="s">
        <v>33</v>
      </c>
      <c r="AX551" s="13" t="s">
        <v>78</v>
      </c>
      <c r="AY551" s="242" t="s">
        <v>139</v>
      </c>
    </row>
    <row r="552" s="13" customFormat="1">
      <c r="A552" s="13"/>
      <c r="B552" s="232"/>
      <c r="C552" s="233"/>
      <c r="D552" s="234" t="s">
        <v>148</v>
      </c>
      <c r="E552" s="235" t="s">
        <v>1</v>
      </c>
      <c r="F552" s="236" t="s">
        <v>778</v>
      </c>
      <c r="G552" s="233"/>
      <c r="H552" s="235" t="s">
        <v>1</v>
      </c>
      <c r="I552" s="237"/>
      <c r="J552" s="233"/>
      <c r="K552" s="233"/>
      <c r="L552" s="238"/>
      <c r="M552" s="239"/>
      <c r="N552" s="240"/>
      <c r="O552" s="240"/>
      <c r="P552" s="240"/>
      <c r="Q552" s="240"/>
      <c r="R552" s="240"/>
      <c r="S552" s="240"/>
      <c r="T552" s="24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2" t="s">
        <v>148</v>
      </c>
      <c r="AU552" s="242" t="s">
        <v>88</v>
      </c>
      <c r="AV552" s="13" t="s">
        <v>86</v>
      </c>
      <c r="AW552" s="13" t="s">
        <v>33</v>
      </c>
      <c r="AX552" s="13" t="s">
        <v>78</v>
      </c>
      <c r="AY552" s="242" t="s">
        <v>139</v>
      </c>
    </row>
    <row r="553" s="14" customFormat="1">
      <c r="A553" s="14"/>
      <c r="B553" s="243"/>
      <c r="C553" s="244"/>
      <c r="D553" s="234" t="s">
        <v>148</v>
      </c>
      <c r="E553" s="245" t="s">
        <v>1</v>
      </c>
      <c r="F553" s="246" t="s">
        <v>772</v>
      </c>
      <c r="G553" s="244"/>
      <c r="H553" s="247">
        <v>5</v>
      </c>
      <c r="I553" s="248"/>
      <c r="J553" s="244"/>
      <c r="K553" s="244"/>
      <c r="L553" s="249"/>
      <c r="M553" s="250"/>
      <c r="N553" s="251"/>
      <c r="O553" s="251"/>
      <c r="P553" s="251"/>
      <c r="Q553" s="251"/>
      <c r="R553" s="251"/>
      <c r="S553" s="251"/>
      <c r="T553" s="252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3" t="s">
        <v>148</v>
      </c>
      <c r="AU553" s="253" t="s">
        <v>88</v>
      </c>
      <c r="AV553" s="14" t="s">
        <v>88</v>
      </c>
      <c r="AW553" s="14" t="s">
        <v>33</v>
      </c>
      <c r="AX553" s="14" t="s">
        <v>86</v>
      </c>
      <c r="AY553" s="253" t="s">
        <v>139</v>
      </c>
    </row>
    <row r="554" s="14" customFormat="1">
      <c r="A554" s="14"/>
      <c r="B554" s="243"/>
      <c r="C554" s="244"/>
      <c r="D554" s="234" t="s">
        <v>148</v>
      </c>
      <c r="E554" s="244"/>
      <c r="F554" s="246" t="s">
        <v>773</v>
      </c>
      <c r="G554" s="244"/>
      <c r="H554" s="247">
        <v>5.0999999999999996</v>
      </c>
      <c r="I554" s="248"/>
      <c r="J554" s="244"/>
      <c r="K554" s="244"/>
      <c r="L554" s="249"/>
      <c r="M554" s="250"/>
      <c r="N554" s="251"/>
      <c r="O554" s="251"/>
      <c r="P554" s="251"/>
      <c r="Q554" s="251"/>
      <c r="R554" s="251"/>
      <c r="S554" s="251"/>
      <c r="T554" s="252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3" t="s">
        <v>148</v>
      </c>
      <c r="AU554" s="253" t="s">
        <v>88</v>
      </c>
      <c r="AV554" s="14" t="s">
        <v>88</v>
      </c>
      <c r="AW554" s="14" t="s">
        <v>4</v>
      </c>
      <c r="AX554" s="14" t="s">
        <v>86</v>
      </c>
      <c r="AY554" s="253" t="s">
        <v>139</v>
      </c>
    </row>
    <row r="555" s="2" customFormat="1" ht="24.15" customHeight="1">
      <c r="A555" s="39"/>
      <c r="B555" s="40"/>
      <c r="C555" s="219" t="s">
        <v>779</v>
      </c>
      <c r="D555" s="219" t="s">
        <v>141</v>
      </c>
      <c r="E555" s="220" t="s">
        <v>780</v>
      </c>
      <c r="F555" s="221" t="s">
        <v>781</v>
      </c>
      <c r="G555" s="222" t="s">
        <v>409</v>
      </c>
      <c r="H555" s="223">
        <v>2</v>
      </c>
      <c r="I555" s="224"/>
      <c r="J555" s="225">
        <f>ROUND(I555*H555,2)</f>
        <v>0</v>
      </c>
      <c r="K555" s="221" t="s">
        <v>145</v>
      </c>
      <c r="L555" s="45"/>
      <c r="M555" s="226" t="s">
        <v>1</v>
      </c>
      <c r="N555" s="227" t="s">
        <v>43</v>
      </c>
      <c r="O555" s="92"/>
      <c r="P555" s="228">
        <f>O555*H555</f>
        <v>0</v>
      </c>
      <c r="Q555" s="228">
        <v>0.00069999999999999999</v>
      </c>
      <c r="R555" s="228">
        <f>Q555*H555</f>
        <v>0.0014</v>
      </c>
      <c r="S555" s="228">
        <v>0</v>
      </c>
      <c r="T555" s="229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0" t="s">
        <v>146</v>
      </c>
      <c r="AT555" s="230" t="s">
        <v>141</v>
      </c>
      <c r="AU555" s="230" t="s">
        <v>88</v>
      </c>
      <c r="AY555" s="18" t="s">
        <v>139</v>
      </c>
      <c r="BE555" s="231">
        <f>IF(N555="základní",J555,0)</f>
        <v>0</v>
      </c>
      <c r="BF555" s="231">
        <f>IF(N555="snížená",J555,0)</f>
        <v>0</v>
      </c>
      <c r="BG555" s="231">
        <f>IF(N555="zákl. přenesená",J555,0)</f>
        <v>0</v>
      </c>
      <c r="BH555" s="231">
        <f>IF(N555="sníž. přenesená",J555,0)</f>
        <v>0</v>
      </c>
      <c r="BI555" s="231">
        <f>IF(N555="nulová",J555,0)</f>
        <v>0</v>
      </c>
      <c r="BJ555" s="18" t="s">
        <v>86</v>
      </c>
      <c r="BK555" s="231">
        <f>ROUND(I555*H555,2)</f>
        <v>0</v>
      </c>
      <c r="BL555" s="18" t="s">
        <v>146</v>
      </c>
      <c r="BM555" s="230" t="s">
        <v>782</v>
      </c>
    </row>
    <row r="556" s="13" customFormat="1">
      <c r="A556" s="13"/>
      <c r="B556" s="232"/>
      <c r="C556" s="233"/>
      <c r="D556" s="234" t="s">
        <v>148</v>
      </c>
      <c r="E556" s="235" t="s">
        <v>1</v>
      </c>
      <c r="F556" s="236" t="s">
        <v>662</v>
      </c>
      <c r="G556" s="233"/>
      <c r="H556" s="235" t="s">
        <v>1</v>
      </c>
      <c r="I556" s="237"/>
      <c r="J556" s="233"/>
      <c r="K556" s="233"/>
      <c r="L556" s="238"/>
      <c r="M556" s="239"/>
      <c r="N556" s="240"/>
      <c r="O556" s="240"/>
      <c r="P556" s="240"/>
      <c r="Q556" s="240"/>
      <c r="R556" s="240"/>
      <c r="S556" s="240"/>
      <c r="T556" s="241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2" t="s">
        <v>148</v>
      </c>
      <c r="AU556" s="242" t="s">
        <v>88</v>
      </c>
      <c r="AV556" s="13" t="s">
        <v>86</v>
      </c>
      <c r="AW556" s="13" t="s">
        <v>33</v>
      </c>
      <c r="AX556" s="13" t="s">
        <v>78</v>
      </c>
      <c r="AY556" s="242" t="s">
        <v>139</v>
      </c>
    </row>
    <row r="557" s="13" customFormat="1">
      <c r="A557" s="13"/>
      <c r="B557" s="232"/>
      <c r="C557" s="233"/>
      <c r="D557" s="234" t="s">
        <v>148</v>
      </c>
      <c r="E557" s="235" t="s">
        <v>1</v>
      </c>
      <c r="F557" s="236" t="s">
        <v>783</v>
      </c>
      <c r="G557" s="233"/>
      <c r="H557" s="235" t="s">
        <v>1</v>
      </c>
      <c r="I557" s="237"/>
      <c r="J557" s="233"/>
      <c r="K557" s="233"/>
      <c r="L557" s="238"/>
      <c r="M557" s="239"/>
      <c r="N557" s="240"/>
      <c r="O557" s="240"/>
      <c r="P557" s="240"/>
      <c r="Q557" s="240"/>
      <c r="R557" s="240"/>
      <c r="S557" s="240"/>
      <c r="T557" s="241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2" t="s">
        <v>148</v>
      </c>
      <c r="AU557" s="242" t="s">
        <v>88</v>
      </c>
      <c r="AV557" s="13" t="s">
        <v>86</v>
      </c>
      <c r="AW557" s="13" t="s">
        <v>33</v>
      </c>
      <c r="AX557" s="13" t="s">
        <v>78</v>
      </c>
      <c r="AY557" s="242" t="s">
        <v>139</v>
      </c>
    </row>
    <row r="558" s="13" customFormat="1">
      <c r="A558" s="13"/>
      <c r="B558" s="232"/>
      <c r="C558" s="233"/>
      <c r="D558" s="234" t="s">
        <v>148</v>
      </c>
      <c r="E558" s="235" t="s">
        <v>1</v>
      </c>
      <c r="F558" s="236" t="s">
        <v>784</v>
      </c>
      <c r="G558" s="233"/>
      <c r="H558" s="235" t="s">
        <v>1</v>
      </c>
      <c r="I558" s="237"/>
      <c r="J558" s="233"/>
      <c r="K558" s="233"/>
      <c r="L558" s="238"/>
      <c r="M558" s="239"/>
      <c r="N558" s="240"/>
      <c r="O558" s="240"/>
      <c r="P558" s="240"/>
      <c r="Q558" s="240"/>
      <c r="R558" s="240"/>
      <c r="S558" s="240"/>
      <c r="T558" s="241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2" t="s">
        <v>148</v>
      </c>
      <c r="AU558" s="242" t="s">
        <v>88</v>
      </c>
      <c r="AV558" s="13" t="s">
        <v>86</v>
      </c>
      <c r="AW558" s="13" t="s">
        <v>33</v>
      </c>
      <c r="AX558" s="13" t="s">
        <v>78</v>
      </c>
      <c r="AY558" s="242" t="s">
        <v>139</v>
      </c>
    </row>
    <row r="559" s="14" customFormat="1">
      <c r="A559" s="14"/>
      <c r="B559" s="243"/>
      <c r="C559" s="244"/>
      <c r="D559" s="234" t="s">
        <v>148</v>
      </c>
      <c r="E559" s="245" t="s">
        <v>1</v>
      </c>
      <c r="F559" s="246" t="s">
        <v>88</v>
      </c>
      <c r="G559" s="244"/>
      <c r="H559" s="247">
        <v>2</v>
      </c>
      <c r="I559" s="248"/>
      <c r="J559" s="244"/>
      <c r="K559" s="244"/>
      <c r="L559" s="249"/>
      <c r="M559" s="250"/>
      <c r="N559" s="251"/>
      <c r="O559" s="251"/>
      <c r="P559" s="251"/>
      <c r="Q559" s="251"/>
      <c r="R559" s="251"/>
      <c r="S559" s="251"/>
      <c r="T559" s="252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3" t="s">
        <v>148</v>
      </c>
      <c r="AU559" s="253" t="s">
        <v>88</v>
      </c>
      <c r="AV559" s="14" t="s">
        <v>88</v>
      </c>
      <c r="AW559" s="14" t="s">
        <v>33</v>
      </c>
      <c r="AX559" s="14" t="s">
        <v>86</v>
      </c>
      <c r="AY559" s="253" t="s">
        <v>139</v>
      </c>
    </row>
    <row r="560" s="2" customFormat="1" ht="14.4" customHeight="1">
      <c r="A560" s="39"/>
      <c r="B560" s="40"/>
      <c r="C560" s="276" t="s">
        <v>785</v>
      </c>
      <c r="D560" s="276" t="s">
        <v>200</v>
      </c>
      <c r="E560" s="277" t="s">
        <v>786</v>
      </c>
      <c r="F560" s="278" t="s">
        <v>787</v>
      </c>
      <c r="G560" s="279" t="s">
        <v>409</v>
      </c>
      <c r="H560" s="280">
        <v>2</v>
      </c>
      <c r="I560" s="281"/>
      <c r="J560" s="282">
        <f>ROUND(I560*H560,2)</f>
        <v>0</v>
      </c>
      <c r="K560" s="278" t="s">
        <v>145</v>
      </c>
      <c r="L560" s="283"/>
      <c r="M560" s="284" t="s">
        <v>1</v>
      </c>
      <c r="N560" s="285" t="s">
        <v>43</v>
      </c>
      <c r="O560" s="92"/>
      <c r="P560" s="228">
        <f>O560*H560</f>
        <v>0</v>
      </c>
      <c r="Q560" s="228">
        <v>0.0025000000000000001</v>
      </c>
      <c r="R560" s="228">
        <f>Q560*H560</f>
        <v>0.0050000000000000001</v>
      </c>
      <c r="S560" s="228">
        <v>0</v>
      </c>
      <c r="T560" s="229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0" t="s">
        <v>199</v>
      </c>
      <c r="AT560" s="230" t="s">
        <v>200</v>
      </c>
      <c r="AU560" s="230" t="s">
        <v>88</v>
      </c>
      <c r="AY560" s="18" t="s">
        <v>139</v>
      </c>
      <c r="BE560" s="231">
        <f>IF(N560="základní",J560,0)</f>
        <v>0</v>
      </c>
      <c r="BF560" s="231">
        <f>IF(N560="snížená",J560,0)</f>
        <v>0</v>
      </c>
      <c r="BG560" s="231">
        <f>IF(N560="zákl. přenesená",J560,0)</f>
        <v>0</v>
      </c>
      <c r="BH560" s="231">
        <f>IF(N560="sníž. přenesená",J560,0)</f>
        <v>0</v>
      </c>
      <c r="BI560" s="231">
        <f>IF(N560="nulová",J560,0)</f>
        <v>0</v>
      </c>
      <c r="BJ560" s="18" t="s">
        <v>86</v>
      </c>
      <c r="BK560" s="231">
        <f>ROUND(I560*H560,2)</f>
        <v>0</v>
      </c>
      <c r="BL560" s="18" t="s">
        <v>146</v>
      </c>
      <c r="BM560" s="230" t="s">
        <v>788</v>
      </c>
    </row>
    <row r="561" s="13" customFormat="1">
      <c r="A561" s="13"/>
      <c r="B561" s="232"/>
      <c r="C561" s="233"/>
      <c r="D561" s="234" t="s">
        <v>148</v>
      </c>
      <c r="E561" s="235" t="s">
        <v>1</v>
      </c>
      <c r="F561" s="236" t="s">
        <v>789</v>
      </c>
      <c r="G561" s="233"/>
      <c r="H561" s="235" t="s">
        <v>1</v>
      </c>
      <c r="I561" s="237"/>
      <c r="J561" s="233"/>
      <c r="K561" s="233"/>
      <c r="L561" s="238"/>
      <c r="M561" s="239"/>
      <c r="N561" s="240"/>
      <c r="O561" s="240"/>
      <c r="P561" s="240"/>
      <c r="Q561" s="240"/>
      <c r="R561" s="240"/>
      <c r="S561" s="240"/>
      <c r="T561" s="24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2" t="s">
        <v>148</v>
      </c>
      <c r="AU561" s="242" t="s">
        <v>88</v>
      </c>
      <c r="AV561" s="13" t="s">
        <v>86</v>
      </c>
      <c r="AW561" s="13" t="s">
        <v>33</v>
      </c>
      <c r="AX561" s="13" t="s">
        <v>78</v>
      </c>
      <c r="AY561" s="242" t="s">
        <v>139</v>
      </c>
    </row>
    <row r="562" s="13" customFormat="1">
      <c r="A562" s="13"/>
      <c r="B562" s="232"/>
      <c r="C562" s="233"/>
      <c r="D562" s="234" t="s">
        <v>148</v>
      </c>
      <c r="E562" s="235" t="s">
        <v>1</v>
      </c>
      <c r="F562" s="236" t="s">
        <v>784</v>
      </c>
      <c r="G562" s="233"/>
      <c r="H562" s="235" t="s">
        <v>1</v>
      </c>
      <c r="I562" s="237"/>
      <c r="J562" s="233"/>
      <c r="K562" s="233"/>
      <c r="L562" s="238"/>
      <c r="M562" s="239"/>
      <c r="N562" s="240"/>
      <c r="O562" s="240"/>
      <c r="P562" s="240"/>
      <c r="Q562" s="240"/>
      <c r="R562" s="240"/>
      <c r="S562" s="240"/>
      <c r="T562" s="241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2" t="s">
        <v>148</v>
      </c>
      <c r="AU562" s="242" t="s">
        <v>88</v>
      </c>
      <c r="AV562" s="13" t="s">
        <v>86</v>
      </c>
      <c r="AW562" s="13" t="s">
        <v>33</v>
      </c>
      <c r="AX562" s="13" t="s">
        <v>78</v>
      </c>
      <c r="AY562" s="242" t="s">
        <v>139</v>
      </c>
    </row>
    <row r="563" s="14" customFormat="1">
      <c r="A563" s="14"/>
      <c r="B563" s="243"/>
      <c r="C563" s="244"/>
      <c r="D563" s="234" t="s">
        <v>148</v>
      </c>
      <c r="E563" s="245" t="s">
        <v>1</v>
      </c>
      <c r="F563" s="246" t="s">
        <v>88</v>
      </c>
      <c r="G563" s="244"/>
      <c r="H563" s="247">
        <v>2</v>
      </c>
      <c r="I563" s="248"/>
      <c r="J563" s="244"/>
      <c r="K563" s="244"/>
      <c r="L563" s="249"/>
      <c r="M563" s="250"/>
      <c r="N563" s="251"/>
      <c r="O563" s="251"/>
      <c r="P563" s="251"/>
      <c r="Q563" s="251"/>
      <c r="R563" s="251"/>
      <c r="S563" s="251"/>
      <c r="T563" s="252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3" t="s">
        <v>148</v>
      </c>
      <c r="AU563" s="253" t="s">
        <v>88</v>
      </c>
      <c r="AV563" s="14" t="s">
        <v>88</v>
      </c>
      <c r="AW563" s="14" t="s">
        <v>33</v>
      </c>
      <c r="AX563" s="14" t="s">
        <v>86</v>
      </c>
      <c r="AY563" s="253" t="s">
        <v>139</v>
      </c>
    </row>
    <row r="564" s="2" customFormat="1" ht="24.15" customHeight="1">
      <c r="A564" s="39"/>
      <c r="B564" s="40"/>
      <c r="C564" s="219" t="s">
        <v>790</v>
      </c>
      <c r="D564" s="219" t="s">
        <v>141</v>
      </c>
      <c r="E564" s="220" t="s">
        <v>791</v>
      </c>
      <c r="F564" s="221" t="s">
        <v>792</v>
      </c>
      <c r="G564" s="222" t="s">
        <v>409</v>
      </c>
      <c r="H564" s="223">
        <v>2</v>
      </c>
      <c r="I564" s="224"/>
      <c r="J564" s="225">
        <f>ROUND(I564*H564,2)</f>
        <v>0</v>
      </c>
      <c r="K564" s="221" t="s">
        <v>145</v>
      </c>
      <c r="L564" s="45"/>
      <c r="M564" s="226" t="s">
        <v>1</v>
      </c>
      <c r="N564" s="227" t="s">
        <v>43</v>
      </c>
      <c r="O564" s="92"/>
      <c r="P564" s="228">
        <f>O564*H564</f>
        <v>0</v>
      </c>
      <c r="Q564" s="228">
        <v>0.11241</v>
      </c>
      <c r="R564" s="228">
        <f>Q564*H564</f>
        <v>0.22481999999999999</v>
      </c>
      <c r="S564" s="228">
        <v>0</v>
      </c>
      <c r="T564" s="229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0" t="s">
        <v>146</v>
      </c>
      <c r="AT564" s="230" t="s">
        <v>141</v>
      </c>
      <c r="AU564" s="230" t="s">
        <v>88</v>
      </c>
      <c r="AY564" s="18" t="s">
        <v>139</v>
      </c>
      <c r="BE564" s="231">
        <f>IF(N564="základní",J564,0)</f>
        <v>0</v>
      </c>
      <c r="BF564" s="231">
        <f>IF(N564="snížená",J564,0)</f>
        <v>0</v>
      </c>
      <c r="BG564" s="231">
        <f>IF(N564="zákl. přenesená",J564,0)</f>
        <v>0</v>
      </c>
      <c r="BH564" s="231">
        <f>IF(N564="sníž. přenesená",J564,0)</f>
        <v>0</v>
      </c>
      <c r="BI564" s="231">
        <f>IF(N564="nulová",J564,0)</f>
        <v>0</v>
      </c>
      <c r="BJ564" s="18" t="s">
        <v>86</v>
      </c>
      <c r="BK564" s="231">
        <f>ROUND(I564*H564,2)</f>
        <v>0</v>
      </c>
      <c r="BL564" s="18" t="s">
        <v>146</v>
      </c>
      <c r="BM564" s="230" t="s">
        <v>793</v>
      </c>
    </row>
    <row r="565" s="13" customFormat="1">
      <c r="A565" s="13"/>
      <c r="B565" s="232"/>
      <c r="C565" s="233"/>
      <c r="D565" s="234" t="s">
        <v>148</v>
      </c>
      <c r="E565" s="235" t="s">
        <v>1</v>
      </c>
      <c r="F565" s="236" t="s">
        <v>794</v>
      </c>
      <c r="G565" s="233"/>
      <c r="H565" s="235" t="s">
        <v>1</v>
      </c>
      <c r="I565" s="237"/>
      <c r="J565" s="233"/>
      <c r="K565" s="233"/>
      <c r="L565" s="238"/>
      <c r="M565" s="239"/>
      <c r="N565" s="240"/>
      <c r="O565" s="240"/>
      <c r="P565" s="240"/>
      <c r="Q565" s="240"/>
      <c r="R565" s="240"/>
      <c r="S565" s="240"/>
      <c r="T565" s="241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2" t="s">
        <v>148</v>
      </c>
      <c r="AU565" s="242" t="s">
        <v>88</v>
      </c>
      <c r="AV565" s="13" t="s">
        <v>86</v>
      </c>
      <c r="AW565" s="13" t="s">
        <v>33</v>
      </c>
      <c r="AX565" s="13" t="s">
        <v>78</v>
      </c>
      <c r="AY565" s="242" t="s">
        <v>139</v>
      </c>
    </row>
    <row r="566" s="14" customFormat="1">
      <c r="A566" s="14"/>
      <c r="B566" s="243"/>
      <c r="C566" s="244"/>
      <c r="D566" s="234" t="s">
        <v>148</v>
      </c>
      <c r="E566" s="245" t="s">
        <v>1</v>
      </c>
      <c r="F566" s="246" t="s">
        <v>88</v>
      </c>
      <c r="G566" s="244"/>
      <c r="H566" s="247">
        <v>2</v>
      </c>
      <c r="I566" s="248"/>
      <c r="J566" s="244"/>
      <c r="K566" s="244"/>
      <c r="L566" s="249"/>
      <c r="M566" s="250"/>
      <c r="N566" s="251"/>
      <c r="O566" s="251"/>
      <c r="P566" s="251"/>
      <c r="Q566" s="251"/>
      <c r="R566" s="251"/>
      <c r="S566" s="251"/>
      <c r="T566" s="252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3" t="s">
        <v>148</v>
      </c>
      <c r="AU566" s="253" t="s">
        <v>88</v>
      </c>
      <c r="AV566" s="14" t="s">
        <v>88</v>
      </c>
      <c r="AW566" s="14" t="s">
        <v>33</v>
      </c>
      <c r="AX566" s="14" t="s">
        <v>86</v>
      </c>
      <c r="AY566" s="253" t="s">
        <v>139</v>
      </c>
    </row>
    <row r="567" s="13" customFormat="1">
      <c r="A567" s="13"/>
      <c r="B567" s="232"/>
      <c r="C567" s="233"/>
      <c r="D567" s="234" t="s">
        <v>148</v>
      </c>
      <c r="E567" s="235" t="s">
        <v>1</v>
      </c>
      <c r="F567" s="236" t="s">
        <v>154</v>
      </c>
      <c r="G567" s="233"/>
      <c r="H567" s="235" t="s">
        <v>1</v>
      </c>
      <c r="I567" s="237"/>
      <c r="J567" s="233"/>
      <c r="K567" s="233"/>
      <c r="L567" s="238"/>
      <c r="M567" s="239"/>
      <c r="N567" s="240"/>
      <c r="O567" s="240"/>
      <c r="P567" s="240"/>
      <c r="Q567" s="240"/>
      <c r="R567" s="240"/>
      <c r="S567" s="240"/>
      <c r="T567" s="241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2" t="s">
        <v>148</v>
      </c>
      <c r="AU567" s="242" t="s">
        <v>88</v>
      </c>
      <c r="AV567" s="13" t="s">
        <v>86</v>
      </c>
      <c r="AW567" s="13" t="s">
        <v>33</v>
      </c>
      <c r="AX567" s="13" t="s">
        <v>78</v>
      </c>
      <c r="AY567" s="242" t="s">
        <v>139</v>
      </c>
    </row>
    <row r="568" s="13" customFormat="1">
      <c r="A568" s="13"/>
      <c r="B568" s="232"/>
      <c r="C568" s="233"/>
      <c r="D568" s="234" t="s">
        <v>148</v>
      </c>
      <c r="E568" s="235" t="s">
        <v>1</v>
      </c>
      <c r="F568" s="236" t="s">
        <v>795</v>
      </c>
      <c r="G568" s="233"/>
      <c r="H568" s="235" t="s">
        <v>1</v>
      </c>
      <c r="I568" s="237"/>
      <c r="J568" s="233"/>
      <c r="K568" s="233"/>
      <c r="L568" s="238"/>
      <c r="M568" s="239"/>
      <c r="N568" s="240"/>
      <c r="O568" s="240"/>
      <c r="P568" s="240"/>
      <c r="Q568" s="240"/>
      <c r="R568" s="240"/>
      <c r="S568" s="240"/>
      <c r="T568" s="241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2" t="s">
        <v>148</v>
      </c>
      <c r="AU568" s="242" t="s">
        <v>88</v>
      </c>
      <c r="AV568" s="13" t="s">
        <v>86</v>
      </c>
      <c r="AW568" s="13" t="s">
        <v>33</v>
      </c>
      <c r="AX568" s="13" t="s">
        <v>78</v>
      </c>
      <c r="AY568" s="242" t="s">
        <v>139</v>
      </c>
    </row>
    <row r="569" s="2" customFormat="1" ht="14.4" customHeight="1">
      <c r="A569" s="39"/>
      <c r="B569" s="40"/>
      <c r="C569" s="276" t="s">
        <v>796</v>
      </c>
      <c r="D569" s="276" t="s">
        <v>200</v>
      </c>
      <c r="E569" s="277" t="s">
        <v>797</v>
      </c>
      <c r="F569" s="278" t="s">
        <v>798</v>
      </c>
      <c r="G569" s="279" t="s">
        <v>409</v>
      </c>
      <c r="H569" s="280">
        <v>2</v>
      </c>
      <c r="I569" s="281"/>
      <c r="J569" s="282">
        <f>ROUND(I569*H569,2)</f>
        <v>0</v>
      </c>
      <c r="K569" s="278" t="s">
        <v>145</v>
      </c>
      <c r="L569" s="283"/>
      <c r="M569" s="284" t="s">
        <v>1</v>
      </c>
      <c r="N569" s="285" t="s">
        <v>43</v>
      </c>
      <c r="O569" s="92"/>
      <c r="P569" s="228">
        <f>O569*H569</f>
        <v>0</v>
      </c>
      <c r="Q569" s="228">
        <v>0.0064999999999999997</v>
      </c>
      <c r="R569" s="228">
        <f>Q569*H569</f>
        <v>0.012999999999999999</v>
      </c>
      <c r="S569" s="228">
        <v>0</v>
      </c>
      <c r="T569" s="229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0" t="s">
        <v>199</v>
      </c>
      <c r="AT569" s="230" t="s">
        <v>200</v>
      </c>
      <c r="AU569" s="230" t="s">
        <v>88</v>
      </c>
      <c r="AY569" s="18" t="s">
        <v>139</v>
      </c>
      <c r="BE569" s="231">
        <f>IF(N569="základní",J569,0)</f>
        <v>0</v>
      </c>
      <c r="BF569" s="231">
        <f>IF(N569="snížená",J569,0)</f>
        <v>0</v>
      </c>
      <c r="BG569" s="231">
        <f>IF(N569="zákl. přenesená",J569,0)</f>
        <v>0</v>
      </c>
      <c r="BH569" s="231">
        <f>IF(N569="sníž. přenesená",J569,0)</f>
        <v>0</v>
      </c>
      <c r="BI569" s="231">
        <f>IF(N569="nulová",J569,0)</f>
        <v>0</v>
      </c>
      <c r="BJ569" s="18" t="s">
        <v>86</v>
      </c>
      <c r="BK569" s="231">
        <f>ROUND(I569*H569,2)</f>
        <v>0</v>
      </c>
      <c r="BL569" s="18" t="s">
        <v>146</v>
      </c>
      <c r="BM569" s="230" t="s">
        <v>799</v>
      </c>
    </row>
    <row r="570" s="13" customFormat="1">
      <c r="A570" s="13"/>
      <c r="B570" s="232"/>
      <c r="C570" s="233"/>
      <c r="D570" s="234" t="s">
        <v>148</v>
      </c>
      <c r="E570" s="235" t="s">
        <v>1</v>
      </c>
      <c r="F570" s="236" t="s">
        <v>800</v>
      </c>
      <c r="G570" s="233"/>
      <c r="H570" s="235" t="s">
        <v>1</v>
      </c>
      <c r="I570" s="237"/>
      <c r="J570" s="233"/>
      <c r="K570" s="233"/>
      <c r="L570" s="238"/>
      <c r="M570" s="239"/>
      <c r="N570" s="240"/>
      <c r="O570" s="240"/>
      <c r="P570" s="240"/>
      <c r="Q570" s="240"/>
      <c r="R570" s="240"/>
      <c r="S570" s="240"/>
      <c r="T570" s="24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2" t="s">
        <v>148</v>
      </c>
      <c r="AU570" s="242" t="s">
        <v>88</v>
      </c>
      <c r="AV570" s="13" t="s">
        <v>86</v>
      </c>
      <c r="AW570" s="13" t="s">
        <v>33</v>
      </c>
      <c r="AX570" s="13" t="s">
        <v>78</v>
      </c>
      <c r="AY570" s="242" t="s">
        <v>139</v>
      </c>
    </row>
    <row r="571" s="14" customFormat="1">
      <c r="A571" s="14"/>
      <c r="B571" s="243"/>
      <c r="C571" s="244"/>
      <c r="D571" s="234" t="s">
        <v>148</v>
      </c>
      <c r="E571" s="245" t="s">
        <v>1</v>
      </c>
      <c r="F571" s="246" t="s">
        <v>88</v>
      </c>
      <c r="G571" s="244"/>
      <c r="H571" s="247">
        <v>2</v>
      </c>
      <c r="I571" s="248"/>
      <c r="J571" s="244"/>
      <c r="K571" s="244"/>
      <c r="L571" s="249"/>
      <c r="M571" s="250"/>
      <c r="N571" s="251"/>
      <c r="O571" s="251"/>
      <c r="P571" s="251"/>
      <c r="Q571" s="251"/>
      <c r="R571" s="251"/>
      <c r="S571" s="251"/>
      <c r="T571" s="25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3" t="s">
        <v>148</v>
      </c>
      <c r="AU571" s="253" t="s">
        <v>88</v>
      </c>
      <c r="AV571" s="14" t="s">
        <v>88</v>
      </c>
      <c r="AW571" s="14" t="s">
        <v>33</v>
      </c>
      <c r="AX571" s="14" t="s">
        <v>86</v>
      </c>
      <c r="AY571" s="253" t="s">
        <v>139</v>
      </c>
    </row>
    <row r="572" s="2" customFormat="1" ht="24.15" customHeight="1">
      <c r="A572" s="39"/>
      <c r="B572" s="40"/>
      <c r="C572" s="219" t="s">
        <v>801</v>
      </c>
      <c r="D572" s="219" t="s">
        <v>141</v>
      </c>
      <c r="E572" s="220" t="s">
        <v>802</v>
      </c>
      <c r="F572" s="221" t="s">
        <v>803</v>
      </c>
      <c r="G572" s="222" t="s">
        <v>373</v>
      </c>
      <c r="H572" s="223">
        <v>230</v>
      </c>
      <c r="I572" s="224"/>
      <c r="J572" s="225">
        <f>ROUND(I572*H572,2)</f>
        <v>0</v>
      </c>
      <c r="K572" s="221" t="s">
        <v>145</v>
      </c>
      <c r="L572" s="45"/>
      <c r="M572" s="226" t="s">
        <v>1</v>
      </c>
      <c r="N572" s="227" t="s">
        <v>43</v>
      </c>
      <c r="O572" s="92"/>
      <c r="P572" s="228">
        <f>O572*H572</f>
        <v>0</v>
      </c>
      <c r="Q572" s="228">
        <v>8.0000000000000007E-05</v>
      </c>
      <c r="R572" s="228">
        <f>Q572*H572</f>
        <v>0.018400000000000003</v>
      </c>
      <c r="S572" s="228">
        <v>0</v>
      </c>
      <c r="T572" s="229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0" t="s">
        <v>146</v>
      </c>
      <c r="AT572" s="230" t="s">
        <v>141</v>
      </c>
      <c r="AU572" s="230" t="s">
        <v>88</v>
      </c>
      <c r="AY572" s="18" t="s">
        <v>139</v>
      </c>
      <c r="BE572" s="231">
        <f>IF(N572="základní",J572,0)</f>
        <v>0</v>
      </c>
      <c r="BF572" s="231">
        <f>IF(N572="snížená",J572,0)</f>
        <v>0</v>
      </c>
      <c r="BG572" s="231">
        <f>IF(N572="zákl. přenesená",J572,0)</f>
        <v>0</v>
      </c>
      <c r="BH572" s="231">
        <f>IF(N572="sníž. přenesená",J572,0)</f>
        <v>0</v>
      </c>
      <c r="BI572" s="231">
        <f>IF(N572="nulová",J572,0)</f>
        <v>0</v>
      </c>
      <c r="BJ572" s="18" t="s">
        <v>86</v>
      </c>
      <c r="BK572" s="231">
        <f>ROUND(I572*H572,2)</f>
        <v>0</v>
      </c>
      <c r="BL572" s="18" t="s">
        <v>146</v>
      </c>
      <c r="BM572" s="230" t="s">
        <v>804</v>
      </c>
    </row>
    <row r="573" s="2" customFormat="1" ht="24.15" customHeight="1">
      <c r="A573" s="39"/>
      <c r="B573" s="40"/>
      <c r="C573" s="219" t="s">
        <v>805</v>
      </c>
      <c r="D573" s="219" t="s">
        <v>141</v>
      </c>
      <c r="E573" s="220" t="s">
        <v>806</v>
      </c>
      <c r="F573" s="221" t="s">
        <v>807</v>
      </c>
      <c r="G573" s="222" t="s">
        <v>373</v>
      </c>
      <c r="H573" s="223">
        <v>25</v>
      </c>
      <c r="I573" s="224"/>
      <c r="J573" s="225">
        <f>ROUND(I573*H573,2)</f>
        <v>0</v>
      </c>
      <c r="K573" s="221" t="s">
        <v>145</v>
      </c>
      <c r="L573" s="45"/>
      <c r="M573" s="226" t="s">
        <v>1</v>
      </c>
      <c r="N573" s="227" t="s">
        <v>43</v>
      </c>
      <c r="O573" s="92"/>
      <c r="P573" s="228">
        <f>O573*H573</f>
        <v>0</v>
      </c>
      <c r="Q573" s="228">
        <v>0.00014999999999999999</v>
      </c>
      <c r="R573" s="228">
        <f>Q573*H573</f>
        <v>0.0037499999999999999</v>
      </c>
      <c r="S573" s="228">
        <v>0</v>
      </c>
      <c r="T573" s="229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0" t="s">
        <v>146</v>
      </c>
      <c r="AT573" s="230" t="s">
        <v>141</v>
      </c>
      <c r="AU573" s="230" t="s">
        <v>88</v>
      </c>
      <c r="AY573" s="18" t="s">
        <v>139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18" t="s">
        <v>86</v>
      </c>
      <c r="BK573" s="231">
        <f>ROUND(I573*H573,2)</f>
        <v>0</v>
      </c>
      <c r="BL573" s="18" t="s">
        <v>146</v>
      </c>
      <c r="BM573" s="230" t="s">
        <v>808</v>
      </c>
    </row>
    <row r="574" s="2" customFormat="1" ht="24.15" customHeight="1">
      <c r="A574" s="39"/>
      <c r="B574" s="40"/>
      <c r="C574" s="219" t="s">
        <v>809</v>
      </c>
      <c r="D574" s="219" t="s">
        <v>141</v>
      </c>
      <c r="E574" s="220" t="s">
        <v>810</v>
      </c>
      <c r="F574" s="221" t="s">
        <v>811</v>
      </c>
      <c r="G574" s="222" t="s">
        <v>373</v>
      </c>
      <c r="H574" s="223">
        <v>82</v>
      </c>
      <c r="I574" s="224"/>
      <c r="J574" s="225">
        <f>ROUND(I574*H574,2)</f>
        <v>0</v>
      </c>
      <c r="K574" s="221" t="s">
        <v>145</v>
      </c>
      <c r="L574" s="45"/>
      <c r="M574" s="226" t="s">
        <v>1</v>
      </c>
      <c r="N574" s="227" t="s">
        <v>43</v>
      </c>
      <c r="O574" s="92"/>
      <c r="P574" s="228">
        <f>O574*H574</f>
        <v>0</v>
      </c>
      <c r="Q574" s="228">
        <v>5.0000000000000002E-05</v>
      </c>
      <c r="R574" s="228">
        <f>Q574*H574</f>
        <v>0.0041000000000000003</v>
      </c>
      <c r="S574" s="228">
        <v>0</v>
      </c>
      <c r="T574" s="22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0" t="s">
        <v>146</v>
      </c>
      <c r="AT574" s="230" t="s">
        <v>141</v>
      </c>
      <c r="AU574" s="230" t="s">
        <v>88</v>
      </c>
      <c r="AY574" s="18" t="s">
        <v>139</v>
      </c>
      <c r="BE574" s="231">
        <f>IF(N574="základní",J574,0)</f>
        <v>0</v>
      </c>
      <c r="BF574" s="231">
        <f>IF(N574="snížená",J574,0)</f>
        <v>0</v>
      </c>
      <c r="BG574" s="231">
        <f>IF(N574="zákl. přenesená",J574,0)</f>
        <v>0</v>
      </c>
      <c r="BH574" s="231">
        <f>IF(N574="sníž. přenesená",J574,0)</f>
        <v>0</v>
      </c>
      <c r="BI574" s="231">
        <f>IF(N574="nulová",J574,0)</f>
        <v>0</v>
      </c>
      <c r="BJ574" s="18" t="s">
        <v>86</v>
      </c>
      <c r="BK574" s="231">
        <f>ROUND(I574*H574,2)</f>
        <v>0</v>
      </c>
      <c r="BL574" s="18" t="s">
        <v>146</v>
      </c>
      <c r="BM574" s="230" t="s">
        <v>812</v>
      </c>
    </row>
    <row r="575" s="2" customFormat="1" ht="24.15" customHeight="1">
      <c r="A575" s="39"/>
      <c r="B575" s="40"/>
      <c r="C575" s="219" t="s">
        <v>813</v>
      </c>
      <c r="D575" s="219" t="s">
        <v>141</v>
      </c>
      <c r="E575" s="220" t="s">
        <v>814</v>
      </c>
      <c r="F575" s="221" t="s">
        <v>815</v>
      </c>
      <c r="G575" s="222" t="s">
        <v>181</v>
      </c>
      <c r="H575" s="223">
        <v>17</v>
      </c>
      <c r="I575" s="224"/>
      <c r="J575" s="225">
        <f>ROUND(I575*H575,2)</f>
        <v>0</v>
      </c>
      <c r="K575" s="221" t="s">
        <v>145</v>
      </c>
      <c r="L575" s="45"/>
      <c r="M575" s="226" t="s">
        <v>1</v>
      </c>
      <c r="N575" s="227" t="s">
        <v>43</v>
      </c>
      <c r="O575" s="92"/>
      <c r="P575" s="228">
        <f>O575*H575</f>
        <v>0</v>
      </c>
      <c r="Q575" s="228">
        <v>0.0011999999999999999</v>
      </c>
      <c r="R575" s="228">
        <f>Q575*H575</f>
        <v>0.020399999999999998</v>
      </c>
      <c r="S575" s="228">
        <v>0</v>
      </c>
      <c r="T575" s="229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0" t="s">
        <v>146</v>
      </c>
      <c r="AT575" s="230" t="s">
        <v>141</v>
      </c>
      <c r="AU575" s="230" t="s">
        <v>88</v>
      </c>
      <c r="AY575" s="18" t="s">
        <v>139</v>
      </c>
      <c r="BE575" s="231">
        <f>IF(N575="základní",J575,0)</f>
        <v>0</v>
      </c>
      <c r="BF575" s="231">
        <f>IF(N575="snížená",J575,0)</f>
        <v>0</v>
      </c>
      <c r="BG575" s="231">
        <f>IF(N575="zákl. přenesená",J575,0)</f>
        <v>0</v>
      </c>
      <c r="BH575" s="231">
        <f>IF(N575="sníž. přenesená",J575,0)</f>
        <v>0</v>
      </c>
      <c r="BI575" s="231">
        <f>IF(N575="nulová",J575,0)</f>
        <v>0</v>
      </c>
      <c r="BJ575" s="18" t="s">
        <v>86</v>
      </c>
      <c r="BK575" s="231">
        <f>ROUND(I575*H575,2)</f>
        <v>0</v>
      </c>
      <c r="BL575" s="18" t="s">
        <v>146</v>
      </c>
      <c r="BM575" s="230" t="s">
        <v>816</v>
      </c>
    </row>
    <row r="576" s="13" customFormat="1">
      <c r="A576" s="13"/>
      <c r="B576" s="232"/>
      <c r="C576" s="233"/>
      <c r="D576" s="234" t="s">
        <v>148</v>
      </c>
      <c r="E576" s="235" t="s">
        <v>1</v>
      </c>
      <c r="F576" s="236" t="s">
        <v>817</v>
      </c>
      <c r="G576" s="233"/>
      <c r="H576" s="235" t="s">
        <v>1</v>
      </c>
      <c r="I576" s="237"/>
      <c r="J576" s="233"/>
      <c r="K576" s="233"/>
      <c r="L576" s="238"/>
      <c r="M576" s="239"/>
      <c r="N576" s="240"/>
      <c r="O576" s="240"/>
      <c r="P576" s="240"/>
      <c r="Q576" s="240"/>
      <c r="R576" s="240"/>
      <c r="S576" s="240"/>
      <c r="T576" s="24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2" t="s">
        <v>148</v>
      </c>
      <c r="AU576" s="242" t="s">
        <v>88</v>
      </c>
      <c r="AV576" s="13" t="s">
        <v>86</v>
      </c>
      <c r="AW576" s="13" t="s">
        <v>33</v>
      </c>
      <c r="AX576" s="13" t="s">
        <v>78</v>
      </c>
      <c r="AY576" s="242" t="s">
        <v>139</v>
      </c>
    </row>
    <row r="577" s="14" customFormat="1">
      <c r="A577" s="14"/>
      <c r="B577" s="243"/>
      <c r="C577" s="244"/>
      <c r="D577" s="234" t="s">
        <v>148</v>
      </c>
      <c r="E577" s="245" t="s">
        <v>1</v>
      </c>
      <c r="F577" s="246" t="s">
        <v>818</v>
      </c>
      <c r="G577" s="244"/>
      <c r="H577" s="247">
        <v>17</v>
      </c>
      <c r="I577" s="248"/>
      <c r="J577" s="244"/>
      <c r="K577" s="244"/>
      <c r="L577" s="249"/>
      <c r="M577" s="250"/>
      <c r="N577" s="251"/>
      <c r="O577" s="251"/>
      <c r="P577" s="251"/>
      <c r="Q577" s="251"/>
      <c r="R577" s="251"/>
      <c r="S577" s="251"/>
      <c r="T577" s="252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3" t="s">
        <v>148</v>
      </c>
      <c r="AU577" s="253" t="s">
        <v>88</v>
      </c>
      <c r="AV577" s="14" t="s">
        <v>88</v>
      </c>
      <c r="AW577" s="14" t="s">
        <v>33</v>
      </c>
      <c r="AX577" s="14" t="s">
        <v>86</v>
      </c>
      <c r="AY577" s="253" t="s">
        <v>139</v>
      </c>
    </row>
    <row r="578" s="2" customFormat="1" ht="14.4" customHeight="1">
      <c r="A578" s="39"/>
      <c r="B578" s="40"/>
      <c r="C578" s="219" t="s">
        <v>819</v>
      </c>
      <c r="D578" s="219" t="s">
        <v>141</v>
      </c>
      <c r="E578" s="220" t="s">
        <v>820</v>
      </c>
      <c r="F578" s="221" t="s">
        <v>821</v>
      </c>
      <c r="G578" s="222" t="s">
        <v>373</v>
      </c>
      <c r="H578" s="223">
        <v>337</v>
      </c>
      <c r="I578" s="224"/>
      <c r="J578" s="225">
        <f>ROUND(I578*H578,2)</f>
        <v>0</v>
      </c>
      <c r="K578" s="221" t="s">
        <v>145</v>
      </c>
      <c r="L578" s="45"/>
      <c r="M578" s="226" t="s">
        <v>1</v>
      </c>
      <c r="N578" s="227" t="s">
        <v>43</v>
      </c>
      <c r="O578" s="92"/>
      <c r="P578" s="228">
        <f>O578*H578</f>
        <v>0</v>
      </c>
      <c r="Q578" s="228">
        <v>0</v>
      </c>
      <c r="R578" s="228">
        <f>Q578*H578</f>
        <v>0</v>
      </c>
      <c r="S578" s="228">
        <v>0</v>
      </c>
      <c r="T578" s="229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0" t="s">
        <v>146</v>
      </c>
      <c r="AT578" s="230" t="s">
        <v>141</v>
      </c>
      <c r="AU578" s="230" t="s">
        <v>88</v>
      </c>
      <c r="AY578" s="18" t="s">
        <v>139</v>
      </c>
      <c r="BE578" s="231">
        <f>IF(N578="základní",J578,0)</f>
        <v>0</v>
      </c>
      <c r="BF578" s="231">
        <f>IF(N578="snížená",J578,0)</f>
        <v>0</v>
      </c>
      <c r="BG578" s="231">
        <f>IF(N578="zákl. přenesená",J578,0)</f>
        <v>0</v>
      </c>
      <c r="BH578" s="231">
        <f>IF(N578="sníž. přenesená",J578,0)</f>
        <v>0</v>
      </c>
      <c r="BI578" s="231">
        <f>IF(N578="nulová",J578,0)</f>
        <v>0</v>
      </c>
      <c r="BJ578" s="18" t="s">
        <v>86</v>
      </c>
      <c r="BK578" s="231">
        <f>ROUND(I578*H578,2)</f>
        <v>0</v>
      </c>
      <c r="BL578" s="18" t="s">
        <v>146</v>
      </c>
      <c r="BM578" s="230" t="s">
        <v>822</v>
      </c>
    </row>
    <row r="579" s="14" customFormat="1">
      <c r="A579" s="14"/>
      <c r="B579" s="243"/>
      <c r="C579" s="244"/>
      <c r="D579" s="234" t="s">
        <v>148</v>
      </c>
      <c r="E579" s="245" t="s">
        <v>1</v>
      </c>
      <c r="F579" s="246" t="s">
        <v>823</v>
      </c>
      <c r="G579" s="244"/>
      <c r="H579" s="247">
        <v>337</v>
      </c>
      <c r="I579" s="248"/>
      <c r="J579" s="244"/>
      <c r="K579" s="244"/>
      <c r="L579" s="249"/>
      <c r="M579" s="250"/>
      <c r="N579" s="251"/>
      <c r="O579" s="251"/>
      <c r="P579" s="251"/>
      <c r="Q579" s="251"/>
      <c r="R579" s="251"/>
      <c r="S579" s="251"/>
      <c r="T579" s="252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3" t="s">
        <v>148</v>
      </c>
      <c r="AU579" s="253" t="s">
        <v>88</v>
      </c>
      <c r="AV579" s="14" t="s">
        <v>88</v>
      </c>
      <c r="AW579" s="14" t="s">
        <v>33</v>
      </c>
      <c r="AX579" s="14" t="s">
        <v>86</v>
      </c>
      <c r="AY579" s="253" t="s">
        <v>139</v>
      </c>
    </row>
    <row r="580" s="2" customFormat="1" ht="14.4" customHeight="1">
      <c r="A580" s="39"/>
      <c r="B580" s="40"/>
      <c r="C580" s="219" t="s">
        <v>824</v>
      </c>
      <c r="D580" s="219" t="s">
        <v>141</v>
      </c>
      <c r="E580" s="220" t="s">
        <v>825</v>
      </c>
      <c r="F580" s="221" t="s">
        <v>826</v>
      </c>
      <c r="G580" s="222" t="s">
        <v>181</v>
      </c>
      <c r="H580" s="223">
        <v>17</v>
      </c>
      <c r="I580" s="224"/>
      <c r="J580" s="225">
        <f>ROUND(I580*H580,2)</f>
        <v>0</v>
      </c>
      <c r="K580" s="221" t="s">
        <v>145</v>
      </c>
      <c r="L580" s="45"/>
      <c r="M580" s="226" t="s">
        <v>1</v>
      </c>
      <c r="N580" s="227" t="s">
        <v>43</v>
      </c>
      <c r="O580" s="92"/>
      <c r="P580" s="228">
        <f>O580*H580</f>
        <v>0</v>
      </c>
      <c r="Q580" s="228">
        <v>1.0000000000000001E-05</v>
      </c>
      <c r="R580" s="228">
        <f>Q580*H580</f>
        <v>0.00017000000000000001</v>
      </c>
      <c r="S580" s="228">
        <v>0</v>
      </c>
      <c r="T580" s="229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0" t="s">
        <v>146</v>
      </c>
      <c r="AT580" s="230" t="s">
        <v>141</v>
      </c>
      <c r="AU580" s="230" t="s">
        <v>88</v>
      </c>
      <c r="AY580" s="18" t="s">
        <v>139</v>
      </c>
      <c r="BE580" s="231">
        <f>IF(N580="základní",J580,0)</f>
        <v>0</v>
      </c>
      <c r="BF580" s="231">
        <f>IF(N580="snížená",J580,0)</f>
        <v>0</v>
      </c>
      <c r="BG580" s="231">
        <f>IF(N580="zákl. přenesená",J580,0)</f>
        <v>0</v>
      </c>
      <c r="BH580" s="231">
        <f>IF(N580="sníž. přenesená",J580,0)</f>
        <v>0</v>
      </c>
      <c r="BI580" s="231">
        <f>IF(N580="nulová",J580,0)</f>
        <v>0</v>
      </c>
      <c r="BJ580" s="18" t="s">
        <v>86</v>
      </c>
      <c r="BK580" s="231">
        <f>ROUND(I580*H580,2)</f>
        <v>0</v>
      </c>
      <c r="BL580" s="18" t="s">
        <v>146</v>
      </c>
      <c r="BM580" s="230" t="s">
        <v>827</v>
      </c>
    </row>
    <row r="581" s="2" customFormat="1" ht="24.15" customHeight="1">
      <c r="A581" s="39"/>
      <c r="B581" s="40"/>
      <c r="C581" s="219" t="s">
        <v>828</v>
      </c>
      <c r="D581" s="219" t="s">
        <v>141</v>
      </c>
      <c r="E581" s="220" t="s">
        <v>829</v>
      </c>
      <c r="F581" s="221" t="s">
        <v>830</v>
      </c>
      <c r="G581" s="222" t="s">
        <v>181</v>
      </c>
      <c r="H581" s="223">
        <v>477</v>
      </c>
      <c r="I581" s="224"/>
      <c r="J581" s="225">
        <f>ROUND(I581*H581,2)</f>
        <v>0</v>
      </c>
      <c r="K581" s="221" t="s">
        <v>145</v>
      </c>
      <c r="L581" s="45"/>
      <c r="M581" s="226" t="s">
        <v>1</v>
      </c>
      <c r="N581" s="227" t="s">
        <v>43</v>
      </c>
      <c r="O581" s="92"/>
      <c r="P581" s="228">
        <f>O581*H581</f>
        <v>0</v>
      </c>
      <c r="Q581" s="228">
        <v>0</v>
      </c>
      <c r="R581" s="228">
        <f>Q581*H581</f>
        <v>0</v>
      </c>
      <c r="S581" s="228">
        <v>0.02</v>
      </c>
      <c r="T581" s="229">
        <f>S581*H581</f>
        <v>9.5400000000000009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0" t="s">
        <v>146</v>
      </c>
      <c r="AT581" s="230" t="s">
        <v>141</v>
      </c>
      <c r="AU581" s="230" t="s">
        <v>88</v>
      </c>
      <c r="AY581" s="18" t="s">
        <v>139</v>
      </c>
      <c r="BE581" s="231">
        <f>IF(N581="základní",J581,0)</f>
        <v>0</v>
      </c>
      <c r="BF581" s="231">
        <f>IF(N581="snížená",J581,0)</f>
        <v>0</v>
      </c>
      <c r="BG581" s="231">
        <f>IF(N581="zákl. přenesená",J581,0)</f>
        <v>0</v>
      </c>
      <c r="BH581" s="231">
        <f>IF(N581="sníž. přenesená",J581,0)</f>
        <v>0</v>
      </c>
      <c r="BI581" s="231">
        <f>IF(N581="nulová",J581,0)</f>
        <v>0</v>
      </c>
      <c r="BJ581" s="18" t="s">
        <v>86</v>
      </c>
      <c r="BK581" s="231">
        <f>ROUND(I581*H581,2)</f>
        <v>0</v>
      </c>
      <c r="BL581" s="18" t="s">
        <v>146</v>
      </c>
      <c r="BM581" s="230" t="s">
        <v>831</v>
      </c>
    </row>
    <row r="582" s="13" customFormat="1">
      <c r="A582" s="13"/>
      <c r="B582" s="232"/>
      <c r="C582" s="233"/>
      <c r="D582" s="234" t="s">
        <v>148</v>
      </c>
      <c r="E582" s="235" t="s">
        <v>1</v>
      </c>
      <c r="F582" s="236" t="s">
        <v>832</v>
      </c>
      <c r="G582" s="233"/>
      <c r="H582" s="235" t="s">
        <v>1</v>
      </c>
      <c r="I582" s="237"/>
      <c r="J582" s="233"/>
      <c r="K582" s="233"/>
      <c r="L582" s="238"/>
      <c r="M582" s="239"/>
      <c r="N582" s="240"/>
      <c r="O582" s="240"/>
      <c r="P582" s="240"/>
      <c r="Q582" s="240"/>
      <c r="R582" s="240"/>
      <c r="S582" s="240"/>
      <c r="T582" s="241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2" t="s">
        <v>148</v>
      </c>
      <c r="AU582" s="242" t="s">
        <v>88</v>
      </c>
      <c r="AV582" s="13" t="s">
        <v>86</v>
      </c>
      <c r="AW582" s="13" t="s">
        <v>33</v>
      </c>
      <c r="AX582" s="13" t="s">
        <v>78</v>
      </c>
      <c r="AY582" s="242" t="s">
        <v>139</v>
      </c>
    </row>
    <row r="583" s="14" customFormat="1">
      <c r="A583" s="14"/>
      <c r="B583" s="243"/>
      <c r="C583" s="244"/>
      <c r="D583" s="234" t="s">
        <v>148</v>
      </c>
      <c r="E583" s="245" t="s">
        <v>1</v>
      </c>
      <c r="F583" s="246" t="s">
        <v>833</v>
      </c>
      <c r="G583" s="244"/>
      <c r="H583" s="247">
        <v>477</v>
      </c>
      <c r="I583" s="248"/>
      <c r="J583" s="244"/>
      <c r="K583" s="244"/>
      <c r="L583" s="249"/>
      <c r="M583" s="250"/>
      <c r="N583" s="251"/>
      <c r="O583" s="251"/>
      <c r="P583" s="251"/>
      <c r="Q583" s="251"/>
      <c r="R583" s="251"/>
      <c r="S583" s="251"/>
      <c r="T583" s="252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3" t="s">
        <v>148</v>
      </c>
      <c r="AU583" s="253" t="s">
        <v>88</v>
      </c>
      <c r="AV583" s="14" t="s">
        <v>88</v>
      </c>
      <c r="AW583" s="14" t="s">
        <v>33</v>
      </c>
      <c r="AX583" s="14" t="s">
        <v>86</v>
      </c>
      <c r="AY583" s="253" t="s">
        <v>139</v>
      </c>
    </row>
    <row r="584" s="2" customFormat="1" ht="24.15" customHeight="1">
      <c r="A584" s="39"/>
      <c r="B584" s="40"/>
      <c r="C584" s="219" t="s">
        <v>834</v>
      </c>
      <c r="D584" s="219" t="s">
        <v>141</v>
      </c>
      <c r="E584" s="220" t="s">
        <v>835</v>
      </c>
      <c r="F584" s="221" t="s">
        <v>836</v>
      </c>
      <c r="G584" s="222" t="s">
        <v>181</v>
      </c>
      <c r="H584" s="223">
        <v>85</v>
      </c>
      <c r="I584" s="224"/>
      <c r="J584" s="225">
        <f>ROUND(I584*H584,2)</f>
        <v>0</v>
      </c>
      <c r="K584" s="221" t="s">
        <v>145</v>
      </c>
      <c r="L584" s="45"/>
      <c r="M584" s="226" t="s">
        <v>1</v>
      </c>
      <c r="N584" s="227" t="s">
        <v>43</v>
      </c>
      <c r="O584" s="92"/>
      <c r="P584" s="228">
        <f>O584*H584</f>
        <v>0</v>
      </c>
      <c r="Q584" s="228">
        <v>0.28028999999999998</v>
      </c>
      <c r="R584" s="228">
        <f>Q584*H584</f>
        <v>23.824649999999998</v>
      </c>
      <c r="S584" s="228">
        <v>0</v>
      </c>
      <c r="T584" s="229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0" t="s">
        <v>146</v>
      </c>
      <c r="AT584" s="230" t="s">
        <v>141</v>
      </c>
      <c r="AU584" s="230" t="s">
        <v>88</v>
      </c>
      <c r="AY584" s="18" t="s">
        <v>139</v>
      </c>
      <c r="BE584" s="231">
        <f>IF(N584="základní",J584,0)</f>
        <v>0</v>
      </c>
      <c r="BF584" s="231">
        <f>IF(N584="snížená",J584,0)</f>
        <v>0</v>
      </c>
      <c r="BG584" s="231">
        <f>IF(N584="zákl. přenesená",J584,0)</f>
        <v>0</v>
      </c>
      <c r="BH584" s="231">
        <f>IF(N584="sníž. přenesená",J584,0)</f>
        <v>0</v>
      </c>
      <c r="BI584" s="231">
        <f>IF(N584="nulová",J584,0)</f>
        <v>0</v>
      </c>
      <c r="BJ584" s="18" t="s">
        <v>86</v>
      </c>
      <c r="BK584" s="231">
        <f>ROUND(I584*H584,2)</f>
        <v>0</v>
      </c>
      <c r="BL584" s="18" t="s">
        <v>146</v>
      </c>
      <c r="BM584" s="230" t="s">
        <v>837</v>
      </c>
    </row>
    <row r="585" s="13" customFormat="1">
      <c r="A585" s="13"/>
      <c r="B585" s="232"/>
      <c r="C585" s="233"/>
      <c r="D585" s="234" t="s">
        <v>148</v>
      </c>
      <c r="E585" s="235" t="s">
        <v>1</v>
      </c>
      <c r="F585" s="236" t="s">
        <v>838</v>
      </c>
      <c r="G585" s="233"/>
      <c r="H585" s="235" t="s">
        <v>1</v>
      </c>
      <c r="I585" s="237"/>
      <c r="J585" s="233"/>
      <c r="K585" s="233"/>
      <c r="L585" s="238"/>
      <c r="M585" s="239"/>
      <c r="N585" s="240"/>
      <c r="O585" s="240"/>
      <c r="P585" s="240"/>
      <c r="Q585" s="240"/>
      <c r="R585" s="240"/>
      <c r="S585" s="240"/>
      <c r="T585" s="241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2" t="s">
        <v>148</v>
      </c>
      <c r="AU585" s="242" t="s">
        <v>88</v>
      </c>
      <c r="AV585" s="13" t="s">
        <v>86</v>
      </c>
      <c r="AW585" s="13" t="s">
        <v>33</v>
      </c>
      <c r="AX585" s="13" t="s">
        <v>78</v>
      </c>
      <c r="AY585" s="242" t="s">
        <v>139</v>
      </c>
    </row>
    <row r="586" s="14" customFormat="1">
      <c r="A586" s="14"/>
      <c r="B586" s="243"/>
      <c r="C586" s="244"/>
      <c r="D586" s="234" t="s">
        <v>148</v>
      </c>
      <c r="E586" s="245" t="s">
        <v>1</v>
      </c>
      <c r="F586" s="246" t="s">
        <v>839</v>
      </c>
      <c r="G586" s="244"/>
      <c r="H586" s="247">
        <v>85</v>
      </c>
      <c r="I586" s="248"/>
      <c r="J586" s="244"/>
      <c r="K586" s="244"/>
      <c r="L586" s="249"/>
      <c r="M586" s="250"/>
      <c r="N586" s="251"/>
      <c r="O586" s="251"/>
      <c r="P586" s="251"/>
      <c r="Q586" s="251"/>
      <c r="R586" s="251"/>
      <c r="S586" s="251"/>
      <c r="T586" s="252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3" t="s">
        <v>148</v>
      </c>
      <c r="AU586" s="253" t="s">
        <v>88</v>
      </c>
      <c r="AV586" s="14" t="s">
        <v>88</v>
      </c>
      <c r="AW586" s="14" t="s">
        <v>33</v>
      </c>
      <c r="AX586" s="14" t="s">
        <v>86</v>
      </c>
      <c r="AY586" s="253" t="s">
        <v>139</v>
      </c>
    </row>
    <row r="587" s="13" customFormat="1">
      <c r="A587" s="13"/>
      <c r="B587" s="232"/>
      <c r="C587" s="233"/>
      <c r="D587" s="234" t="s">
        <v>148</v>
      </c>
      <c r="E587" s="235" t="s">
        <v>1</v>
      </c>
      <c r="F587" s="236" t="s">
        <v>840</v>
      </c>
      <c r="G587" s="233"/>
      <c r="H587" s="235" t="s">
        <v>1</v>
      </c>
      <c r="I587" s="237"/>
      <c r="J587" s="233"/>
      <c r="K587" s="233"/>
      <c r="L587" s="238"/>
      <c r="M587" s="239"/>
      <c r="N587" s="240"/>
      <c r="O587" s="240"/>
      <c r="P587" s="240"/>
      <c r="Q587" s="240"/>
      <c r="R587" s="240"/>
      <c r="S587" s="240"/>
      <c r="T587" s="241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2" t="s">
        <v>148</v>
      </c>
      <c r="AU587" s="242" t="s">
        <v>88</v>
      </c>
      <c r="AV587" s="13" t="s">
        <v>86</v>
      </c>
      <c r="AW587" s="13" t="s">
        <v>33</v>
      </c>
      <c r="AX587" s="13" t="s">
        <v>78</v>
      </c>
      <c r="AY587" s="242" t="s">
        <v>139</v>
      </c>
    </row>
    <row r="588" s="2" customFormat="1" ht="14.4" customHeight="1">
      <c r="A588" s="39"/>
      <c r="B588" s="40"/>
      <c r="C588" s="276" t="s">
        <v>841</v>
      </c>
      <c r="D588" s="276" t="s">
        <v>200</v>
      </c>
      <c r="E588" s="277" t="s">
        <v>842</v>
      </c>
      <c r="F588" s="278" t="s">
        <v>843</v>
      </c>
      <c r="G588" s="279" t="s">
        <v>409</v>
      </c>
      <c r="H588" s="280">
        <v>1374</v>
      </c>
      <c r="I588" s="281"/>
      <c r="J588" s="282">
        <f>ROUND(I588*H588,2)</f>
        <v>0</v>
      </c>
      <c r="K588" s="278" t="s">
        <v>1</v>
      </c>
      <c r="L588" s="283"/>
      <c r="M588" s="284" t="s">
        <v>1</v>
      </c>
      <c r="N588" s="285" t="s">
        <v>43</v>
      </c>
      <c r="O588" s="92"/>
      <c r="P588" s="228">
        <f>O588*H588</f>
        <v>0</v>
      </c>
      <c r="Q588" s="228">
        <v>0.02</v>
      </c>
      <c r="R588" s="228">
        <f>Q588*H588</f>
        <v>27.48</v>
      </c>
      <c r="S588" s="228">
        <v>0</v>
      </c>
      <c r="T588" s="22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0" t="s">
        <v>199</v>
      </c>
      <c r="AT588" s="230" t="s">
        <v>200</v>
      </c>
      <c r="AU588" s="230" t="s">
        <v>88</v>
      </c>
      <c r="AY588" s="18" t="s">
        <v>139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8" t="s">
        <v>86</v>
      </c>
      <c r="BK588" s="231">
        <f>ROUND(I588*H588,2)</f>
        <v>0</v>
      </c>
      <c r="BL588" s="18" t="s">
        <v>146</v>
      </c>
      <c r="BM588" s="230" t="s">
        <v>844</v>
      </c>
    </row>
    <row r="589" s="13" customFormat="1">
      <c r="A589" s="13"/>
      <c r="B589" s="232"/>
      <c r="C589" s="233"/>
      <c r="D589" s="234" t="s">
        <v>148</v>
      </c>
      <c r="E589" s="235" t="s">
        <v>1</v>
      </c>
      <c r="F589" s="236" t="s">
        <v>845</v>
      </c>
      <c r="G589" s="233"/>
      <c r="H589" s="235" t="s">
        <v>1</v>
      </c>
      <c r="I589" s="237"/>
      <c r="J589" s="233"/>
      <c r="K589" s="233"/>
      <c r="L589" s="238"/>
      <c r="M589" s="239"/>
      <c r="N589" s="240"/>
      <c r="O589" s="240"/>
      <c r="P589" s="240"/>
      <c r="Q589" s="240"/>
      <c r="R589" s="240"/>
      <c r="S589" s="240"/>
      <c r="T589" s="24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2" t="s">
        <v>148</v>
      </c>
      <c r="AU589" s="242" t="s">
        <v>88</v>
      </c>
      <c r="AV589" s="13" t="s">
        <v>86</v>
      </c>
      <c r="AW589" s="13" t="s">
        <v>33</v>
      </c>
      <c r="AX589" s="13" t="s">
        <v>78</v>
      </c>
      <c r="AY589" s="242" t="s">
        <v>139</v>
      </c>
    </row>
    <row r="590" s="14" customFormat="1">
      <c r="A590" s="14"/>
      <c r="B590" s="243"/>
      <c r="C590" s="244"/>
      <c r="D590" s="234" t="s">
        <v>148</v>
      </c>
      <c r="E590" s="245" t="s">
        <v>1</v>
      </c>
      <c r="F590" s="246" t="s">
        <v>846</v>
      </c>
      <c r="G590" s="244"/>
      <c r="H590" s="247">
        <v>687</v>
      </c>
      <c r="I590" s="248"/>
      <c r="J590" s="244"/>
      <c r="K590" s="244"/>
      <c r="L590" s="249"/>
      <c r="M590" s="250"/>
      <c r="N590" s="251"/>
      <c r="O590" s="251"/>
      <c r="P590" s="251"/>
      <c r="Q590" s="251"/>
      <c r="R590" s="251"/>
      <c r="S590" s="251"/>
      <c r="T590" s="25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3" t="s">
        <v>148</v>
      </c>
      <c r="AU590" s="253" t="s">
        <v>88</v>
      </c>
      <c r="AV590" s="14" t="s">
        <v>88</v>
      </c>
      <c r="AW590" s="14" t="s">
        <v>33</v>
      </c>
      <c r="AX590" s="14" t="s">
        <v>86</v>
      </c>
      <c r="AY590" s="253" t="s">
        <v>139</v>
      </c>
    </row>
    <row r="591" s="14" customFormat="1">
      <c r="A591" s="14"/>
      <c r="B591" s="243"/>
      <c r="C591" s="244"/>
      <c r="D591" s="234" t="s">
        <v>148</v>
      </c>
      <c r="E591" s="244"/>
      <c r="F591" s="246" t="s">
        <v>847</v>
      </c>
      <c r="G591" s="244"/>
      <c r="H591" s="247">
        <v>1374</v>
      </c>
      <c r="I591" s="248"/>
      <c r="J591" s="244"/>
      <c r="K591" s="244"/>
      <c r="L591" s="249"/>
      <c r="M591" s="250"/>
      <c r="N591" s="251"/>
      <c r="O591" s="251"/>
      <c r="P591" s="251"/>
      <c r="Q591" s="251"/>
      <c r="R591" s="251"/>
      <c r="S591" s="251"/>
      <c r="T591" s="252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3" t="s">
        <v>148</v>
      </c>
      <c r="AU591" s="253" t="s">
        <v>88</v>
      </c>
      <c r="AV591" s="14" t="s">
        <v>88</v>
      </c>
      <c r="AW591" s="14" t="s">
        <v>4</v>
      </c>
      <c r="AX591" s="14" t="s">
        <v>86</v>
      </c>
      <c r="AY591" s="253" t="s">
        <v>139</v>
      </c>
    </row>
    <row r="592" s="2" customFormat="1" ht="14.4" customHeight="1">
      <c r="A592" s="39"/>
      <c r="B592" s="40"/>
      <c r="C592" s="219" t="s">
        <v>848</v>
      </c>
      <c r="D592" s="219" t="s">
        <v>141</v>
      </c>
      <c r="E592" s="220" t="s">
        <v>849</v>
      </c>
      <c r="F592" s="221" t="s">
        <v>850</v>
      </c>
      <c r="G592" s="222" t="s">
        <v>373</v>
      </c>
      <c r="H592" s="223">
        <v>370</v>
      </c>
      <c r="I592" s="224"/>
      <c r="J592" s="225">
        <f>ROUND(I592*H592,2)</f>
        <v>0</v>
      </c>
      <c r="K592" s="221" t="s">
        <v>145</v>
      </c>
      <c r="L592" s="45"/>
      <c r="M592" s="226" t="s">
        <v>1</v>
      </c>
      <c r="N592" s="227" t="s">
        <v>43</v>
      </c>
      <c r="O592" s="92"/>
      <c r="P592" s="228">
        <f>O592*H592</f>
        <v>0</v>
      </c>
      <c r="Q592" s="228">
        <v>0</v>
      </c>
      <c r="R592" s="228">
        <f>Q592*H592</f>
        <v>0</v>
      </c>
      <c r="S592" s="228">
        <v>0</v>
      </c>
      <c r="T592" s="229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0" t="s">
        <v>146</v>
      </c>
      <c r="AT592" s="230" t="s">
        <v>141</v>
      </c>
      <c r="AU592" s="230" t="s">
        <v>88</v>
      </c>
      <c r="AY592" s="18" t="s">
        <v>139</v>
      </c>
      <c r="BE592" s="231">
        <f>IF(N592="základní",J592,0)</f>
        <v>0</v>
      </c>
      <c r="BF592" s="231">
        <f>IF(N592="snížená",J592,0)</f>
        <v>0</v>
      </c>
      <c r="BG592" s="231">
        <f>IF(N592="zákl. přenesená",J592,0)</f>
        <v>0</v>
      </c>
      <c r="BH592" s="231">
        <f>IF(N592="sníž. přenesená",J592,0)</f>
        <v>0</v>
      </c>
      <c r="BI592" s="231">
        <f>IF(N592="nulová",J592,0)</f>
        <v>0</v>
      </c>
      <c r="BJ592" s="18" t="s">
        <v>86</v>
      </c>
      <c r="BK592" s="231">
        <f>ROUND(I592*H592,2)</f>
        <v>0</v>
      </c>
      <c r="BL592" s="18" t="s">
        <v>146</v>
      </c>
      <c r="BM592" s="230" t="s">
        <v>851</v>
      </c>
    </row>
    <row r="593" s="2" customFormat="1" ht="24.15" customHeight="1">
      <c r="A593" s="39"/>
      <c r="B593" s="40"/>
      <c r="C593" s="219" t="s">
        <v>852</v>
      </c>
      <c r="D593" s="219" t="s">
        <v>141</v>
      </c>
      <c r="E593" s="220" t="s">
        <v>853</v>
      </c>
      <c r="F593" s="221" t="s">
        <v>854</v>
      </c>
      <c r="G593" s="222" t="s">
        <v>373</v>
      </c>
      <c r="H593" s="223">
        <v>370</v>
      </c>
      <c r="I593" s="224"/>
      <c r="J593" s="225">
        <f>ROUND(I593*H593,2)</f>
        <v>0</v>
      </c>
      <c r="K593" s="221" t="s">
        <v>145</v>
      </c>
      <c r="L593" s="45"/>
      <c r="M593" s="226" t="s">
        <v>1</v>
      </c>
      <c r="N593" s="227" t="s">
        <v>43</v>
      </c>
      <c r="O593" s="92"/>
      <c r="P593" s="228">
        <f>O593*H593</f>
        <v>0</v>
      </c>
      <c r="Q593" s="228">
        <v>0.00059999999999999995</v>
      </c>
      <c r="R593" s="228">
        <f>Q593*H593</f>
        <v>0.22199999999999998</v>
      </c>
      <c r="S593" s="228">
        <v>0</v>
      </c>
      <c r="T593" s="229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0" t="s">
        <v>146</v>
      </c>
      <c r="AT593" s="230" t="s">
        <v>141</v>
      </c>
      <c r="AU593" s="230" t="s">
        <v>88</v>
      </c>
      <c r="AY593" s="18" t="s">
        <v>139</v>
      </c>
      <c r="BE593" s="231">
        <f>IF(N593="základní",J593,0)</f>
        <v>0</v>
      </c>
      <c r="BF593" s="231">
        <f>IF(N593="snížená",J593,0)</f>
        <v>0</v>
      </c>
      <c r="BG593" s="231">
        <f>IF(N593="zákl. přenesená",J593,0)</f>
        <v>0</v>
      </c>
      <c r="BH593" s="231">
        <f>IF(N593="sníž. přenesená",J593,0)</f>
        <v>0</v>
      </c>
      <c r="BI593" s="231">
        <f>IF(N593="nulová",J593,0)</f>
        <v>0</v>
      </c>
      <c r="BJ593" s="18" t="s">
        <v>86</v>
      </c>
      <c r="BK593" s="231">
        <f>ROUND(I593*H593,2)</f>
        <v>0</v>
      </c>
      <c r="BL593" s="18" t="s">
        <v>146</v>
      </c>
      <c r="BM593" s="230" t="s">
        <v>855</v>
      </c>
    </row>
    <row r="594" s="2" customFormat="1" ht="24.15" customHeight="1">
      <c r="A594" s="39"/>
      <c r="B594" s="40"/>
      <c r="C594" s="219" t="s">
        <v>856</v>
      </c>
      <c r="D594" s="219" t="s">
        <v>141</v>
      </c>
      <c r="E594" s="220" t="s">
        <v>857</v>
      </c>
      <c r="F594" s="221" t="s">
        <v>858</v>
      </c>
      <c r="G594" s="222" t="s">
        <v>373</v>
      </c>
      <c r="H594" s="223">
        <v>11.199999999999999</v>
      </c>
      <c r="I594" s="224"/>
      <c r="J594" s="225">
        <f>ROUND(I594*H594,2)</f>
        <v>0</v>
      </c>
      <c r="K594" s="221" t="s">
        <v>145</v>
      </c>
      <c r="L594" s="45"/>
      <c r="M594" s="226" t="s">
        <v>1</v>
      </c>
      <c r="N594" s="227" t="s">
        <v>43</v>
      </c>
      <c r="O594" s="92"/>
      <c r="P594" s="228">
        <f>O594*H594</f>
        <v>0</v>
      </c>
      <c r="Q594" s="228">
        <v>0.00073999999999999999</v>
      </c>
      <c r="R594" s="228">
        <f>Q594*H594</f>
        <v>0.0082879999999999985</v>
      </c>
      <c r="S594" s="228">
        <v>0</v>
      </c>
      <c r="T594" s="229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0" t="s">
        <v>274</v>
      </c>
      <c r="AT594" s="230" t="s">
        <v>141</v>
      </c>
      <c r="AU594" s="230" t="s">
        <v>88</v>
      </c>
      <c r="AY594" s="18" t="s">
        <v>139</v>
      </c>
      <c r="BE594" s="231">
        <f>IF(N594="základní",J594,0)</f>
        <v>0</v>
      </c>
      <c r="BF594" s="231">
        <f>IF(N594="snížená",J594,0)</f>
        <v>0</v>
      </c>
      <c r="BG594" s="231">
        <f>IF(N594="zákl. přenesená",J594,0)</f>
        <v>0</v>
      </c>
      <c r="BH594" s="231">
        <f>IF(N594="sníž. přenesená",J594,0)</f>
        <v>0</v>
      </c>
      <c r="BI594" s="231">
        <f>IF(N594="nulová",J594,0)</f>
        <v>0</v>
      </c>
      <c r="BJ594" s="18" t="s">
        <v>86</v>
      </c>
      <c r="BK594" s="231">
        <f>ROUND(I594*H594,2)</f>
        <v>0</v>
      </c>
      <c r="BL594" s="18" t="s">
        <v>274</v>
      </c>
      <c r="BM594" s="230" t="s">
        <v>859</v>
      </c>
    </row>
    <row r="595" s="13" customFormat="1">
      <c r="A595" s="13"/>
      <c r="B595" s="232"/>
      <c r="C595" s="233"/>
      <c r="D595" s="234" t="s">
        <v>148</v>
      </c>
      <c r="E595" s="235" t="s">
        <v>1</v>
      </c>
      <c r="F595" s="236" t="s">
        <v>860</v>
      </c>
      <c r="G595" s="233"/>
      <c r="H595" s="235" t="s">
        <v>1</v>
      </c>
      <c r="I595" s="237"/>
      <c r="J595" s="233"/>
      <c r="K595" s="233"/>
      <c r="L595" s="238"/>
      <c r="M595" s="239"/>
      <c r="N595" s="240"/>
      <c r="O595" s="240"/>
      <c r="P595" s="240"/>
      <c r="Q595" s="240"/>
      <c r="R595" s="240"/>
      <c r="S595" s="240"/>
      <c r="T595" s="241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2" t="s">
        <v>148</v>
      </c>
      <c r="AU595" s="242" t="s">
        <v>88</v>
      </c>
      <c r="AV595" s="13" t="s">
        <v>86</v>
      </c>
      <c r="AW595" s="13" t="s">
        <v>33</v>
      </c>
      <c r="AX595" s="13" t="s">
        <v>78</v>
      </c>
      <c r="AY595" s="242" t="s">
        <v>139</v>
      </c>
    </row>
    <row r="596" s="14" customFormat="1">
      <c r="A596" s="14"/>
      <c r="B596" s="243"/>
      <c r="C596" s="244"/>
      <c r="D596" s="234" t="s">
        <v>148</v>
      </c>
      <c r="E596" s="245" t="s">
        <v>1</v>
      </c>
      <c r="F596" s="246" t="s">
        <v>861</v>
      </c>
      <c r="G596" s="244"/>
      <c r="H596" s="247">
        <v>11.199999999999999</v>
      </c>
      <c r="I596" s="248"/>
      <c r="J596" s="244"/>
      <c r="K596" s="244"/>
      <c r="L596" s="249"/>
      <c r="M596" s="250"/>
      <c r="N596" s="251"/>
      <c r="O596" s="251"/>
      <c r="P596" s="251"/>
      <c r="Q596" s="251"/>
      <c r="R596" s="251"/>
      <c r="S596" s="251"/>
      <c r="T596" s="25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3" t="s">
        <v>148</v>
      </c>
      <c r="AU596" s="253" t="s">
        <v>88</v>
      </c>
      <c r="AV596" s="14" t="s">
        <v>88</v>
      </c>
      <c r="AW596" s="14" t="s">
        <v>33</v>
      </c>
      <c r="AX596" s="14" t="s">
        <v>86</v>
      </c>
      <c r="AY596" s="253" t="s">
        <v>139</v>
      </c>
    </row>
    <row r="597" s="2" customFormat="1" ht="37.8" customHeight="1">
      <c r="A597" s="39"/>
      <c r="B597" s="40"/>
      <c r="C597" s="276" t="s">
        <v>862</v>
      </c>
      <c r="D597" s="276" t="s">
        <v>200</v>
      </c>
      <c r="E597" s="277" t="s">
        <v>863</v>
      </c>
      <c r="F597" s="278" t="s">
        <v>864</v>
      </c>
      <c r="G597" s="279" t="s">
        <v>332</v>
      </c>
      <c r="H597" s="280">
        <v>503</v>
      </c>
      <c r="I597" s="281"/>
      <c r="J597" s="282">
        <f>ROUND(I597*H597,2)</f>
        <v>0</v>
      </c>
      <c r="K597" s="278" t="s">
        <v>1</v>
      </c>
      <c r="L597" s="283"/>
      <c r="M597" s="284" t="s">
        <v>1</v>
      </c>
      <c r="N597" s="285" t="s">
        <v>43</v>
      </c>
      <c r="O597" s="92"/>
      <c r="P597" s="228">
        <f>O597*H597</f>
        <v>0</v>
      </c>
      <c r="Q597" s="228">
        <v>0.001</v>
      </c>
      <c r="R597" s="228">
        <f>Q597*H597</f>
        <v>0.503</v>
      </c>
      <c r="S597" s="228">
        <v>0</v>
      </c>
      <c r="T597" s="229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0" t="s">
        <v>377</v>
      </c>
      <c r="AT597" s="230" t="s">
        <v>200</v>
      </c>
      <c r="AU597" s="230" t="s">
        <v>88</v>
      </c>
      <c r="AY597" s="18" t="s">
        <v>139</v>
      </c>
      <c r="BE597" s="231">
        <f>IF(N597="základní",J597,0)</f>
        <v>0</v>
      </c>
      <c r="BF597" s="231">
        <f>IF(N597="snížená",J597,0)</f>
        <v>0</v>
      </c>
      <c r="BG597" s="231">
        <f>IF(N597="zákl. přenesená",J597,0)</f>
        <v>0</v>
      </c>
      <c r="BH597" s="231">
        <f>IF(N597="sníž. přenesená",J597,0)</f>
        <v>0</v>
      </c>
      <c r="BI597" s="231">
        <f>IF(N597="nulová",J597,0)</f>
        <v>0</v>
      </c>
      <c r="BJ597" s="18" t="s">
        <v>86</v>
      </c>
      <c r="BK597" s="231">
        <f>ROUND(I597*H597,2)</f>
        <v>0</v>
      </c>
      <c r="BL597" s="18" t="s">
        <v>274</v>
      </c>
      <c r="BM597" s="230" t="s">
        <v>865</v>
      </c>
    </row>
    <row r="598" s="13" customFormat="1">
      <c r="A598" s="13"/>
      <c r="B598" s="232"/>
      <c r="C598" s="233"/>
      <c r="D598" s="234" t="s">
        <v>148</v>
      </c>
      <c r="E598" s="235" t="s">
        <v>1</v>
      </c>
      <c r="F598" s="236" t="s">
        <v>866</v>
      </c>
      <c r="G598" s="233"/>
      <c r="H598" s="235" t="s">
        <v>1</v>
      </c>
      <c r="I598" s="237"/>
      <c r="J598" s="233"/>
      <c r="K598" s="233"/>
      <c r="L598" s="238"/>
      <c r="M598" s="239"/>
      <c r="N598" s="240"/>
      <c r="O598" s="240"/>
      <c r="P598" s="240"/>
      <c r="Q598" s="240"/>
      <c r="R598" s="240"/>
      <c r="S598" s="240"/>
      <c r="T598" s="241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2" t="s">
        <v>148</v>
      </c>
      <c r="AU598" s="242" t="s">
        <v>88</v>
      </c>
      <c r="AV598" s="13" t="s">
        <v>86</v>
      </c>
      <c r="AW598" s="13" t="s">
        <v>33</v>
      </c>
      <c r="AX598" s="13" t="s">
        <v>78</v>
      </c>
      <c r="AY598" s="242" t="s">
        <v>139</v>
      </c>
    </row>
    <row r="599" s="14" customFormat="1">
      <c r="A599" s="14"/>
      <c r="B599" s="243"/>
      <c r="C599" s="244"/>
      <c r="D599" s="234" t="s">
        <v>148</v>
      </c>
      <c r="E599" s="245" t="s">
        <v>1</v>
      </c>
      <c r="F599" s="246" t="s">
        <v>867</v>
      </c>
      <c r="G599" s="244"/>
      <c r="H599" s="247">
        <v>503</v>
      </c>
      <c r="I599" s="248"/>
      <c r="J599" s="244"/>
      <c r="K599" s="244"/>
      <c r="L599" s="249"/>
      <c r="M599" s="250"/>
      <c r="N599" s="251"/>
      <c r="O599" s="251"/>
      <c r="P599" s="251"/>
      <c r="Q599" s="251"/>
      <c r="R599" s="251"/>
      <c r="S599" s="251"/>
      <c r="T599" s="252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3" t="s">
        <v>148</v>
      </c>
      <c r="AU599" s="253" t="s">
        <v>88</v>
      </c>
      <c r="AV599" s="14" t="s">
        <v>88</v>
      </c>
      <c r="AW599" s="14" t="s">
        <v>33</v>
      </c>
      <c r="AX599" s="14" t="s">
        <v>86</v>
      </c>
      <c r="AY599" s="253" t="s">
        <v>139</v>
      </c>
    </row>
    <row r="600" s="2" customFormat="1" ht="14.4" customHeight="1">
      <c r="A600" s="39"/>
      <c r="B600" s="40"/>
      <c r="C600" s="276" t="s">
        <v>868</v>
      </c>
      <c r="D600" s="276" t="s">
        <v>200</v>
      </c>
      <c r="E600" s="277" t="s">
        <v>869</v>
      </c>
      <c r="F600" s="278" t="s">
        <v>870</v>
      </c>
      <c r="G600" s="279" t="s">
        <v>409</v>
      </c>
      <c r="H600" s="280">
        <v>20</v>
      </c>
      <c r="I600" s="281"/>
      <c r="J600" s="282">
        <f>ROUND(I600*H600,2)</f>
        <v>0</v>
      </c>
      <c r="K600" s="278" t="s">
        <v>1</v>
      </c>
      <c r="L600" s="283"/>
      <c r="M600" s="284" t="s">
        <v>1</v>
      </c>
      <c r="N600" s="285" t="s">
        <v>43</v>
      </c>
      <c r="O600" s="92"/>
      <c r="P600" s="228">
        <f>O600*H600</f>
        <v>0</v>
      </c>
      <c r="Q600" s="228">
        <v>0.00029999999999999997</v>
      </c>
      <c r="R600" s="228">
        <f>Q600*H600</f>
        <v>0.0059999999999999993</v>
      </c>
      <c r="S600" s="228">
        <v>0</v>
      </c>
      <c r="T600" s="229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0" t="s">
        <v>377</v>
      </c>
      <c r="AT600" s="230" t="s">
        <v>200</v>
      </c>
      <c r="AU600" s="230" t="s">
        <v>88</v>
      </c>
      <c r="AY600" s="18" t="s">
        <v>139</v>
      </c>
      <c r="BE600" s="231">
        <f>IF(N600="základní",J600,0)</f>
        <v>0</v>
      </c>
      <c r="BF600" s="231">
        <f>IF(N600="snížená",J600,0)</f>
        <v>0</v>
      </c>
      <c r="BG600" s="231">
        <f>IF(N600="zákl. přenesená",J600,0)</f>
        <v>0</v>
      </c>
      <c r="BH600" s="231">
        <f>IF(N600="sníž. přenesená",J600,0)</f>
        <v>0</v>
      </c>
      <c r="BI600" s="231">
        <f>IF(N600="nulová",J600,0)</f>
        <v>0</v>
      </c>
      <c r="BJ600" s="18" t="s">
        <v>86</v>
      </c>
      <c r="BK600" s="231">
        <f>ROUND(I600*H600,2)</f>
        <v>0</v>
      </c>
      <c r="BL600" s="18" t="s">
        <v>274</v>
      </c>
      <c r="BM600" s="230" t="s">
        <v>871</v>
      </c>
    </row>
    <row r="601" s="13" customFormat="1">
      <c r="A601" s="13"/>
      <c r="B601" s="232"/>
      <c r="C601" s="233"/>
      <c r="D601" s="234" t="s">
        <v>148</v>
      </c>
      <c r="E601" s="235" t="s">
        <v>1</v>
      </c>
      <c r="F601" s="236" t="s">
        <v>866</v>
      </c>
      <c r="G601" s="233"/>
      <c r="H601" s="235" t="s">
        <v>1</v>
      </c>
      <c r="I601" s="237"/>
      <c r="J601" s="233"/>
      <c r="K601" s="233"/>
      <c r="L601" s="238"/>
      <c r="M601" s="239"/>
      <c r="N601" s="240"/>
      <c r="O601" s="240"/>
      <c r="P601" s="240"/>
      <c r="Q601" s="240"/>
      <c r="R601" s="240"/>
      <c r="S601" s="240"/>
      <c r="T601" s="241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2" t="s">
        <v>148</v>
      </c>
      <c r="AU601" s="242" t="s">
        <v>88</v>
      </c>
      <c r="AV601" s="13" t="s">
        <v>86</v>
      </c>
      <c r="AW601" s="13" t="s">
        <v>33</v>
      </c>
      <c r="AX601" s="13" t="s">
        <v>78</v>
      </c>
      <c r="AY601" s="242" t="s">
        <v>139</v>
      </c>
    </row>
    <row r="602" s="14" customFormat="1">
      <c r="A602" s="14"/>
      <c r="B602" s="243"/>
      <c r="C602" s="244"/>
      <c r="D602" s="234" t="s">
        <v>148</v>
      </c>
      <c r="E602" s="245" t="s">
        <v>1</v>
      </c>
      <c r="F602" s="246" t="s">
        <v>302</v>
      </c>
      <c r="G602" s="244"/>
      <c r="H602" s="247">
        <v>20</v>
      </c>
      <c r="I602" s="248"/>
      <c r="J602" s="244"/>
      <c r="K602" s="244"/>
      <c r="L602" s="249"/>
      <c r="M602" s="250"/>
      <c r="N602" s="251"/>
      <c r="O602" s="251"/>
      <c r="P602" s="251"/>
      <c r="Q602" s="251"/>
      <c r="R602" s="251"/>
      <c r="S602" s="251"/>
      <c r="T602" s="252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3" t="s">
        <v>148</v>
      </c>
      <c r="AU602" s="253" t="s">
        <v>88</v>
      </c>
      <c r="AV602" s="14" t="s">
        <v>88</v>
      </c>
      <c r="AW602" s="14" t="s">
        <v>33</v>
      </c>
      <c r="AX602" s="14" t="s">
        <v>86</v>
      </c>
      <c r="AY602" s="253" t="s">
        <v>139</v>
      </c>
    </row>
    <row r="603" s="12" customFormat="1" ht="22.8" customHeight="1">
      <c r="A603" s="12"/>
      <c r="B603" s="203"/>
      <c r="C603" s="204"/>
      <c r="D603" s="205" t="s">
        <v>77</v>
      </c>
      <c r="E603" s="217" t="s">
        <v>767</v>
      </c>
      <c r="F603" s="217" t="s">
        <v>872</v>
      </c>
      <c r="G603" s="204"/>
      <c r="H603" s="204"/>
      <c r="I603" s="207"/>
      <c r="J603" s="218">
        <f>BK603</f>
        <v>0</v>
      </c>
      <c r="K603" s="204"/>
      <c r="L603" s="209"/>
      <c r="M603" s="210"/>
      <c r="N603" s="211"/>
      <c r="O603" s="211"/>
      <c r="P603" s="212">
        <f>SUM(P604:P606)</f>
        <v>0</v>
      </c>
      <c r="Q603" s="211"/>
      <c r="R603" s="212">
        <f>SUM(R604:R606)</f>
        <v>0</v>
      </c>
      <c r="S603" s="211"/>
      <c r="T603" s="213">
        <f>SUM(T604:T606)</f>
        <v>10.08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14" t="s">
        <v>86</v>
      </c>
      <c r="AT603" s="215" t="s">
        <v>77</v>
      </c>
      <c r="AU603" s="215" t="s">
        <v>86</v>
      </c>
      <c r="AY603" s="214" t="s">
        <v>139</v>
      </c>
      <c r="BK603" s="216">
        <f>SUM(BK604:BK606)</f>
        <v>0</v>
      </c>
    </row>
    <row r="604" s="2" customFormat="1" ht="14.4" customHeight="1">
      <c r="A604" s="39"/>
      <c r="B604" s="40"/>
      <c r="C604" s="219" t="s">
        <v>873</v>
      </c>
      <c r="D604" s="219" t="s">
        <v>141</v>
      </c>
      <c r="E604" s="220" t="s">
        <v>874</v>
      </c>
      <c r="F604" s="221" t="s">
        <v>875</v>
      </c>
      <c r="G604" s="222" t="s">
        <v>144</v>
      </c>
      <c r="H604" s="223">
        <v>4.2000000000000002</v>
      </c>
      <c r="I604" s="224"/>
      <c r="J604" s="225">
        <f>ROUND(I604*H604,2)</f>
        <v>0</v>
      </c>
      <c r="K604" s="221" t="s">
        <v>145</v>
      </c>
      <c r="L604" s="45"/>
      <c r="M604" s="226" t="s">
        <v>1</v>
      </c>
      <c r="N604" s="227" t="s">
        <v>43</v>
      </c>
      <c r="O604" s="92"/>
      <c r="P604" s="228">
        <f>O604*H604</f>
        <v>0</v>
      </c>
      <c r="Q604" s="228">
        <v>0</v>
      </c>
      <c r="R604" s="228">
        <f>Q604*H604</f>
        <v>0</v>
      </c>
      <c r="S604" s="228">
        <v>2.3999999999999999</v>
      </c>
      <c r="T604" s="229">
        <f>S604*H604</f>
        <v>10.08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0" t="s">
        <v>146</v>
      </c>
      <c r="AT604" s="230" t="s">
        <v>141</v>
      </c>
      <c r="AU604" s="230" t="s">
        <v>88</v>
      </c>
      <c r="AY604" s="18" t="s">
        <v>139</v>
      </c>
      <c r="BE604" s="231">
        <f>IF(N604="základní",J604,0)</f>
        <v>0</v>
      </c>
      <c r="BF604" s="231">
        <f>IF(N604="snížená",J604,0)</f>
        <v>0</v>
      </c>
      <c r="BG604" s="231">
        <f>IF(N604="zákl. přenesená",J604,0)</f>
        <v>0</v>
      </c>
      <c r="BH604" s="231">
        <f>IF(N604="sníž. přenesená",J604,0)</f>
        <v>0</v>
      </c>
      <c r="BI604" s="231">
        <f>IF(N604="nulová",J604,0)</f>
        <v>0</v>
      </c>
      <c r="BJ604" s="18" t="s">
        <v>86</v>
      </c>
      <c r="BK604" s="231">
        <f>ROUND(I604*H604,2)</f>
        <v>0</v>
      </c>
      <c r="BL604" s="18" t="s">
        <v>146</v>
      </c>
      <c r="BM604" s="230" t="s">
        <v>876</v>
      </c>
    </row>
    <row r="605" s="13" customFormat="1">
      <c r="A605" s="13"/>
      <c r="B605" s="232"/>
      <c r="C605" s="233"/>
      <c r="D605" s="234" t="s">
        <v>148</v>
      </c>
      <c r="E605" s="235" t="s">
        <v>1</v>
      </c>
      <c r="F605" s="236" t="s">
        <v>877</v>
      </c>
      <c r="G605" s="233"/>
      <c r="H605" s="235" t="s">
        <v>1</v>
      </c>
      <c r="I605" s="237"/>
      <c r="J605" s="233"/>
      <c r="K605" s="233"/>
      <c r="L605" s="238"/>
      <c r="M605" s="239"/>
      <c r="N605" s="240"/>
      <c r="O605" s="240"/>
      <c r="P605" s="240"/>
      <c r="Q605" s="240"/>
      <c r="R605" s="240"/>
      <c r="S605" s="240"/>
      <c r="T605" s="241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2" t="s">
        <v>148</v>
      </c>
      <c r="AU605" s="242" t="s">
        <v>88</v>
      </c>
      <c r="AV605" s="13" t="s">
        <v>86</v>
      </c>
      <c r="AW605" s="13" t="s">
        <v>33</v>
      </c>
      <c r="AX605" s="13" t="s">
        <v>78</v>
      </c>
      <c r="AY605" s="242" t="s">
        <v>139</v>
      </c>
    </row>
    <row r="606" s="14" customFormat="1">
      <c r="A606" s="14"/>
      <c r="B606" s="243"/>
      <c r="C606" s="244"/>
      <c r="D606" s="234" t="s">
        <v>148</v>
      </c>
      <c r="E606" s="245" t="s">
        <v>1</v>
      </c>
      <c r="F606" s="246" t="s">
        <v>878</v>
      </c>
      <c r="G606" s="244"/>
      <c r="H606" s="247">
        <v>4.2000000000000002</v>
      </c>
      <c r="I606" s="248"/>
      <c r="J606" s="244"/>
      <c r="K606" s="244"/>
      <c r="L606" s="249"/>
      <c r="M606" s="250"/>
      <c r="N606" s="251"/>
      <c r="O606" s="251"/>
      <c r="P606" s="251"/>
      <c r="Q606" s="251"/>
      <c r="R606" s="251"/>
      <c r="S606" s="251"/>
      <c r="T606" s="25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3" t="s">
        <v>148</v>
      </c>
      <c r="AU606" s="253" t="s">
        <v>88</v>
      </c>
      <c r="AV606" s="14" t="s">
        <v>88</v>
      </c>
      <c r="AW606" s="14" t="s">
        <v>33</v>
      </c>
      <c r="AX606" s="14" t="s">
        <v>86</v>
      </c>
      <c r="AY606" s="253" t="s">
        <v>139</v>
      </c>
    </row>
    <row r="607" s="12" customFormat="1" ht="22.8" customHeight="1">
      <c r="A607" s="12"/>
      <c r="B607" s="203"/>
      <c r="C607" s="204"/>
      <c r="D607" s="205" t="s">
        <v>77</v>
      </c>
      <c r="E607" s="217" t="s">
        <v>879</v>
      </c>
      <c r="F607" s="217" t="s">
        <v>880</v>
      </c>
      <c r="G607" s="204"/>
      <c r="H607" s="204"/>
      <c r="I607" s="207"/>
      <c r="J607" s="218">
        <f>BK607</f>
        <v>0</v>
      </c>
      <c r="K607" s="204"/>
      <c r="L607" s="209"/>
      <c r="M607" s="210"/>
      <c r="N607" s="211"/>
      <c r="O607" s="211"/>
      <c r="P607" s="212">
        <f>SUM(P608:P640)</f>
        <v>0</v>
      </c>
      <c r="Q607" s="211"/>
      <c r="R607" s="212">
        <f>SUM(R608:R640)</f>
        <v>0</v>
      </c>
      <c r="S607" s="211"/>
      <c r="T607" s="213">
        <f>SUM(T608:T640)</f>
        <v>0</v>
      </c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R607" s="214" t="s">
        <v>86</v>
      </c>
      <c r="AT607" s="215" t="s">
        <v>77</v>
      </c>
      <c r="AU607" s="215" t="s">
        <v>86</v>
      </c>
      <c r="AY607" s="214" t="s">
        <v>139</v>
      </c>
      <c r="BK607" s="216">
        <f>SUM(BK608:BK640)</f>
        <v>0</v>
      </c>
    </row>
    <row r="608" s="2" customFormat="1" ht="14.4" customHeight="1">
      <c r="A608" s="39"/>
      <c r="B608" s="40"/>
      <c r="C608" s="219" t="s">
        <v>881</v>
      </c>
      <c r="D608" s="219" t="s">
        <v>141</v>
      </c>
      <c r="E608" s="220" t="s">
        <v>882</v>
      </c>
      <c r="F608" s="221" t="s">
        <v>883</v>
      </c>
      <c r="G608" s="222" t="s">
        <v>203</v>
      </c>
      <c r="H608" s="223">
        <v>60.5</v>
      </c>
      <c r="I608" s="224"/>
      <c r="J608" s="225">
        <f>ROUND(I608*H608,2)</f>
        <v>0</v>
      </c>
      <c r="K608" s="221" t="s">
        <v>145</v>
      </c>
      <c r="L608" s="45"/>
      <c r="M608" s="226" t="s">
        <v>1</v>
      </c>
      <c r="N608" s="227" t="s">
        <v>43</v>
      </c>
      <c r="O608" s="92"/>
      <c r="P608" s="228">
        <f>O608*H608</f>
        <v>0</v>
      </c>
      <c r="Q608" s="228">
        <v>0</v>
      </c>
      <c r="R608" s="228">
        <f>Q608*H608</f>
        <v>0</v>
      </c>
      <c r="S608" s="228">
        <v>0</v>
      </c>
      <c r="T608" s="229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30" t="s">
        <v>146</v>
      </c>
      <c r="AT608" s="230" t="s">
        <v>141</v>
      </c>
      <c r="AU608" s="230" t="s">
        <v>88</v>
      </c>
      <c r="AY608" s="18" t="s">
        <v>139</v>
      </c>
      <c r="BE608" s="231">
        <f>IF(N608="základní",J608,0)</f>
        <v>0</v>
      </c>
      <c r="BF608" s="231">
        <f>IF(N608="snížená",J608,0)</f>
        <v>0</v>
      </c>
      <c r="BG608" s="231">
        <f>IF(N608="zákl. přenesená",J608,0)</f>
        <v>0</v>
      </c>
      <c r="BH608" s="231">
        <f>IF(N608="sníž. přenesená",J608,0)</f>
        <v>0</v>
      </c>
      <c r="BI608" s="231">
        <f>IF(N608="nulová",J608,0)</f>
        <v>0</v>
      </c>
      <c r="BJ608" s="18" t="s">
        <v>86</v>
      </c>
      <c r="BK608" s="231">
        <f>ROUND(I608*H608,2)</f>
        <v>0</v>
      </c>
      <c r="BL608" s="18" t="s">
        <v>146</v>
      </c>
      <c r="BM608" s="230" t="s">
        <v>884</v>
      </c>
    </row>
    <row r="609" s="13" customFormat="1">
      <c r="A609" s="13"/>
      <c r="B609" s="232"/>
      <c r="C609" s="233"/>
      <c r="D609" s="234" t="s">
        <v>148</v>
      </c>
      <c r="E609" s="235" t="s">
        <v>1</v>
      </c>
      <c r="F609" s="236" t="s">
        <v>885</v>
      </c>
      <c r="G609" s="233"/>
      <c r="H609" s="235" t="s">
        <v>1</v>
      </c>
      <c r="I609" s="237"/>
      <c r="J609" s="233"/>
      <c r="K609" s="233"/>
      <c r="L609" s="238"/>
      <c r="M609" s="239"/>
      <c r="N609" s="240"/>
      <c r="O609" s="240"/>
      <c r="P609" s="240"/>
      <c r="Q609" s="240"/>
      <c r="R609" s="240"/>
      <c r="S609" s="240"/>
      <c r="T609" s="241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2" t="s">
        <v>148</v>
      </c>
      <c r="AU609" s="242" t="s">
        <v>88</v>
      </c>
      <c r="AV609" s="13" t="s">
        <v>86</v>
      </c>
      <c r="AW609" s="13" t="s">
        <v>33</v>
      </c>
      <c r="AX609" s="13" t="s">
        <v>78</v>
      </c>
      <c r="AY609" s="242" t="s">
        <v>139</v>
      </c>
    </row>
    <row r="610" s="14" customFormat="1">
      <c r="A610" s="14"/>
      <c r="B610" s="243"/>
      <c r="C610" s="244"/>
      <c r="D610" s="234" t="s">
        <v>148</v>
      </c>
      <c r="E610" s="245" t="s">
        <v>1</v>
      </c>
      <c r="F610" s="246" t="s">
        <v>886</v>
      </c>
      <c r="G610" s="244"/>
      <c r="H610" s="247">
        <v>60.5</v>
      </c>
      <c r="I610" s="248"/>
      <c r="J610" s="244"/>
      <c r="K610" s="244"/>
      <c r="L610" s="249"/>
      <c r="M610" s="250"/>
      <c r="N610" s="251"/>
      <c r="O610" s="251"/>
      <c r="P610" s="251"/>
      <c r="Q610" s="251"/>
      <c r="R610" s="251"/>
      <c r="S610" s="251"/>
      <c r="T610" s="252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3" t="s">
        <v>148</v>
      </c>
      <c r="AU610" s="253" t="s">
        <v>88</v>
      </c>
      <c r="AV610" s="14" t="s">
        <v>88</v>
      </c>
      <c r="AW610" s="14" t="s">
        <v>33</v>
      </c>
      <c r="AX610" s="14" t="s">
        <v>86</v>
      </c>
      <c r="AY610" s="253" t="s">
        <v>139</v>
      </c>
    </row>
    <row r="611" s="2" customFormat="1" ht="24.15" customHeight="1">
      <c r="A611" s="39"/>
      <c r="B611" s="40"/>
      <c r="C611" s="219" t="s">
        <v>887</v>
      </c>
      <c r="D611" s="219" t="s">
        <v>141</v>
      </c>
      <c r="E611" s="220" t="s">
        <v>888</v>
      </c>
      <c r="F611" s="221" t="s">
        <v>889</v>
      </c>
      <c r="G611" s="222" t="s">
        <v>203</v>
      </c>
      <c r="H611" s="223">
        <v>242</v>
      </c>
      <c r="I611" s="224"/>
      <c r="J611" s="225">
        <f>ROUND(I611*H611,2)</f>
        <v>0</v>
      </c>
      <c r="K611" s="221" t="s">
        <v>145</v>
      </c>
      <c r="L611" s="45"/>
      <c r="M611" s="226" t="s">
        <v>1</v>
      </c>
      <c r="N611" s="227" t="s">
        <v>43</v>
      </c>
      <c r="O611" s="92"/>
      <c r="P611" s="228">
        <f>O611*H611</f>
        <v>0</v>
      </c>
      <c r="Q611" s="228">
        <v>0</v>
      </c>
      <c r="R611" s="228">
        <f>Q611*H611</f>
        <v>0</v>
      </c>
      <c r="S611" s="228">
        <v>0</v>
      </c>
      <c r="T611" s="229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30" t="s">
        <v>146</v>
      </c>
      <c r="AT611" s="230" t="s">
        <v>141</v>
      </c>
      <c r="AU611" s="230" t="s">
        <v>88</v>
      </c>
      <c r="AY611" s="18" t="s">
        <v>139</v>
      </c>
      <c r="BE611" s="231">
        <f>IF(N611="základní",J611,0)</f>
        <v>0</v>
      </c>
      <c r="BF611" s="231">
        <f>IF(N611="snížená",J611,0)</f>
        <v>0</v>
      </c>
      <c r="BG611" s="231">
        <f>IF(N611="zákl. přenesená",J611,0)</f>
        <v>0</v>
      </c>
      <c r="BH611" s="231">
        <f>IF(N611="sníž. přenesená",J611,0)</f>
        <v>0</v>
      </c>
      <c r="BI611" s="231">
        <f>IF(N611="nulová",J611,0)</f>
        <v>0</v>
      </c>
      <c r="BJ611" s="18" t="s">
        <v>86</v>
      </c>
      <c r="BK611" s="231">
        <f>ROUND(I611*H611,2)</f>
        <v>0</v>
      </c>
      <c r="BL611" s="18" t="s">
        <v>146</v>
      </c>
      <c r="BM611" s="230" t="s">
        <v>890</v>
      </c>
    </row>
    <row r="612" s="13" customFormat="1">
      <c r="A612" s="13"/>
      <c r="B612" s="232"/>
      <c r="C612" s="233"/>
      <c r="D612" s="234" t="s">
        <v>148</v>
      </c>
      <c r="E612" s="235" t="s">
        <v>1</v>
      </c>
      <c r="F612" s="236" t="s">
        <v>891</v>
      </c>
      <c r="G612" s="233"/>
      <c r="H612" s="235" t="s">
        <v>1</v>
      </c>
      <c r="I612" s="237"/>
      <c r="J612" s="233"/>
      <c r="K612" s="233"/>
      <c r="L612" s="238"/>
      <c r="M612" s="239"/>
      <c r="N612" s="240"/>
      <c r="O612" s="240"/>
      <c r="P612" s="240"/>
      <c r="Q612" s="240"/>
      <c r="R612" s="240"/>
      <c r="S612" s="240"/>
      <c r="T612" s="241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2" t="s">
        <v>148</v>
      </c>
      <c r="AU612" s="242" t="s">
        <v>88</v>
      </c>
      <c r="AV612" s="13" t="s">
        <v>86</v>
      </c>
      <c r="AW612" s="13" t="s">
        <v>33</v>
      </c>
      <c r="AX612" s="13" t="s">
        <v>78</v>
      </c>
      <c r="AY612" s="242" t="s">
        <v>139</v>
      </c>
    </row>
    <row r="613" s="14" customFormat="1">
      <c r="A613" s="14"/>
      <c r="B613" s="243"/>
      <c r="C613" s="244"/>
      <c r="D613" s="234" t="s">
        <v>148</v>
      </c>
      <c r="E613" s="245" t="s">
        <v>1</v>
      </c>
      <c r="F613" s="246" t="s">
        <v>892</v>
      </c>
      <c r="G613" s="244"/>
      <c r="H613" s="247">
        <v>242</v>
      </c>
      <c r="I613" s="248"/>
      <c r="J613" s="244"/>
      <c r="K613" s="244"/>
      <c r="L613" s="249"/>
      <c r="M613" s="250"/>
      <c r="N613" s="251"/>
      <c r="O613" s="251"/>
      <c r="P613" s="251"/>
      <c r="Q613" s="251"/>
      <c r="R613" s="251"/>
      <c r="S613" s="251"/>
      <c r="T613" s="252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3" t="s">
        <v>148</v>
      </c>
      <c r="AU613" s="253" t="s">
        <v>88</v>
      </c>
      <c r="AV613" s="14" t="s">
        <v>88</v>
      </c>
      <c r="AW613" s="14" t="s">
        <v>33</v>
      </c>
      <c r="AX613" s="14" t="s">
        <v>86</v>
      </c>
      <c r="AY613" s="253" t="s">
        <v>139</v>
      </c>
    </row>
    <row r="614" s="2" customFormat="1" ht="14.4" customHeight="1">
      <c r="A614" s="39"/>
      <c r="B614" s="40"/>
      <c r="C614" s="219" t="s">
        <v>893</v>
      </c>
      <c r="D614" s="219" t="s">
        <v>141</v>
      </c>
      <c r="E614" s="220" t="s">
        <v>894</v>
      </c>
      <c r="F614" s="221" t="s">
        <v>895</v>
      </c>
      <c r="G614" s="222" t="s">
        <v>203</v>
      </c>
      <c r="H614" s="223">
        <v>16.254999999999999</v>
      </c>
      <c r="I614" s="224"/>
      <c r="J614" s="225">
        <f>ROUND(I614*H614,2)</f>
        <v>0</v>
      </c>
      <c r="K614" s="221" t="s">
        <v>145</v>
      </c>
      <c r="L614" s="45"/>
      <c r="M614" s="226" t="s">
        <v>1</v>
      </c>
      <c r="N614" s="227" t="s">
        <v>43</v>
      </c>
      <c r="O614" s="92"/>
      <c r="P614" s="228">
        <f>O614*H614</f>
        <v>0</v>
      </c>
      <c r="Q614" s="228">
        <v>0</v>
      </c>
      <c r="R614" s="228">
        <f>Q614*H614</f>
        <v>0</v>
      </c>
      <c r="S614" s="228">
        <v>0</v>
      </c>
      <c r="T614" s="229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0" t="s">
        <v>146</v>
      </c>
      <c r="AT614" s="230" t="s">
        <v>141</v>
      </c>
      <c r="AU614" s="230" t="s">
        <v>88</v>
      </c>
      <c r="AY614" s="18" t="s">
        <v>139</v>
      </c>
      <c r="BE614" s="231">
        <f>IF(N614="základní",J614,0)</f>
        <v>0</v>
      </c>
      <c r="BF614" s="231">
        <f>IF(N614="snížená",J614,0)</f>
        <v>0</v>
      </c>
      <c r="BG614" s="231">
        <f>IF(N614="zákl. přenesená",J614,0)</f>
        <v>0</v>
      </c>
      <c r="BH614" s="231">
        <f>IF(N614="sníž. přenesená",J614,0)</f>
        <v>0</v>
      </c>
      <c r="BI614" s="231">
        <f>IF(N614="nulová",J614,0)</f>
        <v>0</v>
      </c>
      <c r="BJ614" s="18" t="s">
        <v>86</v>
      </c>
      <c r="BK614" s="231">
        <f>ROUND(I614*H614,2)</f>
        <v>0</v>
      </c>
      <c r="BL614" s="18" t="s">
        <v>146</v>
      </c>
      <c r="BM614" s="230" t="s">
        <v>896</v>
      </c>
    </row>
    <row r="615" s="13" customFormat="1">
      <c r="A615" s="13"/>
      <c r="B615" s="232"/>
      <c r="C615" s="233"/>
      <c r="D615" s="234" t="s">
        <v>148</v>
      </c>
      <c r="E615" s="235" t="s">
        <v>1</v>
      </c>
      <c r="F615" s="236" t="s">
        <v>897</v>
      </c>
      <c r="G615" s="233"/>
      <c r="H615" s="235" t="s">
        <v>1</v>
      </c>
      <c r="I615" s="237"/>
      <c r="J615" s="233"/>
      <c r="K615" s="233"/>
      <c r="L615" s="238"/>
      <c r="M615" s="239"/>
      <c r="N615" s="240"/>
      <c r="O615" s="240"/>
      <c r="P615" s="240"/>
      <c r="Q615" s="240"/>
      <c r="R615" s="240"/>
      <c r="S615" s="240"/>
      <c r="T615" s="241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2" t="s">
        <v>148</v>
      </c>
      <c r="AU615" s="242" t="s">
        <v>88</v>
      </c>
      <c r="AV615" s="13" t="s">
        <v>86</v>
      </c>
      <c r="AW615" s="13" t="s">
        <v>33</v>
      </c>
      <c r="AX615" s="13" t="s">
        <v>78</v>
      </c>
      <c r="AY615" s="242" t="s">
        <v>139</v>
      </c>
    </row>
    <row r="616" s="14" customFormat="1">
      <c r="A616" s="14"/>
      <c r="B616" s="243"/>
      <c r="C616" s="244"/>
      <c r="D616" s="234" t="s">
        <v>148</v>
      </c>
      <c r="E616" s="245" t="s">
        <v>1</v>
      </c>
      <c r="F616" s="246" t="s">
        <v>898</v>
      </c>
      <c r="G616" s="244"/>
      <c r="H616" s="247">
        <v>16.254999999999999</v>
      </c>
      <c r="I616" s="248"/>
      <c r="J616" s="244"/>
      <c r="K616" s="244"/>
      <c r="L616" s="249"/>
      <c r="M616" s="250"/>
      <c r="N616" s="251"/>
      <c r="O616" s="251"/>
      <c r="P616" s="251"/>
      <c r="Q616" s="251"/>
      <c r="R616" s="251"/>
      <c r="S616" s="251"/>
      <c r="T616" s="252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3" t="s">
        <v>148</v>
      </c>
      <c r="AU616" s="253" t="s">
        <v>88</v>
      </c>
      <c r="AV616" s="14" t="s">
        <v>88</v>
      </c>
      <c r="AW616" s="14" t="s">
        <v>33</v>
      </c>
      <c r="AX616" s="14" t="s">
        <v>86</v>
      </c>
      <c r="AY616" s="253" t="s">
        <v>139</v>
      </c>
    </row>
    <row r="617" s="2" customFormat="1" ht="24.15" customHeight="1">
      <c r="A617" s="39"/>
      <c r="B617" s="40"/>
      <c r="C617" s="219" t="s">
        <v>899</v>
      </c>
      <c r="D617" s="219" t="s">
        <v>141</v>
      </c>
      <c r="E617" s="220" t="s">
        <v>900</v>
      </c>
      <c r="F617" s="221" t="s">
        <v>901</v>
      </c>
      <c r="G617" s="222" t="s">
        <v>203</v>
      </c>
      <c r="H617" s="223">
        <v>65.019999999999996</v>
      </c>
      <c r="I617" s="224"/>
      <c r="J617" s="225">
        <f>ROUND(I617*H617,2)</f>
        <v>0</v>
      </c>
      <c r="K617" s="221" t="s">
        <v>145</v>
      </c>
      <c r="L617" s="45"/>
      <c r="M617" s="226" t="s">
        <v>1</v>
      </c>
      <c r="N617" s="227" t="s">
        <v>43</v>
      </c>
      <c r="O617" s="92"/>
      <c r="P617" s="228">
        <f>O617*H617</f>
        <v>0</v>
      </c>
      <c r="Q617" s="228">
        <v>0</v>
      </c>
      <c r="R617" s="228">
        <f>Q617*H617</f>
        <v>0</v>
      </c>
      <c r="S617" s="228">
        <v>0</v>
      </c>
      <c r="T617" s="229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30" t="s">
        <v>146</v>
      </c>
      <c r="AT617" s="230" t="s">
        <v>141</v>
      </c>
      <c r="AU617" s="230" t="s">
        <v>88</v>
      </c>
      <c r="AY617" s="18" t="s">
        <v>139</v>
      </c>
      <c r="BE617" s="231">
        <f>IF(N617="základní",J617,0)</f>
        <v>0</v>
      </c>
      <c r="BF617" s="231">
        <f>IF(N617="snížená",J617,0)</f>
        <v>0</v>
      </c>
      <c r="BG617" s="231">
        <f>IF(N617="zákl. přenesená",J617,0)</f>
        <v>0</v>
      </c>
      <c r="BH617" s="231">
        <f>IF(N617="sníž. přenesená",J617,0)</f>
        <v>0</v>
      </c>
      <c r="BI617" s="231">
        <f>IF(N617="nulová",J617,0)</f>
        <v>0</v>
      </c>
      <c r="BJ617" s="18" t="s">
        <v>86</v>
      </c>
      <c r="BK617" s="231">
        <f>ROUND(I617*H617,2)</f>
        <v>0</v>
      </c>
      <c r="BL617" s="18" t="s">
        <v>146</v>
      </c>
      <c r="BM617" s="230" t="s">
        <v>902</v>
      </c>
    </row>
    <row r="618" s="13" customFormat="1">
      <c r="A618" s="13"/>
      <c r="B618" s="232"/>
      <c r="C618" s="233"/>
      <c r="D618" s="234" t="s">
        <v>148</v>
      </c>
      <c r="E618" s="235" t="s">
        <v>1</v>
      </c>
      <c r="F618" s="236" t="s">
        <v>891</v>
      </c>
      <c r="G618" s="233"/>
      <c r="H618" s="235" t="s">
        <v>1</v>
      </c>
      <c r="I618" s="237"/>
      <c r="J618" s="233"/>
      <c r="K618" s="233"/>
      <c r="L618" s="238"/>
      <c r="M618" s="239"/>
      <c r="N618" s="240"/>
      <c r="O618" s="240"/>
      <c r="P618" s="240"/>
      <c r="Q618" s="240"/>
      <c r="R618" s="240"/>
      <c r="S618" s="240"/>
      <c r="T618" s="241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2" t="s">
        <v>148</v>
      </c>
      <c r="AU618" s="242" t="s">
        <v>88</v>
      </c>
      <c r="AV618" s="13" t="s">
        <v>86</v>
      </c>
      <c r="AW618" s="13" t="s">
        <v>33</v>
      </c>
      <c r="AX618" s="13" t="s">
        <v>78</v>
      </c>
      <c r="AY618" s="242" t="s">
        <v>139</v>
      </c>
    </row>
    <row r="619" s="14" customFormat="1">
      <c r="A619" s="14"/>
      <c r="B619" s="243"/>
      <c r="C619" s="244"/>
      <c r="D619" s="234" t="s">
        <v>148</v>
      </c>
      <c r="E619" s="245" t="s">
        <v>1</v>
      </c>
      <c r="F619" s="246" t="s">
        <v>903</v>
      </c>
      <c r="G619" s="244"/>
      <c r="H619" s="247">
        <v>65.019999999999996</v>
      </c>
      <c r="I619" s="248"/>
      <c r="J619" s="244"/>
      <c r="K619" s="244"/>
      <c r="L619" s="249"/>
      <c r="M619" s="250"/>
      <c r="N619" s="251"/>
      <c r="O619" s="251"/>
      <c r="P619" s="251"/>
      <c r="Q619" s="251"/>
      <c r="R619" s="251"/>
      <c r="S619" s="251"/>
      <c r="T619" s="252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3" t="s">
        <v>148</v>
      </c>
      <c r="AU619" s="253" t="s">
        <v>88</v>
      </c>
      <c r="AV619" s="14" t="s">
        <v>88</v>
      </c>
      <c r="AW619" s="14" t="s">
        <v>33</v>
      </c>
      <c r="AX619" s="14" t="s">
        <v>86</v>
      </c>
      <c r="AY619" s="253" t="s">
        <v>139</v>
      </c>
    </row>
    <row r="620" s="2" customFormat="1" ht="24.15" customHeight="1">
      <c r="A620" s="39"/>
      <c r="B620" s="40"/>
      <c r="C620" s="219" t="s">
        <v>904</v>
      </c>
      <c r="D620" s="219" t="s">
        <v>141</v>
      </c>
      <c r="E620" s="220" t="s">
        <v>905</v>
      </c>
      <c r="F620" s="221" t="s">
        <v>906</v>
      </c>
      <c r="G620" s="222" t="s">
        <v>203</v>
      </c>
      <c r="H620" s="223">
        <v>10.08</v>
      </c>
      <c r="I620" s="224"/>
      <c r="J620" s="225">
        <f>ROUND(I620*H620,2)</f>
        <v>0</v>
      </c>
      <c r="K620" s="221" t="s">
        <v>145</v>
      </c>
      <c r="L620" s="45"/>
      <c r="M620" s="226" t="s">
        <v>1</v>
      </c>
      <c r="N620" s="227" t="s">
        <v>43</v>
      </c>
      <c r="O620" s="92"/>
      <c r="P620" s="228">
        <f>O620*H620</f>
        <v>0</v>
      </c>
      <c r="Q620" s="228">
        <v>0</v>
      </c>
      <c r="R620" s="228">
        <f>Q620*H620</f>
        <v>0</v>
      </c>
      <c r="S620" s="228">
        <v>0</v>
      </c>
      <c r="T620" s="229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30" t="s">
        <v>146</v>
      </c>
      <c r="AT620" s="230" t="s">
        <v>141</v>
      </c>
      <c r="AU620" s="230" t="s">
        <v>88</v>
      </c>
      <c r="AY620" s="18" t="s">
        <v>139</v>
      </c>
      <c r="BE620" s="231">
        <f>IF(N620="základní",J620,0)</f>
        <v>0</v>
      </c>
      <c r="BF620" s="231">
        <f>IF(N620="snížená",J620,0)</f>
        <v>0</v>
      </c>
      <c r="BG620" s="231">
        <f>IF(N620="zákl. přenesená",J620,0)</f>
        <v>0</v>
      </c>
      <c r="BH620" s="231">
        <f>IF(N620="sníž. přenesená",J620,0)</f>
        <v>0</v>
      </c>
      <c r="BI620" s="231">
        <f>IF(N620="nulová",J620,0)</f>
        <v>0</v>
      </c>
      <c r="BJ620" s="18" t="s">
        <v>86</v>
      </c>
      <c r="BK620" s="231">
        <f>ROUND(I620*H620,2)</f>
        <v>0</v>
      </c>
      <c r="BL620" s="18" t="s">
        <v>146</v>
      </c>
      <c r="BM620" s="230" t="s">
        <v>907</v>
      </c>
    </row>
    <row r="621" s="13" customFormat="1">
      <c r="A621" s="13"/>
      <c r="B621" s="232"/>
      <c r="C621" s="233"/>
      <c r="D621" s="234" t="s">
        <v>148</v>
      </c>
      <c r="E621" s="235" t="s">
        <v>1</v>
      </c>
      <c r="F621" s="236" t="s">
        <v>908</v>
      </c>
      <c r="G621" s="233"/>
      <c r="H621" s="235" t="s">
        <v>1</v>
      </c>
      <c r="I621" s="237"/>
      <c r="J621" s="233"/>
      <c r="K621" s="233"/>
      <c r="L621" s="238"/>
      <c r="M621" s="239"/>
      <c r="N621" s="240"/>
      <c r="O621" s="240"/>
      <c r="P621" s="240"/>
      <c r="Q621" s="240"/>
      <c r="R621" s="240"/>
      <c r="S621" s="240"/>
      <c r="T621" s="241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2" t="s">
        <v>148</v>
      </c>
      <c r="AU621" s="242" t="s">
        <v>88</v>
      </c>
      <c r="AV621" s="13" t="s">
        <v>86</v>
      </c>
      <c r="AW621" s="13" t="s">
        <v>33</v>
      </c>
      <c r="AX621" s="13" t="s">
        <v>78</v>
      </c>
      <c r="AY621" s="242" t="s">
        <v>139</v>
      </c>
    </row>
    <row r="622" s="14" customFormat="1">
      <c r="A622" s="14"/>
      <c r="B622" s="243"/>
      <c r="C622" s="244"/>
      <c r="D622" s="234" t="s">
        <v>148</v>
      </c>
      <c r="E622" s="245" t="s">
        <v>1</v>
      </c>
      <c r="F622" s="246" t="s">
        <v>909</v>
      </c>
      <c r="G622" s="244"/>
      <c r="H622" s="247">
        <v>10.08</v>
      </c>
      <c r="I622" s="248"/>
      <c r="J622" s="244"/>
      <c r="K622" s="244"/>
      <c r="L622" s="249"/>
      <c r="M622" s="250"/>
      <c r="N622" s="251"/>
      <c r="O622" s="251"/>
      <c r="P622" s="251"/>
      <c r="Q622" s="251"/>
      <c r="R622" s="251"/>
      <c r="S622" s="251"/>
      <c r="T622" s="252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3" t="s">
        <v>148</v>
      </c>
      <c r="AU622" s="253" t="s">
        <v>88</v>
      </c>
      <c r="AV622" s="14" t="s">
        <v>88</v>
      </c>
      <c r="AW622" s="14" t="s">
        <v>33</v>
      </c>
      <c r="AX622" s="14" t="s">
        <v>86</v>
      </c>
      <c r="AY622" s="253" t="s">
        <v>139</v>
      </c>
    </row>
    <row r="623" s="2" customFormat="1" ht="24.15" customHeight="1">
      <c r="A623" s="39"/>
      <c r="B623" s="40"/>
      <c r="C623" s="219" t="s">
        <v>910</v>
      </c>
      <c r="D623" s="219" t="s">
        <v>141</v>
      </c>
      <c r="E623" s="220" t="s">
        <v>911</v>
      </c>
      <c r="F623" s="221" t="s">
        <v>912</v>
      </c>
      <c r="G623" s="222" t="s">
        <v>203</v>
      </c>
      <c r="H623" s="223">
        <v>40.32</v>
      </c>
      <c r="I623" s="224"/>
      <c r="J623" s="225">
        <f>ROUND(I623*H623,2)</f>
        <v>0</v>
      </c>
      <c r="K623" s="221" t="s">
        <v>145</v>
      </c>
      <c r="L623" s="45"/>
      <c r="M623" s="226" t="s">
        <v>1</v>
      </c>
      <c r="N623" s="227" t="s">
        <v>43</v>
      </c>
      <c r="O623" s="92"/>
      <c r="P623" s="228">
        <f>O623*H623</f>
        <v>0</v>
      </c>
      <c r="Q623" s="228">
        <v>0</v>
      </c>
      <c r="R623" s="228">
        <f>Q623*H623</f>
        <v>0</v>
      </c>
      <c r="S623" s="228">
        <v>0</v>
      </c>
      <c r="T623" s="229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0" t="s">
        <v>146</v>
      </c>
      <c r="AT623" s="230" t="s">
        <v>141</v>
      </c>
      <c r="AU623" s="230" t="s">
        <v>88</v>
      </c>
      <c r="AY623" s="18" t="s">
        <v>139</v>
      </c>
      <c r="BE623" s="231">
        <f>IF(N623="základní",J623,0)</f>
        <v>0</v>
      </c>
      <c r="BF623" s="231">
        <f>IF(N623="snížená",J623,0)</f>
        <v>0</v>
      </c>
      <c r="BG623" s="231">
        <f>IF(N623="zákl. přenesená",J623,0)</f>
        <v>0</v>
      </c>
      <c r="BH623" s="231">
        <f>IF(N623="sníž. přenesená",J623,0)</f>
        <v>0</v>
      </c>
      <c r="BI623" s="231">
        <f>IF(N623="nulová",J623,0)</f>
        <v>0</v>
      </c>
      <c r="BJ623" s="18" t="s">
        <v>86</v>
      </c>
      <c r="BK623" s="231">
        <f>ROUND(I623*H623,2)</f>
        <v>0</v>
      </c>
      <c r="BL623" s="18" t="s">
        <v>146</v>
      </c>
      <c r="BM623" s="230" t="s">
        <v>913</v>
      </c>
    </row>
    <row r="624" s="13" customFormat="1">
      <c r="A624" s="13"/>
      <c r="B624" s="232"/>
      <c r="C624" s="233"/>
      <c r="D624" s="234" t="s">
        <v>148</v>
      </c>
      <c r="E624" s="235" t="s">
        <v>1</v>
      </c>
      <c r="F624" s="236" t="s">
        <v>891</v>
      </c>
      <c r="G624" s="233"/>
      <c r="H624" s="235" t="s">
        <v>1</v>
      </c>
      <c r="I624" s="237"/>
      <c r="J624" s="233"/>
      <c r="K624" s="233"/>
      <c r="L624" s="238"/>
      <c r="M624" s="239"/>
      <c r="N624" s="240"/>
      <c r="O624" s="240"/>
      <c r="P624" s="240"/>
      <c r="Q624" s="240"/>
      <c r="R624" s="240"/>
      <c r="S624" s="240"/>
      <c r="T624" s="241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2" t="s">
        <v>148</v>
      </c>
      <c r="AU624" s="242" t="s">
        <v>88</v>
      </c>
      <c r="AV624" s="13" t="s">
        <v>86</v>
      </c>
      <c r="AW624" s="13" t="s">
        <v>33</v>
      </c>
      <c r="AX624" s="13" t="s">
        <v>78</v>
      </c>
      <c r="AY624" s="242" t="s">
        <v>139</v>
      </c>
    </row>
    <row r="625" s="14" customFormat="1">
      <c r="A625" s="14"/>
      <c r="B625" s="243"/>
      <c r="C625" s="244"/>
      <c r="D625" s="234" t="s">
        <v>148</v>
      </c>
      <c r="E625" s="245" t="s">
        <v>1</v>
      </c>
      <c r="F625" s="246" t="s">
        <v>914</v>
      </c>
      <c r="G625" s="244"/>
      <c r="H625" s="247">
        <v>40.32</v>
      </c>
      <c r="I625" s="248"/>
      <c r="J625" s="244"/>
      <c r="K625" s="244"/>
      <c r="L625" s="249"/>
      <c r="M625" s="250"/>
      <c r="N625" s="251"/>
      <c r="O625" s="251"/>
      <c r="P625" s="251"/>
      <c r="Q625" s="251"/>
      <c r="R625" s="251"/>
      <c r="S625" s="251"/>
      <c r="T625" s="252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3" t="s">
        <v>148</v>
      </c>
      <c r="AU625" s="253" t="s">
        <v>88</v>
      </c>
      <c r="AV625" s="14" t="s">
        <v>88</v>
      </c>
      <c r="AW625" s="14" t="s">
        <v>33</v>
      </c>
      <c r="AX625" s="14" t="s">
        <v>86</v>
      </c>
      <c r="AY625" s="253" t="s">
        <v>139</v>
      </c>
    </row>
    <row r="626" s="2" customFormat="1" ht="37.8" customHeight="1">
      <c r="A626" s="39"/>
      <c r="B626" s="40"/>
      <c r="C626" s="219" t="s">
        <v>915</v>
      </c>
      <c r="D626" s="219" t="s">
        <v>141</v>
      </c>
      <c r="E626" s="220" t="s">
        <v>916</v>
      </c>
      <c r="F626" s="221" t="s">
        <v>917</v>
      </c>
      <c r="G626" s="222" t="s">
        <v>203</v>
      </c>
      <c r="H626" s="223">
        <v>10.08</v>
      </c>
      <c r="I626" s="224"/>
      <c r="J626" s="225">
        <f>ROUND(I626*H626,2)</f>
        <v>0</v>
      </c>
      <c r="K626" s="221" t="s">
        <v>1</v>
      </c>
      <c r="L626" s="45"/>
      <c r="M626" s="226" t="s">
        <v>1</v>
      </c>
      <c r="N626" s="227" t="s">
        <v>43</v>
      </c>
      <c r="O626" s="92"/>
      <c r="P626" s="228">
        <f>O626*H626</f>
        <v>0</v>
      </c>
      <c r="Q626" s="228">
        <v>0</v>
      </c>
      <c r="R626" s="228">
        <f>Q626*H626</f>
        <v>0</v>
      </c>
      <c r="S626" s="228">
        <v>0</v>
      </c>
      <c r="T626" s="229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30" t="s">
        <v>146</v>
      </c>
      <c r="AT626" s="230" t="s">
        <v>141</v>
      </c>
      <c r="AU626" s="230" t="s">
        <v>88</v>
      </c>
      <c r="AY626" s="18" t="s">
        <v>139</v>
      </c>
      <c r="BE626" s="231">
        <f>IF(N626="základní",J626,0)</f>
        <v>0</v>
      </c>
      <c r="BF626" s="231">
        <f>IF(N626="snížená",J626,0)</f>
        <v>0</v>
      </c>
      <c r="BG626" s="231">
        <f>IF(N626="zákl. přenesená",J626,0)</f>
        <v>0</v>
      </c>
      <c r="BH626" s="231">
        <f>IF(N626="sníž. přenesená",J626,0)</f>
        <v>0</v>
      </c>
      <c r="BI626" s="231">
        <f>IF(N626="nulová",J626,0)</f>
        <v>0</v>
      </c>
      <c r="BJ626" s="18" t="s">
        <v>86</v>
      </c>
      <c r="BK626" s="231">
        <f>ROUND(I626*H626,2)</f>
        <v>0</v>
      </c>
      <c r="BL626" s="18" t="s">
        <v>146</v>
      </c>
      <c r="BM626" s="230" t="s">
        <v>918</v>
      </c>
    </row>
    <row r="627" s="13" customFormat="1">
      <c r="A627" s="13"/>
      <c r="B627" s="232"/>
      <c r="C627" s="233"/>
      <c r="D627" s="234" t="s">
        <v>148</v>
      </c>
      <c r="E627" s="235" t="s">
        <v>1</v>
      </c>
      <c r="F627" s="236" t="s">
        <v>908</v>
      </c>
      <c r="G627" s="233"/>
      <c r="H627" s="235" t="s">
        <v>1</v>
      </c>
      <c r="I627" s="237"/>
      <c r="J627" s="233"/>
      <c r="K627" s="233"/>
      <c r="L627" s="238"/>
      <c r="M627" s="239"/>
      <c r="N627" s="240"/>
      <c r="O627" s="240"/>
      <c r="P627" s="240"/>
      <c r="Q627" s="240"/>
      <c r="R627" s="240"/>
      <c r="S627" s="240"/>
      <c r="T627" s="241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2" t="s">
        <v>148</v>
      </c>
      <c r="AU627" s="242" t="s">
        <v>88</v>
      </c>
      <c r="AV627" s="13" t="s">
        <v>86</v>
      </c>
      <c r="AW627" s="13" t="s">
        <v>33</v>
      </c>
      <c r="AX627" s="13" t="s">
        <v>78</v>
      </c>
      <c r="AY627" s="242" t="s">
        <v>139</v>
      </c>
    </row>
    <row r="628" s="14" customFormat="1">
      <c r="A628" s="14"/>
      <c r="B628" s="243"/>
      <c r="C628" s="244"/>
      <c r="D628" s="234" t="s">
        <v>148</v>
      </c>
      <c r="E628" s="245" t="s">
        <v>1</v>
      </c>
      <c r="F628" s="246" t="s">
        <v>909</v>
      </c>
      <c r="G628" s="244"/>
      <c r="H628" s="247">
        <v>10.08</v>
      </c>
      <c r="I628" s="248"/>
      <c r="J628" s="244"/>
      <c r="K628" s="244"/>
      <c r="L628" s="249"/>
      <c r="M628" s="250"/>
      <c r="N628" s="251"/>
      <c r="O628" s="251"/>
      <c r="P628" s="251"/>
      <c r="Q628" s="251"/>
      <c r="R628" s="251"/>
      <c r="S628" s="251"/>
      <c r="T628" s="252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3" t="s">
        <v>148</v>
      </c>
      <c r="AU628" s="253" t="s">
        <v>88</v>
      </c>
      <c r="AV628" s="14" t="s">
        <v>88</v>
      </c>
      <c r="AW628" s="14" t="s">
        <v>33</v>
      </c>
      <c r="AX628" s="14" t="s">
        <v>86</v>
      </c>
      <c r="AY628" s="253" t="s">
        <v>139</v>
      </c>
    </row>
    <row r="629" s="2" customFormat="1" ht="37.8" customHeight="1">
      <c r="A629" s="39"/>
      <c r="B629" s="40"/>
      <c r="C629" s="219" t="s">
        <v>919</v>
      </c>
      <c r="D629" s="219" t="s">
        <v>141</v>
      </c>
      <c r="E629" s="220" t="s">
        <v>920</v>
      </c>
      <c r="F629" s="221" t="s">
        <v>921</v>
      </c>
      <c r="G629" s="222" t="s">
        <v>203</v>
      </c>
      <c r="H629" s="223">
        <v>10</v>
      </c>
      <c r="I629" s="224"/>
      <c r="J629" s="225">
        <f>ROUND(I629*H629,2)</f>
        <v>0</v>
      </c>
      <c r="K629" s="221" t="s">
        <v>145</v>
      </c>
      <c r="L629" s="45"/>
      <c r="M629" s="226" t="s">
        <v>1</v>
      </c>
      <c r="N629" s="227" t="s">
        <v>43</v>
      </c>
      <c r="O629" s="92"/>
      <c r="P629" s="228">
        <f>O629*H629</f>
        <v>0</v>
      </c>
      <c r="Q629" s="228">
        <v>0</v>
      </c>
      <c r="R629" s="228">
        <f>Q629*H629</f>
        <v>0</v>
      </c>
      <c r="S629" s="228">
        <v>0</v>
      </c>
      <c r="T629" s="229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30" t="s">
        <v>146</v>
      </c>
      <c r="AT629" s="230" t="s">
        <v>141</v>
      </c>
      <c r="AU629" s="230" t="s">
        <v>88</v>
      </c>
      <c r="AY629" s="18" t="s">
        <v>139</v>
      </c>
      <c r="BE629" s="231">
        <f>IF(N629="základní",J629,0)</f>
        <v>0</v>
      </c>
      <c r="BF629" s="231">
        <f>IF(N629="snížená",J629,0)</f>
        <v>0</v>
      </c>
      <c r="BG629" s="231">
        <f>IF(N629="zákl. přenesená",J629,0)</f>
        <v>0</v>
      </c>
      <c r="BH629" s="231">
        <f>IF(N629="sníž. přenesená",J629,0)</f>
        <v>0</v>
      </c>
      <c r="BI629" s="231">
        <f>IF(N629="nulová",J629,0)</f>
        <v>0</v>
      </c>
      <c r="BJ629" s="18" t="s">
        <v>86</v>
      </c>
      <c r="BK629" s="231">
        <f>ROUND(I629*H629,2)</f>
        <v>0</v>
      </c>
      <c r="BL629" s="18" t="s">
        <v>146</v>
      </c>
      <c r="BM629" s="230" t="s">
        <v>922</v>
      </c>
    </row>
    <row r="630" s="13" customFormat="1">
      <c r="A630" s="13"/>
      <c r="B630" s="232"/>
      <c r="C630" s="233"/>
      <c r="D630" s="234" t="s">
        <v>148</v>
      </c>
      <c r="E630" s="235" t="s">
        <v>1</v>
      </c>
      <c r="F630" s="236" t="s">
        <v>923</v>
      </c>
      <c r="G630" s="233"/>
      <c r="H630" s="235" t="s">
        <v>1</v>
      </c>
      <c r="I630" s="237"/>
      <c r="J630" s="233"/>
      <c r="K630" s="233"/>
      <c r="L630" s="238"/>
      <c r="M630" s="239"/>
      <c r="N630" s="240"/>
      <c r="O630" s="240"/>
      <c r="P630" s="240"/>
      <c r="Q630" s="240"/>
      <c r="R630" s="240"/>
      <c r="S630" s="240"/>
      <c r="T630" s="241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2" t="s">
        <v>148</v>
      </c>
      <c r="AU630" s="242" t="s">
        <v>88</v>
      </c>
      <c r="AV630" s="13" t="s">
        <v>86</v>
      </c>
      <c r="AW630" s="13" t="s">
        <v>33</v>
      </c>
      <c r="AX630" s="13" t="s">
        <v>78</v>
      </c>
      <c r="AY630" s="242" t="s">
        <v>139</v>
      </c>
    </row>
    <row r="631" s="14" customFormat="1">
      <c r="A631" s="14"/>
      <c r="B631" s="243"/>
      <c r="C631" s="244"/>
      <c r="D631" s="234" t="s">
        <v>148</v>
      </c>
      <c r="E631" s="245" t="s">
        <v>1</v>
      </c>
      <c r="F631" s="246" t="s">
        <v>924</v>
      </c>
      <c r="G631" s="244"/>
      <c r="H631" s="247">
        <v>10</v>
      </c>
      <c r="I631" s="248"/>
      <c r="J631" s="244"/>
      <c r="K631" s="244"/>
      <c r="L631" s="249"/>
      <c r="M631" s="250"/>
      <c r="N631" s="251"/>
      <c r="O631" s="251"/>
      <c r="P631" s="251"/>
      <c r="Q631" s="251"/>
      <c r="R631" s="251"/>
      <c r="S631" s="251"/>
      <c r="T631" s="252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3" t="s">
        <v>148</v>
      </c>
      <c r="AU631" s="253" t="s">
        <v>88</v>
      </c>
      <c r="AV631" s="14" t="s">
        <v>88</v>
      </c>
      <c r="AW631" s="14" t="s">
        <v>33</v>
      </c>
      <c r="AX631" s="14" t="s">
        <v>86</v>
      </c>
      <c r="AY631" s="253" t="s">
        <v>139</v>
      </c>
    </row>
    <row r="632" s="2" customFormat="1" ht="37.8" customHeight="1">
      <c r="A632" s="39"/>
      <c r="B632" s="40"/>
      <c r="C632" s="219" t="s">
        <v>925</v>
      </c>
      <c r="D632" s="219" t="s">
        <v>141</v>
      </c>
      <c r="E632" s="220" t="s">
        <v>926</v>
      </c>
      <c r="F632" s="221" t="s">
        <v>927</v>
      </c>
      <c r="G632" s="222" t="s">
        <v>203</v>
      </c>
      <c r="H632" s="223">
        <v>60.5</v>
      </c>
      <c r="I632" s="224"/>
      <c r="J632" s="225">
        <f>ROUND(I632*H632,2)</f>
        <v>0</v>
      </c>
      <c r="K632" s="221" t="s">
        <v>145</v>
      </c>
      <c r="L632" s="45"/>
      <c r="M632" s="226" t="s">
        <v>1</v>
      </c>
      <c r="N632" s="227" t="s">
        <v>43</v>
      </c>
      <c r="O632" s="92"/>
      <c r="P632" s="228">
        <f>O632*H632</f>
        <v>0</v>
      </c>
      <c r="Q632" s="228">
        <v>0</v>
      </c>
      <c r="R632" s="228">
        <f>Q632*H632</f>
        <v>0</v>
      </c>
      <c r="S632" s="228">
        <v>0</v>
      </c>
      <c r="T632" s="229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30" t="s">
        <v>146</v>
      </c>
      <c r="AT632" s="230" t="s">
        <v>141</v>
      </c>
      <c r="AU632" s="230" t="s">
        <v>88</v>
      </c>
      <c r="AY632" s="18" t="s">
        <v>139</v>
      </c>
      <c r="BE632" s="231">
        <f>IF(N632="základní",J632,0)</f>
        <v>0</v>
      </c>
      <c r="BF632" s="231">
        <f>IF(N632="snížená",J632,0)</f>
        <v>0</v>
      </c>
      <c r="BG632" s="231">
        <f>IF(N632="zákl. přenesená",J632,0)</f>
        <v>0</v>
      </c>
      <c r="BH632" s="231">
        <f>IF(N632="sníž. přenesená",J632,0)</f>
        <v>0</v>
      </c>
      <c r="BI632" s="231">
        <f>IF(N632="nulová",J632,0)</f>
        <v>0</v>
      </c>
      <c r="BJ632" s="18" t="s">
        <v>86</v>
      </c>
      <c r="BK632" s="231">
        <f>ROUND(I632*H632,2)</f>
        <v>0</v>
      </c>
      <c r="BL632" s="18" t="s">
        <v>146</v>
      </c>
      <c r="BM632" s="230" t="s">
        <v>928</v>
      </c>
    </row>
    <row r="633" s="13" customFormat="1">
      <c r="A633" s="13"/>
      <c r="B633" s="232"/>
      <c r="C633" s="233"/>
      <c r="D633" s="234" t="s">
        <v>148</v>
      </c>
      <c r="E633" s="235" t="s">
        <v>1</v>
      </c>
      <c r="F633" s="236" t="s">
        <v>929</v>
      </c>
      <c r="G633" s="233"/>
      <c r="H633" s="235" t="s">
        <v>1</v>
      </c>
      <c r="I633" s="237"/>
      <c r="J633" s="233"/>
      <c r="K633" s="233"/>
      <c r="L633" s="238"/>
      <c r="M633" s="239"/>
      <c r="N633" s="240"/>
      <c r="O633" s="240"/>
      <c r="P633" s="240"/>
      <c r="Q633" s="240"/>
      <c r="R633" s="240"/>
      <c r="S633" s="240"/>
      <c r="T633" s="241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2" t="s">
        <v>148</v>
      </c>
      <c r="AU633" s="242" t="s">
        <v>88</v>
      </c>
      <c r="AV633" s="13" t="s">
        <v>86</v>
      </c>
      <c r="AW633" s="13" t="s">
        <v>33</v>
      </c>
      <c r="AX633" s="13" t="s">
        <v>78</v>
      </c>
      <c r="AY633" s="242" t="s">
        <v>139</v>
      </c>
    </row>
    <row r="634" s="14" customFormat="1">
      <c r="A634" s="14"/>
      <c r="B634" s="243"/>
      <c r="C634" s="244"/>
      <c r="D634" s="234" t="s">
        <v>148</v>
      </c>
      <c r="E634" s="245" t="s">
        <v>1</v>
      </c>
      <c r="F634" s="246" t="s">
        <v>886</v>
      </c>
      <c r="G634" s="244"/>
      <c r="H634" s="247">
        <v>60.5</v>
      </c>
      <c r="I634" s="248"/>
      <c r="J634" s="244"/>
      <c r="K634" s="244"/>
      <c r="L634" s="249"/>
      <c r="M634" s="250"/>
      <c r="N634" s="251"/>
      <c r="O634" s="251"/>
      <c r="P634" s="251"/>
      <c r="Q634" s="251"/>
      <c r="R634" s="251"/>
      <c r="S634" s="251"/>
      <c r="T634" s="252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3" t="s">
        <v>148</v>
      </c>
      <c r="AU634" s="253" t="s">
        <v>88</v>
      </c>
      <c r="AV634" s="14" t="s">
        <v>88</v>
      </c>
      <c r="AW634" s="14" t="s">
        <v>33</v>
      </c>
      <c r="AX634" s="14" t="s">
        <v>86</v>
      </c>
      <c r="AY634" s="253" t="s">
        <v>139</v>
      </c>
    </row>
    <row r="635" s="2" customFormat="1" ht="37.8" customHeight="1">
      <c r="A635" s="39"/>
      <c r="B635" s="40"/>
      <c r="C635" s="219" t="s">
        <v>930</v>
      </c>
      <c r="D635" s="219" t="s">
        <v>141</v>
      </c>
      <c r="E635" s="220" t="s">
        <v>931</v>
      </c>
      <c r="F635" s="221" t="s">
        <v>932</v>
      </c>
      <c r="G635" s="222" t="s">
        <v>203</v>
      </c>
      <c r="H635" s="223">
        <v>6.2549999999999999</v>
      </c>
      <c r="I635" s="224"/>
      <c r="J635" s="225">
        <f>ROUND(I635*H635,2)</f>
        <v>0</v>
      </c>
      <c r="K635" s="221" t="s">
        <v>145</v>
      </c>
      <c r="L635" s="45"/>
      <c r="M635" s="226" t="s">
        <v>1</v>
      </c>
      <c r="N635" s="227" t="s">
        <v>43</v>
      </c>
      <c r="O635" s="92"/>
      <c r="P635" s="228">
        <f>O635*H635</f>
        <v>0</v>
      </c>
      <c r="Q635" s="228">
        <v>0</v>
      </c>
      <c r="R635" s="228">
        <f>Q635*H635</f>
        <v>0</v>
      </c>
      <c r="S635" s="228">
        <v>0</v>
      </c>
      <c r="T635" s="229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0" t="s">
        <v>146</v>
      </c>
      <c r="AT635" s="230" t="s">
        <v>141</v>
      </c>
      <c r="AU635" s="230" t="s">
        <v>88</v>
      </c>
      <c r="AY635" s="18" t="s">
        <v>139</v>
      </c>
      <c r="BE635" s="231">
        <f>IF(N635="základní",J635,0)</f>
        <v>0</v>
      </c>
      <c r="BF635" s="231">
        <f>IF(N635="snížená",J635,0)</f>
        <v>0</v>
      </c>
      <c r="BG635" s="231">
        <f>IF(N635="zákl. přenesená",J635,0)</f>
        <v>0</v>
      </c>
      <c r="BH635" s="231">
        <f>IF(N635="sníž. přenesená",J635,0)</f>
        <v>0</v>
      </c>
      <c r="BI635" s="231">
        <f>IF(N635="nulová",J635,0)</f>
        <v>0</v>
      </c>
      <c r="BJ635" s="18" t="s">
        <v>86</v>
      </c>
      <c r="BK635" s="231">
        <f>ROUND(I635*H635,2)</f>
        <v>0</v>
      </c>
      <c r="BL635" s="18" t="s">
        <v>146</v>
      </c>
      <c r="BM635" s="230" t="s">
        <v>933</v>
      </c>
    </row>
    <row r="636" s="13" customFormat="1">
      <c r="A636" s="13"/>
      <c r="B636" s="232"/>
      <c r="C636" s="233"/>
      <c r="D636" s="234" t="s">
        <v>148</v>
      </c>
      <c r="E636" s="235" t="s">
        <v>1</v>
      </c>
      <c r="F636" s="236" t="s">
        <v>934</v>
      </c>
      <c r="G636" s="233"/>
      <c r="H636" s="235" t="s">
        <v>1</v>
      </c>
      <c r="I636" s="237"/>
      <c r="J636" s="233"/>
      <c r="K636" s="233"/>
      <c r="L636" s="238"/>
      <c r="M636" s="239"/>
      <c r="N636" s="240"/>
      <c r="O636" s="240"/>
      <c r="P636" s="240"/>
      <c r="Q636" s="240"/>
      <c r="R636" s="240"/>
      <c r="S636" s="240"/>
      <c r="T636" s="241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2" t="s">
        <v>148</v>
      </c>
      <c r="AU636" s="242" t="s">
        <v>88</v>
      </c>
      <c r="AV636" s="13" t="s">
        <v>86</v>
      </c>
      <c r="AW636" s="13" t="s">
        <v>33</v>
      </c>
      <c r="AX636" s="13" t="s">
        <v>78</v>
      </c>
      <c r="AY636" s="242" t="s">
        <v>139</v>
      </c>
    </row>
    <row r="637" s="14" customFormat="1">
      <c r="A637" s="14"/>
      <c r="B637" s="243"/>
      <c r="C637" s="244"/>
      <c r="D637" s="234" t="s">
        <v>148</v>
      </c>
      <c r="E637" s="245" t="s">
        <v>1</v>
      </c>
      <c r="F637" s="246" t="s">
        <v>935</v>
      </c>
      <c r="G637" s="244"/>
      <c r="H637" s="247">
        <v>6.2549999999999999</v>
      </c>
      <c r="I637" s="248"/>
      <c r="J637" s="244"/>
      <c r="K637" s="244"/>
      <c r="L637" s="249"/>
      <c r="M637" s="250"/>
      <c r="N637" s="251"/>
      <c r="O637" s="251"/>
      <c r="P637" s="251"/>
      <c r="Q637" s="251"/>
      <c r="R637" s="251"/>
      <c r="S637" s="251"/>
      <c r="T637" s="252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3" t="s">
        <v>148</v>
      </c>
      <c r="AU637" s="253" t="s">
        <v>88</v>
      </c>
      <c r="AV637" s="14" t="s">
        <v>88</v>
      </c>
      <c r="AW637" s="14" t="s">
        <v>33</v>
      </c>
      <c r="AX637" s="14" t="s">
        <v>86</v>
      </c>
      <c r="AY637" s="253" t="s">
        <v>139</v>
      </c>
    </row>
    <row r="638" s="2" customFormat="1" ht="14.4" customHeight="1">
      <c r="A638" s="39"/>
      <c r="B638" s="40"/>
      <c r="C638" s="219" t="s">
        <v>936</v>
      </c>
      <c r="D638" s="219" t="s">
        <v>141</v>
      </c>
      <c r="E638" s="220" t="s">
        <v>937</v>
      </c>
      <c r="F638" s="221" t="s">
        <v>938</v>
      </c>
      <c r="G638" s="222" t="s">
        <v>203</v>
      </c>
      <c r="H638" s="223">
        <v>9.5399999999999991</v>
      </c>
      <c r="I638" s="224"/>
      <c r="J638" s="225">
        <f>ROUND(I638*H638,2)</f>
        <v>0</v>
      </c>
      <c r="K638" s="221" t="s">
        <v>1</v>
      </c>
      <c r="L638" s="45"/>
      <c r="M638" s="226" t="s">
        <v>1</v>
      </c>
      <c r="N638" s="227" t="s">
        <v>43</v>
      </c>
      <c r="O638" s="92"/>
      <c r="P638" s="228">
        <f>O638*H638</f>
        <v>0</v>
      </c>
      <c r="Q638" s="228">
        <v>0</v>
      </c>
      <c r="R638" s="228">
        <f>Q638*H638</f>
        <v>0</v>
      </c>
      <c r="S638" s="228">
        <v>0</v>
      </c>
      <c r="T638" s="229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30" t="s">
        <v>146</v>
      </c>
      <c r="AT638" s="230" t="s">
        <v>141</v>
      </c>
      <c r="AU638" s="230" t="s">
        <v>88</v>
      </c>
      <c r="AY638" s="18" t="s">
        <v>139</v>
      </c>
      <c r="BE638" s="231">
        <f>IF(N638="základní",J638,0)</f>
        <v>0</v>
      </c>
      <c r="BF638" s="231">
        <f>IF(N638="snížená",J638,0)</f>
        <v>0</v>
      </c>
      <c r="BG638" s="231">
        <f>IF(N638="zákl. přenesená",J638,0)</f>
        <v>0</v>
      </c>
      <c r="BH638" s="231">
        <f>IF(N638="sníž. přenesená",J638,0)</f>
        <v>0</v>
      </c>
      <c r="BI638" s="231">
        <f>IF(N638="nulová",J638,0)</f>
        <v>0</v>
      </c>
      <c r="BJ638" s="18" t="s">
        <v>86</v>
      </c>
      <c r="BK638" s="231">
        <f>ROUND(I638*H638,2)</f>
        <v>0</v>
      </c>
      <c r="BL638" s="18" t="s">
        <v>146</v>
      </c>
      <c r="BM638" s="230" t="s">
        <v>939</v>
      </c>
    </row>
    <row r="639" s="13" customFormat="1">
      <c r="A639" s="13"/>
      <c r="B639" s="232"/>
      <c r="C639" s="233"/>
      <c r="D639" s="234" t="s">
        <v>148</v>
      </c>
      <c r="E639" s="235" t="s">
        <v>1</v>
      </c>
      <c r="F639" s="236" t="s">
        <v>940</v>
      </c>
      <c r="G639" s="233"/>
      <c r="H639" s="235" t="s">
        <v>1</v>
      </c>
      <c r="I639" s="237"/>
      <c r="J639" s="233"/>
      <c r="K639" s="233"/>
      <c r="L639" s="238"/>
      <c r="M639" s="239"/>
      <c r="N639" s="240"/>
      <c r="O639" s="240"/>
      <c r="P639" s="240"/>
      <c r="Q639" s="240"/>
      <c r="R639" s="240"/>
      <c r="S639" s="240"/>
      <c r="T639" s="241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2" t="s">
        <v>148</v>
      </c>
      <c r="AU639" s="242" t="s">
        <v>88</v>
      </c>
      <c r="AV639" s="13" t="s">
        <v>86</v>
      </c>
      <c r="AW639" s="13" t="s">
        <v>33</v>
      </c>
      <c r="AX639" s="13" t="s">
        <v>78</v>
      </c>
      <c r="AY639" s="242" t="s">
        <v>139</v>
      </c>
    </row>
    <row r="640" s="14" customFormat="1">
      <c r="A640" s="14"/>
      <c r="B640" s="243"/>
      <c r="C640" s="244"/>
      <c r="D640" s="234" t="s">
        <v>148</v>
      </c>
      <c r="E640" s="245" t="s">
        <v>1</v>
      </c>
      <c r="F640" s="246" t="s">
        <v>941</v>
      </c>
      <c r="G640" s="244"/>
      <c r="H640" s="247">
        <v>9.5399999999999991</v>
      </c>
      <c r="I640" s="248"/>
      <c r="J640" s="244"/>
      <c r="K640" s="244"/>
      <c r="L640" s="249"/>
      <c r="M640" s="250"/>
      <c r="N640" s="251"/>
      <c r="O640" s="251"/>
      <c r="P640" s="251"/>
      <c r="Q640" s="251"/>
      <c r="R640" s="251"/>
      <c r="S640" s="251"/>
      <c r="T640" s="252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3" t="s">
        <v>148</v>
      </c>
      <c r="AU640" s="253" t="s">
        <v>88</v>
      </c>
      <c r="AV640" s="14" t="s">
        <v>88</v>
      </c>
      <c r="AW640" s="14" t="s">
        <v>33</v>
      </c>
      <c r="AX640" s="14" t="s">
        <v>86</v>
      </c>
      <c r="AY640" s="253" t="s">
        <v>139</v>
      </c>
    </row>
    <row r="641" s="12" customFormat="1" ht="22.8" customHeight="1">
      <c r="A641" s="12"/>
      <c r="B641" s="203"/>
      <c r="C641" s="204"/>
      <c r="D641" s="205" t="s">
        <v>77</v>
      </c>
      <c r="E641" s="217" t="s">
        <v>942</v>
      </c>
      <c r="F641" s="217" t="s">
        <v>943</v>
      </c>
      <c r="G641" s="204"/>
      <c r="H641" s="204"/>
      <c r="I641" s="207"/>
      <c r="J641" s="218">
        <f>BK641</f>
        <v>0</v>
      </c>
      <c r="K641" s="204"/>
      <c r="L641" s="209"/>
      <c r="M641" s="210"/>
      <c r="N641" s="211"/>
      <c r="O641" s="211"/>
      <c r="P641" s="212">
        <f>P642</f>
        <v>0</v>
      </c>
      <c r="Q641" s="211"/>
      <c r="R641" s="212">
        <f>R642</f>
        <v>0</v>
      </c>
      <c r="S641" s="211"/>
      <c r="T641" s="213">
        <f>T642</f>
        <v>0</v>
      </c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R641" s="214" t="s">
        <v>86</v>
      </c>
      <c r="AT641" s="215" t="s">
        <v>77</v>
      </c>
      <c r="AU641" s="215" t="s">
        <v>86</v>
      </c>
      <c r="AY641" s="214" t="s">
        <v>139</v>
      </c>
      <c r="BK641" s="216">
        <f>BK642</f>
        <v>0</v>
      </c>
    </row>
    <row r="642" s="2" customFormat="1" ht="24.15" customHeight="1">
      <c r="A642" s="39"/>
      <c r="B642" s="40"/>
      <c r="C642" s="219" t="s">
        <v>944</v>
      </c>
      <c r="D642" s="219" t="s">
        <v>141</v>
      </c>
      <c r="E642" s="220" t="s">
        <v>945</v>
      </c>
      <c r="F642" s="221" t="s">
        <v>946</v>
      </c>
      <c r="G642" s="222" t="s">
        <v>203</v>
      </c>
      <c r="H642" s="223">
        <v>768.37800000000004</v>
      </c>
      <c r="I642" s="224"/>
      <c r="J642" s="225">
        <f>ROUND(I642*H642,2)</f>
        <v>0</v>
      </c>
      <c r="K642" s="221" t="s">
        <v>145</v>
      </c>
      <c r="L642" s="45"/>
      <c r="M642" s="226" t="s">
        <v>1</v>
      </c>
      <c r="N642" s="227" t="s">
        <v>43</v>
      </c>
      <c r="O642" s="92"/>
      <c r="P642" s="228">
        <f>O642*H642</f>
        <v>0</v>
      </c>
      <c r="Q642" s="228">
        <v>0</v>
      </c>
      <c r="R642" s="228">
        <f>Q642*H642</f>
        <v>0</v>
      </c>
      <c r="S642" s="228">
        <v>0</v>
      </c>
      <c r="T642" s="229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0" t="s">
        <v>146</v>
      </c>
      <c r="AT642" s="230" t="s">
        <v>141</v>
      </c>
      <c r="AU642" s="230" t="s">
        <v>88</v>
      </c>
      <c r="AY642" s="18" t="s">
        <v>139</v>
      </c>
      <c r="BE642" s="231">
        <f>IF(N642="základní",J642,0)</f>
        <v>0</v>
      </c>
      <c r="BF642" s="231">
        <f>IF(N642="snížená",J642,0)</f>
        <v>0</v>
      </c>
      <c r="BG642" s="231">
        <f>IF(N642="zákl. přenesená",J642,0)</f>
        <v>0</v>
      </c>
      <c r="BH642" s="231">
        <f>IF(N642="sníž. přenesená",J642,0)</f>
        <v>0</v>
      </c>
      <c r="BI642" s="231">
        <f>IF(N642="nulová",J642,0)</f>
        <v>0</v>
      </c>
      <c r="BJ642" s="18" t="s">
        <v>86</v>
      </c>
      <c r="BK642" s="231">
        <f>ROUND(I642*H642,2)</f>
        <v>0</v>
      </c>
      <c r="BL642" s="18" t="s">
        <v>146</v>
      </c>
      <c r="BM642" s="230" t="s">
        <v>947</v>
      </c>
    </row>
    <row r="643" s="12" customFormat="1" ht="25.92" customHeight="1">
      <c r="A643" s="12"/>
      <c r="B643" s="203"/>
      <c r="C643" s="204"/>
      <c r="D643" s="205" t="s">
        <v>77</v>
      </c>
      <c r="E643" s="206" t="s">
        <v>948</v>
      </c>
      <c r="F643" s="206" t="s">
        <v>949</v>
      </c>
      <c r="G643" s="204"/>
      <c r="H643" s="204"/>
      <c r="I643" s="207"/>
      <c r="J643" s="208">
        <f>BK643</f>
        <v>0</v>
      </c>
      <c r="K643" s="204"/>
      <c r="L643" s="209"/>
      <c r="M643" s="210"/>
      <c r="N643" s="211"/>
      <c r="O643" s="211"/>
      <c r="P643" s="212">
        <f>P644</f>
        <v>0</v>
      </c>
      <c r="Q643" s="211"/>
      <c r="R643" s="212">
        <f>R644</f>
        <v>0.0085000000000000006</v>
      </c>
      <c r="S643" s="211"/>
      <c r="T643" s="213">
        <f>T644</f>
        <v>0</v>
      </c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R643" s="214" t="s">
        <v>88</v>
      </c>
      <c r="AT643" s="215" t="s">
        <v>77</v>
      </c>
      <c r="AU643" s="215" t="s">
        <v>78</v>
      </c>
      <c r="AY643" s="214" t="s">
        <v>139</v>
      </c>
      <c r="BK643" s="216">
        <f>BK644</f>
        <v>0</v>
      </c>
    </row>
    <row r="644" s="12" customFormat="1" ht="22.8" customHeight="1">
      <c r="A644" s="12"/>
      <c r="B644" s="203"/>
      <c r="C644" s="204"/>
      <c r="D644" s="205" t="s">
        <v>77</v>
      </c>
      <c r="E644" s="217" t="s">
        <v>950</v>
      </c>
      <c r="F644" s="217" t="s">
        <v>951</v>
      </c>
      <c r="G644" s="204"/>
      <c r="H644" s="204"/>
      <c r="I644" s="207"/>
      <c r="J644" s="218">
        <f>BK644</f>
        <v>0</v>
      </c>
      <c r="K644" s="204"/>
      <c r="L644" s="209"/>
      <c r="M644" s="210"/>
      <c r="N644" s="211"/>
      <c r="O644" s="211"/>
      <c r="P644" s="212">
        <f>SUM(P645:P651)</f>
        <v>0</v>
      </c>
      <c r="Q644" s="211"/>
      <c r="R644" s="212">
        <f>SUM(R645:R651)</f>
        <v>0.0085000000000000006</v>
      </c>
      <c r="S644" s="211"/>
      <c r="T644" s="213">
        <f>SUM(T645:T651)</f>
        <v>0</v>
      </c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R644" s="214" t="s">
        <v>88</v>
      </c>
      <c r="AT644" s="215" t="s">
        <v>77</v>
      </c>
      <c r="AU644" s="215" t="s">
        <v>86</v>
      </c>
      <c r="AY644" s="214" t="s">
        <v>139</v>
      </c>
      <c r="BK644" s="216">
        <f>SUM(BK645:BK651)</f>
        <v>0</v>
      </c>
    </row>
    <row r="645" s="2" customFormat="1" ht="24.15" customHeight="1">
      <c r="A645" s="39"/>
      <c r="B645" s="40"/>
      <c r="C645" s="219" t="s">
        <v>952</v>
      </c>
      <c r="D645" s="219" t="s">
        <v>141</v>
      </c>
      <c r="E645" s="220" t="s">
        <v>953</v>
      </c>
      <c r="F645" s="221" t="s">
        <v>954</v>
      </c>
      <c r="G645" s="222" t="s">
        <v>181</v>
      </c>
      <c r="H645" s="223">
        <v>34</v>
      </c>
      <c r="I645" s="224"/>
      <c r="J645" s="225">
        <f>ROUND(I645*H645,2)</f>
        <v>0</v>
      </c>
      <c r="K645" s="221" t="s">
        <v>145</v>
      </c>
      <c r="L645" s="45"/>
      <c r="M645" s="226" t="s">
        <v>1</v>
      </c>
      <c r="N645" s="227" t="s">
        <v>43</v>
      </c>
      <c r="O645" s="92"/>
      <c r="P645" s="228">
        <f>O645*H645</f>
        <v>0</v>
      </c>
      <c r="Q645" s="228">
        <v>0.00025000000000000001</v>
      </c>
      <c r="R645" s="228">
        <f>Q645*H645</f>
        <v>0.0085000000000000006</v>
      </c>
      <c r="S645" s="228">
        <v>0</v>
      </c>
      <c r="T645" s="229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30" t="s">
        <v>274</v>
      </c>
      <c r="AT645" s="230" t="s">
        <v>141</v>
      </c>
      <c r="AU645" s="230" t="s">
        <v>88</v>
      </c>
      <c r="AY645" s="18" t="s">
        <v>139</v>
      </c>
      <c r="BE645" s="231">
        <f>IF(N645="základní",J645,0)</f>
        <v>0</v>
      </c>
      <c r="BF645" s="231">
        <f>IF(N645="snížená",J645,0)</f>
        <v>0</v>
      </c>
      <c r="BG645" s="231">
        <f>IF(N645="zákl. přenesená",J645,0)</f>
        <v>0</v>
      </c>
      <c r="BH645" s="231">
        <f>IF(N645="sníž. přenesená",J645,0)</f>
        <v>0</v>
      </c>
      <c r="BI645" s="231">
        <f>IF(N645="nulová",J645,0)</f>
        <v>0</v>
      </c>
      <c r="BJ645" s="18" t="s">
        <v>86</v>
      </c>
      <c r="BK645" s="231">
        <f>ROUND(I645*H645,2)</f>
        <v>0</v>
      </c>
      <c r="BL645" s="18" t="s">
        <v>274</v>
      </c>
      <c r="BM645" s="230" t="s">
        <v>955</v>
      </c>
    </row>
    <row r="646" s="13" customFormat="1">
      <c r="A646" s="13"/>
      <c r="B646" s="232"/>
      <c r="C646" s="233"/>
      <c r="D646" s="234" t="s">
        <v>148</v>
      </c>
      <c r="E646" s="235" t="s">
        <v>1</v>
      </c>
      <c r="F646" s="236" t="s">
        <v>956</v>
      </c>
      <c r="G646" s="233"/>
      <c r="H646" s="235" t="s">
        <v>1</v>
      </c>
      <c r="I646" s="237"/>
      <c r="J646" s="233"/>
      <c r="K646" s="233"/>
      <c r="L646" s="238"/>
      <c r="M646" s="239"/>
      <c r="N646" s="240"/>
      <c r="O646" s="240"/>
      <c r="P646" s="240"/>
      <c r="Q646" s="240"/>
      <c r="R646" s="240"/>
      <c r="S646" s="240"/>
      <c r="T646" s="241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2" t="s">
        <v>148</v>
      </c>
      <c r="AU646" s="242" t="s">
        <v>88</v>
      </c>
      <c r="AV646" s="13" t="s">
        <v>86</v>
      </c>
      <c r="AW646" s="13" t="s">
        <v>33</v>
      </c>
      <c r="AX646" s="13" t="s">
        <v>78</v>
      </c>
      <c r="AY646" s="242" t="s">
        <v>139</v>
      </c>
    </row>
    <row r="647" s="14" customFormat="1">
      <c r="A647" s="14"/>
      <c r="B647" s="243"/>
      <c r="C647" s="244"/>
      <c r="D647" s="234" t="s">
        <v>148</v>
      </c>
      <c r="E647" s="245" t="s">
        <v>1</v>
      </c>
      <c r="F647" s="246" t="s">
        <v>957</v>
      </c>
      <c r="G647" s="244"/>
      <c r="H647" s="247">
        <v>6.5099999999999998</v>
      </c>
      <c r="I647" s="248"/>
      <c r="J647" s="244"/>
      <c r="K647" s="244"/>
      <c r="L647" s="249"/>
      <c r="M647" s="250"/>
      <c r="N647" s="251"/>
      <c r="O647" s="251"/>
      <c r="P647" s="251"/>
      <c r="Q647" s="251"/>
      <c r="R647" s="251"/>
      <c r="S647" s="251"/>
      <c r="T647" s="252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3" t="s">
        <v>148</v>
      </c>
      <c r="AU647" s="253" t="s">
        <v>88</v>
      </c>
      <c r="AV647" s="14" t="s">
        <v>88</v>
      </c>
      <c r="AW647" s="14" t="s">
        <v>33</v>
      </c>
      <c r="AX647" s="14" t="s">
        <v>78</v>
      </c>
      <c r="AY647" s="253" t="s">
        <v>139</v>
      </c>
    </row>
    <row r="648" s="14" customFormat="1">
      <c r="A648" s="14"/>
      <c r="B648" s="243"/>
      <c r="C648" s="244"/>
      <c r="D648" s="234" t="s">
        <v>148</v>
      </c>
      <c r="E648" s="245" t="s">
        <v>1</v>
      </c>
      <c r="F648" s="246" t="s">
        <v>958</v>
      </c>
      <c r="G648" s="244"/>
      <c r="H648" s="247">
        <v>22.879999999999999</v>
      </c>
      <c r="I648" s="248"/>
      <c r="J648" s="244"/>
      <c r="K648" s="244"/>
      <c r="L648" s="249"/>
      <c r="M648" s="250"/>
      <c r="N648" s="251"/>
      <c r="O648" s="251"/>
      <c r="P648" s="251"/>
      <c r="Q648" s="251"/>
      <c r="R648" s="251"/>
      <c r="S648" s="251"/>
      <c r="T648" s="252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3" t="s">
        <v>148</v>
      </c>
      <c r="AU648" s="253" t="s">
        <v>88</v>
      </c>
      <c r="AV648" s="14" t="s">
        <v>88</v>
      </c>
      <c r="AW648" s="14" t="s">
        <v>33</v>
      </c>
      <c r="AX648" s="14" t="s">
        <v>78</v>
      </c>
      <c r="AY648" s="253" t="s">
        <v>139</v>
      </c>
    </row>
    <row r="649" s="14" customFormat="1">
      <c r="A649" s="14"/>
      <c r="B649" s="243"/>
      <c r="C649" s="244"/>
      <c r="D649" s="234" t="s">
        <v>148</v>
      </c>
      <c r="E649" s="245" t="s">
        <v>1</v>
      </c>
      <c r="F649" s="246" t="s">
        <v>959</v>
      </c>
      <c r="G649" s="244"/>
      <c r="H649" s="247">
        <v>3.6000000000000001</v>
      </c>
      <c r="I649" s="248"/>
      <c r="J649" s="244"/>
      <c r="K649" s="244"/>
      <c r="L649" s="249"/>
      <c r="M649" s="250"/>
      <c r="N649" s="251"/>
      <c r="O649" s="251"/>
      <c r="P649" s="251"/>
      <c r="Q649" s="251"/>
      <c r="R649" s="251"/>
      <c r="S649" s="251"/>
      <c r="T649" s="252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3" t="s">
        <v>148</v>
      </c>
      <c r="AU649" s="253" t="s">
        <v>88</v>
      </c>
      <c r="AV649" s="14" t="s">
        <v>88</v>
      </c>
      <c r="AW649" s="14" t="s">
        <v>33</v>
      </c>
      <c r="AX649" s="14" t="s">
        <v>78</v>
      </c>
      <c r="AY649" s="253" t="s">
        <v>139</v>
      </c>
    </row>
    <row r="650" s="14" customFormat="1">
      <c r="A650" s="14"/>
      <c r="B650" s="243"/>
      <c r="C650" s="244"/>
      <c r="D650" s="234" t="s">
        <v>148</v>
      </c>
      <c r="E650" s="245" t="s">
        <v>1</v>
      </c>
      <c r="F650" s="246" t="s">
        <v>960</v>
      </c>
      <c r="G650" s="244"/>
      <c r="H650" s="247">
        <v>1.01</v>
      </c>
      <c r="I650" s="248"/>
      <c r="J650" s="244"/>
      <c r="K650" s="244"/>
      <c r="L650" s="249"/>
      <c r="M650" s="250"/>
      <c r="N650" s="251"/>
      <c r="O650" s="251"/>
      <c r="P650" s="251"/>
      <c r="Q650" s="251"/>
      <c r="R650" s="251"/>
      <c r="S650" s="251"/>
      <c r="T650" s="252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3" t="s">
        <v>148</v>
      </c>
      <c r="AU650" s="253" t="s">
        <v>88</v>
      </c>
      <c r="AV650" s="14" t="s">
        <v>88</v>
      </c>
      <c r="AW650" s="14" t="s">
        <v>33</v>
      </c>
      <c r="AX650" s="14" t="s">
        <v>78</v>
      </c>
      <c r="AY650" s="253" t="s">
        <v>139</v>
      </c>
    </row>
    <row r="651" s="15" customFormat="1">
      <c r="A651" s="15"/>
      <c r="B651" s="254"/>
      <c r="C651" s="255"/>
      <c r="D651" s="234" t="s">
        <v>148</v>
      </c>
      <c r="E651" s="256" t="s">
        <v>1</v>
      </c>
      <c r="F651" s="257" t="s">
        <v>153</v>
      </c>
      <c r="G651" s="255"/>
      <c r="H651" s="258">
        <v>34</v>
      </c>
      <c r="I651" s="259"/>
      <c r="J651" s="255"/>
      <c r="K651" s="255"/>
      <c r="L651" s="260"/>
      <c r="M651" s="286"/>
      <c r="N651" s="287"/>
      <c r="O651" s="287"/>
      <c r="P651" s="287"/>
      <c r="Q651" s="287"/>
      <c r="R651" s="287"/>
      <c r="S651" s="287"/>
      <c r="T651" s="288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64" t="s">
        <v>148</v>
      </c>
      <c r="AU651" s="264" t="s">
        <v>88</v>
      </c>
      <c r="AV651" s="15" t="s">
        <v>146</v>
      </c>
      <c r="AW651" s="15" t="s">
        <v>33</v>
      </c>
      <c r="AX651" s="15" t="s">
        <v>86</v>
      </c>
      <c r="AY651" s="264" t="s">
        <v>139</v>
      </c>
    </row>
    <row r="652" s="2" customFormat="1" ht="6.96" customHeight="1">
      <c r="A652" s="39"/>
      <c r="B652" s="67"/>
      <c r="C652" s="68"/>
      <c r="D652" s="68"/>
      <c r="E652" s="68"/>
      <c r="F652" s="68"/>
      <c r="G652" s="68"/>
      <c r="H652" s="68"/>
      <c r="I652" s="68"/>
      <c r="J652" s="68"/>
      <c r="K652" s="68"/>
      <c r="L652" s="45"/>
      <c r="M652" s="39"/>
      <c r="O652" s="39"/>
      <c r="P652" s="39"/>
      <c r="Q652" s="39"/>
      <c r="R652" s="39"/>
      <c r="S652" s="39"/>
      <c r="T652" s="39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</row>
  </sheetData>
  <sheetProtection sheet="1" autoFilter="0" formatColumns="0" formatRows="0" objects="1" scenarios="1" spinCount="100000" saltValue="3u7g9GIbRA1qDxFjCQEqUdK5Xby5kn2B6SU1576f9E/QhV+NZGBoPgTqiYarLxfaCR7YMrMnKwfn0M1dGCuBuw==" hashValue="BY8vQZkSyml/mfCWGnUGvXXx3J7/TOpeTXsfEzc2L7LMMtGo0l5bDJsAnODThdV5Va2CmwUetOuvHWf2PPaY+Q==" algorithmName="SHA-512" password="CC35"/>
  <autoFilter ref="C136:K651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Hájek východ, chodník a autobusové zastávky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961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20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22. 7. 2021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ROUND((SUM(BE117:BE119)),  2)</f>
        <v>0</v>
      </c>
      <c r="G33" s="39"/>
      <c r="H33" s="39"/>
      <c r="I33" s="156">
        <v>0.20999999999999999</v>
      </c>
      <c r="J33" s="155">
        <f>ROUND(((SUM(BE117:BE119))*I33),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ROUND((SUM(BF117:BF119)),  2)</f>
        <v>0</v>
      </c>
      <c r="G34" s="39"/>
      <c r="H34" s="39"/>
      <c r="I34" s="156">
        <v>0.14999999999999999</v>
      </c>
      <c r="J34" s="155">
        <f>ROUND(((SUM(BF117:BF119))*I34),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ROUND((SUM(BG117:BG119)),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ROUND((SUM(BH117:BH119)),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ROUND((SUM(BI117:BI119)),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Hájek východ, chodník a autobusové zastávky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B - Venkovní osvětlení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Hájek</v>
      </c>
      <c r="G89" s="41"/>
      <c r="H89" s="41"/>
      <c r="I89" s="33" t="s">
        <v>23</v>
      </c>
      <c r="J89" s="80" t="str">
        <f>IF(J12="","",J12)</f>
        <v>22. 7. 2021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25</v>
      </c>
      <c r="D91" s="41"/>
      <c r="E91" s="41"/>
      <c r="F91" s="28" t="str">
        <f>E15</f>
        <v>Obec Hájek</v>
      </c>
      <c r="G91" s="41"/>
      <c r="H91" s="41"/>
      <c r="I91" s="33" t="s">
        <v>31</v>
      </c>
      <c r="J91" s="37" t="str">
        <f>E21</f>
        <v>DPT projekty Ostrov s.r.o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80"/>
      <c r="C97" s="181"/>
      <c r="D97" s="182" t="s">
        <v>962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124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>Hájek východ, chodník a autobusové zastávky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96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B - Venkovní osvětlení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21</v>
      </c>
      <c r="D111" s="41"/>
      <c r="E111" s="41"/>
      <c r="F111" s="28" t="str">
        <f>F12</f>
        <v>Hájek</v>
      </c>
      <c r="G111" s="41"/>
      <c r="H111" s="41"/>
      <c r="I111" s="33" t="s">
        <v>23</v>
      </c>
      <c r="J111" s="80" t="str">
        <f>IF(J12="","",J12)</f>
        <v>22. 7. 2021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25</v>
      </c>
      <c r="D113" s="41"/>
      <c r="E113" s="41"/>
      <c r="F113" s="28" t="str">
        <f>E15</f>
        <v>Obec Hájek</v>
      </c>
      <c r="G113" s="41"/>
      <c r="H113" s="41"/>
      <c r="I113" s="33" t="s">
        <v>31</v>
      </c>
      <c r="J113" s="37" t="str">
        <f>E21</f>
        <v>DPT projekty Ostrov s.r.o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29</v>
      </c>
      <c r="D114" s="41"/>
      <c r="E114" s="41"/>
      <c r="F114" s="28" t="str">
        <f>IF(E18="","",E18)</f>
        <v>Vyplň údaj</v>
      </c>
      <c r="G114" s="41"/>
      <c r="H114" s="41"/>
      <c r="I114" s="33" t="s">
        <v>34</v>
      </c>
      <c r="J114" s="37" t="str">
        <f>E24</f>
        <v>Tomanová Ing.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125</v>
      </c>
      <c r="D116" s="195" t="s">
        <v>63</v>
      </c>
      <c r="E116" s="195" t="s">
        <v>59</v>
      </c>
      <c r="F116" s="195" t="s">
        <v>60</v>
      </c>
      <c r="G116" s="195" t="s">
        <v>126</v>
      </c>
      <c r="H116" s="195" t="s">
        <v>127</v>
      </c>
      <c r="I116" s="195" t="s">
        <v>128</v>
      </c>
      <c r="J116" s="195" t="s">
        <v>100</v>
      </c>
      <c r="K116" s="196" t="s">
        <v>129</v>
      </c>
      <c r="L116" s="197"/>
      <c r="M116" s="101" t="s">
        <v>1</v>
      </c>
      <c r="N116" s="102" t="s">
        <v>42</v>
      </c>
      <c r="O116" s="102" t="s">
        <v>130</v>
      </c>
      <c r="P116" s="102" t="s">
        <v>131</v>
      </c>
      <c r="Q116" s="102" t="s">
        <v>132</v>
      </c>
      <c r="R116" s="102" t="s">
        <v>133</v>
      </c>
      <c r="S116" s="102" t="s">
        <v>134</v>
      </c>
      <c r="T116" s="103" t="s">
        <v>135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136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77</v>
      </c>
      <c r="AU117" s="18" t="s">
        <v>102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77</v>
      </c>
      <c r="E118" s="206" t="s">
        <v>963</v>
      </c>
      <c r="F118" s="206" t="s">
        <v>964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P119</f>
        <v>0</v>
      </c>
      <c r="Q118" s="211"/>
      <c r="R118" s="212">
        <f>R119</f>
        <v>0</v>
      </c>
      <c r="S118" s="211"/>
      <c r="T118" s="213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88</v>
      </c>
      <c r="AT118" s="215" t="s">
        <v>77</v>
      </c>
      <c r="AU118" s="215" t="s">
        <v>78</v>
      </c>
      <c r="AY118" s="214" t="s">
        <v>139</v>
      </c>
      <c r="BK118" s="216">
        <f>BK119</f>
        <v>0</v>
      </c>
    </row>
    <row r="119" s="2" customFormat="1" ht="24.15" customHeight="1">
      <c r="A119" s="39"/>
      <c r="B119" s="40"/>
      <c r="C119" s="219" t="s">
        <v>86</v>
      </c>
      <c r="D119" s="219" t="s">
        <v>141</v>
      </c>
      <c r="E119" s="220" t="s">
        <v>965</v>
      </c>
      <c r="F119" s="221" t="s">
        <v>966</v>
      </c>
      <c r="G119" s="222" t="s">
        <v>967</v>
      </c>
      <c r="H119" s="223">
        <v>1</v>
      </c>
      <c r="I119" s="224"/>
      <c r="J119" s="225">
        <f>ROUND(I119*H119,2)</f>
        <v>0</v>
      </c>
      <c r="K119" s="221" t="s">
        <v>1</v>
      </c>
      <c r="L119" s="45"/>
      <c r="M119" s="289" t="s">
        <v>1</v>
      </c>
      <c r="N119" s="290" t="s">
        <v>43</v>
      </c>
      <c r="O119" s="291"/>
      <c r="P119" s="292">
        <f>O119*H119</f>
        <v>0</v>
      </c>
      <c r="Q119" s="292">
        <v>0</v>
      </c>
      <c r="R119" s="292">
        <f>Q119*H119</f>
        <v>0</v>
      </c>
      <c r="S119" s="292">
        <v>0</v>
      </c>
      <c r="T119" s="29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274</v>
      </c>
      <c r="AT119" s="230" t="s">
        <v>141</v>
      </c>
      <c r="AU119" s="230" t="s">
        <v>86</v>
      </c>
      <c r="AY119" s="18" t="s">
        <v>139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86</v>
      </c>
      <c r="BK119" s="231">
        <f>ROUND(I119*H119,2)</f>
        <v>0</v>
      </c>
      <c r="BL119" s="18" t="s">
        <v>274</v>
      </c>
      <c r="BM119" s="230" t="s">
        <v>968</v>
      </c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Wk4tejMtZDu8gVkKGKJi/FoYN65dUWqmnTOBee2YlGDQspyngXfoTfRU+HJ1pwmekKWc3h8eZrNhwbC3dZgcSQ==" hashValue="D7I4JqXi7Abx9PsvxBcDhg8mZgLvWE/mNxi72C/g05Pj5wdLVWkX38gzlxTEOQ88YZDBKMFfRED5dVz0g7tQDg==" algorithmName="SHA-512" password="CC35"/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Hájek východ, chodník a autobusové zastávky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969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20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21</v>
      </c>
      <c r="E12" s="39"/>
      <c r="F12" s="144" t="s">
        <v>22</v>
      </c>
      <c r="G12" s="39"/>
      <c r="H12" s="39"/>
      <c r="I12" s="141" t="s">
        <v>23</v>
      </c>
      <c r="J12" s="145" t="str">
        <f>'Rekapitulace stavby'!AN8</f>
        <v>22. 7. 2021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25</v>
      </c>
      <c r="E14" s="39"/>
      <c r="F14" s="39"/>
      <c r="G14" s="39"/>
      <c r="H14" s="39"/>
      <c r="I14" s="141" t="s">
        <v>26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26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26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ROUND((SUM(BE117:BE139)),  2)</f>
        <v>0</v>
      </c>
      <c r="G33" s="39"/>
      <c r="H33" s="39"/>
      <c r="I33" s="156">
        <v>0.20999999999999999</v>
      </c>
      <c r="J33" s="155">
        <f>ROUND(((SUM(BE117:BE139))*I33),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ROUND((SUM(BF117:BF139)),  2)</f>
        <v>0</v>
      </c>
      <c r="G34" s="39"/>
      <c r="H34" s="39"/>
      <c r="I34" s="156">
        <v>0.14999999999999999</v>
      </c>
      <c r="J34" s="155">
        <f>ROUND(((SUM(BF117:BF139))*I34),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ROUND((SUM(BG117:BG139)),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ROUND((SUM(BH117:BH139)),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ROUND((SUM(BI117:BI139)),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Hájek východ, chodník a autobusové zastávky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C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Hájek</v>
      </c>
      <c r="G89" s="41"/>
      <c r="H89" s="41"/>
      <c r="I89" s="33" t="s">
        <v>23</v>
      </c>
      <c r="J89" s="80" t="str">
        <f>IF(J12="","",J12)</f>
        <v>22. 7. 2021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25</v>
      </c>
      <c r="D91" s="41"/>
      <c r="E91" s="41"/>
      <c r="F91" s="28" t="str">
        <f>E15</f>
        <v>Obec Hájek</v>
      </c>
      <c r="G91" s="41"/>
      <c r="H91" s="41"/>
      <c r="I91" s="33" t="s">
        <v>31</v>
      </c>
      <c r="J91" s="37" t="str">
        <f>E21</f>
        <v>DPT projekty Ostrov s.r.o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80"/>
      <c r="C97" s="181"/>
      <c r="D97" s="182" t="s">
        <v>970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124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>Hájek východ, chodník a autobusové zastávky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96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C - VRN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21</v>
      </c>
      <c r="D111" s="41"/>
      <c r="E111" s="41"/>
      <c r="F111" s="28" t="str">
        <f>F12</f>
        <v>Hájek</v>
      </c>
      <c r="G111" s="41"/>
      <c r="H111" s="41"/>
      <c r="I111" s="33" t="s">
        <v>23</v>
      </c>
      <c r="J111" s="80" t="str">
        <f>IF(J12="","",J12)</f>
        <v>22. 7. 2021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25</v>
      </c>
      <c r="D113" s="41"/>
      <c r="E113" s="41"/>
      <c r="F113" s="28" t="str">
        <f>E15</f>
        <v>Obec Hájek</v>
      </c>
      <c r="G113" s="41"/>
      <c r="H113" s="41"/>
      <c r="I113" s="33" t="s">
        <v>31</v>
      </c>
      <c r="J113" s="37" t="str">
        <f>E21</f>
        <v>DPT projekty Ostrov s.r.o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29</v>
      </c>
      <c r="D114" s="41"/>
      <c r="E114" s="41"/>
      <c r="F114" s="28" t="str">
        <f>IF(E18="","",E18)</f>
        <v>Vyplň údaj</v>
      </c>
      <c r="G114" s="41"/>
      <c r="H114" s="41"/>
      <c r="I114" s="33" t="s">
        <v>34</v>
      </c>
      <c r="J114" s="37" t="str">
        <f>E24</f>
        <v>Tomanová Ing.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125</v>
      </c>
      <c r="D116" s="195" t="s">
        <v>63</v>
      </c>
      <c r="E116" s="195" t="s">
        <v>59</v>
      </c>
      <c r="F116" s="195" t="s">
        <v>60</v>
      </c>
      <c r="G116" s="195" t="s">
        <v>126</v>
      </c>
      <c r="H116" s="195" t="s">
        <v>127</v>
      </c>
      <c r="I116" s="195" t="s">
        <v>128</v>
      </c>
      <c r="J116" s="195" t="s">
        <v>100</v>
      </c>
      <c r="K116" s="196" t="s">
        <v>129</v>
      </c>
      <c r="L116" s="197"/>
      <c r="M116" s="101" t="s">
        <v>1</v>
      </c>
      <c r="N116" s="102" t="s">
        <v>42</v>
      </c>
      <c r="O116" s="102" t="s">
        <v>130</v>
      </c>
      <c r="P116" s="102" t="s">
        <v>131</v>
      </c>
      <c r="Q116" s="102" t="s">
        <v>132</v>
      </c>
      <c r="R116" s="102" t="s">
        <v>133</v>
      </c>
      <c r="S116" s="102" t="s">
        <v>134</v>
      </c>
      <c r="T116" s="103" t="s">
        <v>135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136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77</v>
      </c>
      <c r="AU117" s="18" t="s">
        <v>102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77</v>
      </c>
      <c r="E118" s="206" t="s">
        <v>93</v>
      </c>
      <c r="F118" s="206" t="s">
        <v>971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SUM(P119:P139)</f>
        <v>0</v>
      </c>
      <c r="Q118" s="211"/>
      <c r="R118" s="212">
        <f>SUM(R119:R139)</f>
        <v>0</v>
      </c>
      <c r="S118" s="211"/>
      <c r="T118" s="213">
        <f>SUM(T119:T139)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178</v>
      </c>
      <c r="AT118" s="215" t="s">
        <v>77</v>
      </c>
      <c r="AU118" s="215" t="s">
        <v>78</v>
      </c>
      <c r="AY118" s="214" t="s">
        <v>139</v>
      </c>
      <c r="BK118" s="216">
        <f>SUM(BK119:BK139)</f>
        <v>0</v>
      </c>
    </row>
    <row r="119" s="2" customFormat="1" ht="14.4" customHeight="1">
      <c r="A119" s="39"/>
      <c r="B119" s="40"/>
      <c r="C119" s="219" t="s">
        <v>86</v>
      </c>
      <c r="D119" s="219" t="s">
        <v>141</v>
      </c>
      <c r="E119" s="220" t="s">
        <v>972</v>
      </c>
      <c r="F119" s="221" t="s">
        <v>973</v>
      </c>
      <c r="G119" s="222" t="s">
        <v>967</v>
      </c>
      <c r="H119" s="223">
        <v>1</v>
      </c>
      <c r="I119" s="224"/>
      <c r="J119" s="225">
        <f>ROUND(I119*H119,2)</f>
        <v>0</v>
      </c>
      <c r="K119" s="221" t="s">
        <v>145</v>
      </c>
      <c r="L119" s="45"/>
      <c r="M119" s="226" t="s">
        <v>1</v>
      </c>
      <c r="N119" s="227" t="s">
        <v>43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974</v>
      </c>
      <c r="AT119" s="230" t="s">
        <v>141</v>
      </c>
      <c r="AU119" s="230" t="s">
        <v>86</v>
      </c>
      <c r="AY119" s="18" t="s">
        <v>139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86</v>
      </c>
      <c r="BK119" s="231">
        <f>ROUND(I119*H119,2)</f>
        <v>0</v>
      </c>
      <c r="BL119" s="18" t="s">
        <v>974</v>
      </c>
      <c r="BM119" s="230" t="s">
        <v>975</v>
      </c>
    </row>
    <row r="120" s="13" customFormat="1">
      <c r="A120" s="13"/>
      <c r="B120" s="232"/>
      <c r="C120" s="233"/>
      <c r="D120" s="234" t="s">
        <v>148</v>
      </c>
      <c r="E120" s="235" t="s">
        <v>1</v>
      </c>
      <c r="F120" s="236" t="s">
        <v>976</v>
      </c>
      <c r="G120" s="233"/>
      <c r="H120" s="235" t="s">
        <v>1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148</v>
      </c>
      <c r="AU120" s="242" t="s">
        <v>86</v>
      </c>
      <c r="AV120" s="13" t="s">
        <v>86</v>
      </c>
      <c r="AW120" s="13" t="s">
        <v>33</v>
      </c>
      <c r="AX120" s="13" t="s">
        <v>78</v>
      </c>
      <c r="AY120" s="242" t="s">
        <v>139</v>
      </c>
    </row>
    <row r="121" s="14" customFormat="1">
      <c r="A121" s="14"/>
      <c r="B121" s="243"/>
      <c r="C121" s="244"/>
      <c r="D121" s="234" t="s">
        <v>148</v>
      </c>
      <c r="E121" s="245" t="s">
        <v>1</v>
      </c>
      <c r="F121" s="246" t="s">
        <v>86</v>
      </c>
      <c r="G121" s="244"/>
      <c r="H121" s="247">
        <v>1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148</v>
      </c>
      <c r="AU121" s="253" t="s">
        <v>86</v>
      </c>
      <c r="AV121" s="14" t="s">
        <v>88</v>
      </c>
      <c r="AW121" s="14" t="s">
        <v>33</v>
      </c>
      <c r="AX121" s="14" t="s">
        <v>86</v>
      </c>
      <c r="AY121" s="253" t="s">
        <v>139</v>
      </c>
    </row>
    <row r="122" s="2" customFormat="1" ht="14.4" customHeight="1">
      <c r="A122" s="39"/>
      <c r="B122" s="40"/>
      <c r="C122" s="219" t="s">
        <v>88</v>
      </c>
      <c r="D122" s="219" t="s">
        <v>141</v>
      </c>
      <c r="E122" s="220" t="s">
        <v>977</v>
      </c>
      <c r="F122" s="221" t="s">
        <v>978</v>
      </c>
      <c r="G122" s="222" t="s">
        <v>967</v>
      </c>
      <c r="H122" s="223">
        <v>1</v>
      </c>
      <c r="I122" s="224"/>
      <c r="J122" s="225">
        <f>ROUND(I122*H122,2)</f>
        <v>0</v>
      </c>
      <c r="K122" s="221" t="s">
        <v>145</v>
      </c>
      <c r="L122" s="45"/>
      <c r="M122" s="226" t="s">
        <v>1</v>
      </c>
      <c r="N122" s="227" t="s">
        <v>43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974</v>
      </c>
      <c r="AT122" s="230" t="s">
        <v>141</v>
      </c>
      <c r="AU122" s="230" t="s">
        <v>86</v>
      </c>
      <c r="AY122" s="18" t="s">
        <v>139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86</v>
      </c>
      <c r="BK122" s="231">
        <f>ROUND(I122*H122,2)</f>
        <v>0</v>
      </c>
      <c r="BL122" s="18" t="s">
        <v>974</v>
      </c>
      <c r="BM122" s="230" t="s">
        <v>979</v>
      </c>
    </row>
    <row r="123" s="13" customFormat="1">
      <c r="A123" s="13"/>
      <c r="B123" s="232"/>
      <c r="C123" s="233"/>
      <c r="D123" s="234" t="s">
        <v>148</v>
      </c>
      <c r="E123" s="235" t="s">
        <v>1</v>
      </c>
      <c r="F123" s="236" t="s">
        <v>980</v>
      </c>
      <c r="G123" s="233"/>
      <c r="H123" s="235" t="s">
        <v>1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148</v>
      </c>
      <c r="AU123" s="242" t="s">
        <v>86</v>
      </c>
      <c r="AV123" s="13" t="s">
        <v>86</v>
      </c>
      <c r="AW123" s="13" t="s">
        <v>33</v>
      </c>
      <c r="AX123" s="13" t="s">
        <v>78</v>
      </c>
      <c r="AY123" s="242" t="s">
        <v>139</v>
      </c>
    </row>
    <row r="124" s="14" customFormat="1">
      <c r="A124" s="14"/>
      <c r="B124" s="243"/>
      <c r="C124" s="244"/>
      <c r="D124" s="234" t="s">
        <v>148</v>
      </c>
      <c r="E124" s="245" t="s">
        <v>1</v>
      </c>
      <c r="F124" s="246" t="s">
        <v>981</v>
      </c>
      <c r="G124" s="244"/>
      <c r="H124" s="247">
        <v>1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148</v>
      </c>
      <c r="AU124" s="253" t="s">
        <v>86</v>
      </c>
      <c r="AV124" s="14" t="s">
        <v>88</v>
      </c>
      <c r="AW124" s="14" t="s">
        <v>33</v>
      </c>
      <c r="AX124" s="14" t="s">
        <v>86</v>
      </c>
      <c r="AY124" s="253" t="s">
        <v>139</v>
      </c>
    </row>
    <row r="125" s="2" customFormat="1" ht="49.05" customHeight="1">
      <c r="A125" s="39"/>
      <c r="B125" s="40"/>
      <c r="C125" s="219" t="s">
        <v>165</v>
      </c>
      <c r="D125" s="219" t="s">
        <v>141</v>
      </c>
      <c r="E125" s="220" t="s">
        <v>982</v>
      </c>
      <c r="F125" s="221" t="s">
        <v>983</v>
      </c>
      <c r="G125" s="222" t="s">
        <v>967</v>
      </c>
      <c r="H125" s="223">
        <v>1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43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974</v>
      </c>
      <c r="AT125" s="230" t="s">
        <v>141</v>
      </c>
      <c r="AU125" s="230" t="s">
        <v>86</v>
      </c>
      <c r="AY125" s="18" t="s">
        <v>139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86</v>
      </c>
      <c r="BK125" s="231">
        <f>ROUND(I125*H125,2)</f>
        <v>0</v>
      </c>
      <c r="BL125" s="18" t="s">
        <v>974</v>
      </c>
      <c r="BM125" s="230" t="s">
        <v>984</v>
      </c>
    </row>
    <row r="126" s="2" customFormat="1" ht="49.05" customHeight="1">
      <c r="A126" s="39"/>
      <c r="B126" s="40"/>
      <c r="C126" s="219" t="s">
        <v>146</v>
      </c>
      <c r="D126" s="219" t="s">
        <v>141</v>
      </c>
      <c r="E126" s="220" t="s">
        <v>985</v>
      </c>
      <c r="F126" s="221" t="s">
        <v>986</v>
      </c>
      <c r="G126" s="222" t="s">
        <v>967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974</v>
      </c>
      <c r="AT126" s="230" t="s">
        <v>141</v>
      </c>
      <c r="AU126" s="230" t="s">
        <v>86</v>
      </c>
      <c r="AY126" s="18" t="s">
        <v>139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86</v>
      </c>
      <c r="BK126" s="231">
        <f>ROUND(I126*H126,2)</f>
        <v>0</v>
      </c>
      <c r="BL126" s="18" t="s">
        <v>974</v>
      </c>
      <c r="BM126" s="230" t="s">
        <v>987</v>
      </c>
    </row>
    <row r="127" s="2" customFormat="1" ht="14.4" customHeight="1">
      <c r="A127" s="39"/>
      <c r="B127" s="40"/>
      <c r="C127" s="219" t="s">
        <v>178</v>
      </c>
      <c r="D127" s="219" t="s">
        <v>141</v>
      </c>
      <c r="E127" s="220" t="s">
        <v>988</v>
      </c>
      <c r="F127" s="221" t="s">
        <v>989</v>
      </c>
      <c r="G127" s="222" t="s">
        <v>967</v>
      </c>
      <c r="H127" s="223">
        <v>1</v>
      </c>
      <c r="I127" s="224"/>
      <c r="J127" s="225">
        <f>ROUND(I127*H127,2)</f>
        <v>0</v>
      </c>
      <c r="K127" s="221" t="s">
        <v>145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974</v>
      </c>
      <c r="AT127" s="230" t="s">
        <v>141</v>
      </c>
      <c r="AU127" s="230" t="s">
        <v>86</v>
      </c>
      <c r="AY127" s="18" t="s">
        <v>139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974</v>
      </c>
      <c r="BM127" s="230" t="s">
        <v>990</v>
      </c>
    </row>
    <row r="128" s="2" customFormat="1" ht="24.15" customHeight="1">
      <c r="A128" s="39"/>
      <c r="B128" s="40"/>
      <c r="C128" s="219" t="s">
        <v>185</v>
      </c>
      <c r="D128" s="219" t="s">
        <v>141</v>
      </c>
      <c r="E128" s="220" t="s">
        <v>991</v>
      </c>
      <c r="F128" s="221" t="s">
        <v>992</v>
      </c>
      <c r="G128" s="222" t="s">
        <v>967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974</v>
      </c>
      <c r="AT128" s="230" t="s">
        <v>141</v>
      </c>
      <c r="AU128" s="230" t="s">
        <v>86</v>
      </c>
      <c r="AY128" s="18" t="s">
        <v>139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974</v>
      </c>
      <c r="BM128" s="230" t="s">
        <v>993</v>
      </c>
    </row>
    <row r="129" s="2" customFormat="1" ht="37.8" customHeight="1">
      <c r="A129" s="39"/>
      <c r="B129" s="40"/>
      <c r="C129" s="219" t="s">
        <v>189</v>
      </c>
      <c r="D129" s="219" t="s">
        <v>141</v>
      </c>
      <c r="E129" s="220" t="s">
        <v>994</v>
      </c>
      <c r="F129" s="221" t="s">
        <v>995</v>
      </c>
      <c r="G129" s="222" t="s">
        <v>967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974</v>
      </c>
      <c r="AT129" s="230" t="s">
        <v>141</v>
      </c>
      <c r="AU129" s="230" t="s">
        <v>86</v>
      </c>
      <c r="AY129" s="18" t="s">
        <v>139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974</v>
      </c>
      <c r="BM129" s="230" t="s">
        <v>996</v>
      </c>
    </row>
    <row r="130" s="2" customFormat="1" ht="14.4" customHeight="1">
      <c r="A130" s="39"/>
      <c r="B130" s="40"/>
      <c r="C130" s="219" t="s">
        <v>199</v>
      </c>
      <c r="D130" s="219" t="s">
        <v>141</v>
      </c>
      <c r="E130" s="220" t="s">
        <v>997</v>
      </c>
      <c r="F130" s="221" t="s">
        <v>998</v>
      </c>
      <c r="G130" s="222" t="s">
        <v>967</v>
      </c>
      <c r="H130" s="223">
        <v>1</v>
      </c>
      <c r="I130" s="224"/>
      <c r="J130" s="225">
        <f>ROUND(I130*H130,2)</f>
        <v>0</v>
      </c>
      <c r="K130" s="221" t="s">
        <v>145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974</v>
      </c>
      <c r="AT130" s="230" t="s">
        <v>141</v>
      </c>
      <c r="AU130" s="230" t="s">
        <v>86</v>
      </c>
      <c r="AY130" s="18" t="s">
        <v>139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86</v>
      </c>
      <c r="BK130" s="231">
        <f>ROUND(I130*H130,2)</f>
        <v>0</v>
      </c>
      <c r="BL130" s="18" t="s">
        <v>974</v>
      </c>
      <c r="BM130" s="230" t="s">
        <v>999</v>
      </c>
    </row>
    <row r="131" s="13" customFormat="1">
      <c r="A131" s="13"/>
      <c r="B131" s="232"/>
      <c r="C131" s="233"/>
      <c r="D131" s="234" t="s">
        <v>148</v>
      </c>
      <c r="E131" s="235" t="s">
        <v>1</v>
      </c>
      <c r="F131" s="236" t="s">
        <v>1000</v>
      </c>
      <c r="G131" s="233"/>
      <c r="H131" s="235" t="s">
        <v>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148</v>
      </c>
      <c r="AU131" s="242" t="s">
        <v>86</v>
      </c>
      <c r="AV131" s="13" t="s">
        <v>86</v>
      </c>
      <c r="AW131" s="13" t="s">
        <v>33</v>
      </c>
      <c r="AX131" s="13" t="s">
        <v>78</v>
      </c>
      <c r="AY131" s="242" t="s">
        <v>139</v>
      </c>
    </row>
    <row r="132" s="13" customFormat="1">
      <c r="A132" s="13"/>
      <c r="B132" s="232"/>
      <c r="C132" s="233"/>
      <c r="D132" s="234" t="s">
        <v>148</v>
      </c>
      <c r="E132" s="235" t="s">
        <v>1</v>
      </c>
      <c r="F132" s="236" t="s">
        <v>1001</v>
      </c>
      <c r="G132" s="233"/>
      <c r="H132" s="235" t="s">
        <v>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148</v>
      </c>
      <c r="AU132" s="242" t="s">
        <v>86</v>
      </c>
      <c r="AV132" s="13" t="s">
        <v>86</v>
      </c>
      <c r="AW132" s="13" t="s">
        <v>33</v>
      </c>
      <c r="AX132" s="13" t="s">
        <v>78</v>
      </c>
      <c r="AY132" s="242" t="s">
        <v>139</v>
      </c>
    </row>
    <row r="133" s="14" customFormat="1">
      <c r="A133" s="14"/>
      <c r="B133" s="243"/>
      <c r="C133" s="244"/>
      <c r="D133" s="234" t="s">
        <v>148</v>
      </c>
      <c r="E133" s="245" t="s">
        <v>1</v>
      </c>
      <c r="F133" s="246" t="s">
        <v>981</v>
      </c>
      <c r="G133" s="244"/>
      <c r="H133" s="247">
        <v>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148</v>
      </c>
      <c r="AU133" s="253" t="s">
        <v>86</v>
      </c>
      <c r="AV133" s="14" t="s">
        <v>88</v>
      </c>
      <c r="AW133" s="14" t="s">
        <v>33</v>
      </c>
      <c r="AX133" s="14" t="s">
        <v>86</v>
      </c>
      <c r="AY133" s="253" t="s">
        <v>139</v>
      </c>
    </row>
    <row r="134" s="2" customFormat="1" ht="14.4" customHeight="1">
      <c r="A134" s="39"/>
      <c r="B134" s="40"/>
      <c r="C134" s="219" t="s">
        <v>208</v>
      </c>
      <c r="D134" s="219" t="s">
        <v>141</v>
      </c>
      <c r="E134" s="220" t="s">
        <v>1002</v>
      </c>
      <c r="F134" s="221" t="s">
        <v>1003</v>
      </c>
      <c r="G134" s="222" t="s">
        <v>967</v>
      </c>
      <c r="H134" s="223">
        <v>1</v>
      </c>
      <c r="I134" s="224"/>
      <c r="J134" s="225">
        <f>ROUND(I134*H134,2)</f>
        <v>0</v>
      </c>
      <c r="K134" s="221" t="s">
        <v>145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974</v>
      </c>
      <c r="AT134" s="230" t="s">
        <v>141</v>
      </c>
      <c r="AU134" s="230" t="s">
        <v>86</v>
      </c>
      <c r="AY134" s="18" t="s">
        <v>139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974</v>
      </c>
      <c r="BM134" s="230" t="s">
        <v>1004</v>
      </c>
    </row>
    <row r="135" s="13" customFormat="1">
      <c r="A135" s="13"/>
      <c r="B135" s="232"/>
      <c r="C135" s="233"/>
      <c r="D135" s="234" t="s">
        <v>148</v>
      </c>
      <c r="E135" s="235" t="s">
        <v>1</v>
      </c>
      <c r="F135" s="236" t="s">
        <v>1005</v>
      </c>
      <c r="G135" s="233"/>
      <c r="H135" s="235" t="s">
        <v>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148</v>
      </c>
      <c r="AU135" s="242" t="s">
        <v>86</v>
      </c>
      <c r="AV135" s="13" t="s">
        <v>86</v>
      </c>
      <c r="AW135" s="13" t="s">
        <v>33</v>
      </c>
      <c r="AX135" s="13" t="s">
        <v>78</v>
      </c>
      <c r="AY135" s="242" t="s">
        <v>139</v>
      </c>
    </row>
    <row r="136" s="14" customFormat="1">
      <c r="A136" s="14"/>
      <c r="B136" s="243"/>
      <c r="C136" s="244"/>
      <c r="D136" s="234" t="s">
        <v>148</v>
      </c>
      <c r="E136" s="245" t="s">
        <v>1</v>
      </c>
      <c r="F136" s="246" t="s">
        <v>981</v>
      </c>
      <c r="G136" s="244"/>
      <c r="H136" s="247">
        <v>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148</v>
      </c>
      <c r="AU136" s="253" t="s">
        <v>86</v>
      </c>
      <c r="AV136" s="14" t="s">
        <v>88</v>
      </c>
      <c r="AW136" s="14" t="s">
        <v>33</v>
      </c>
      <c r="AX136" s="14" t="s">
        <v>86</v>
      </c>
      <c r="AY136" s="253" t="s">
        <v>139</v>
      </c>
    </row>
    <row r="137" s="2" customFormat="1" ht="14.4" customHeight="1">
      <c r="A137" s="39"/>
      <c r="B137" s="40"/>
      <c r="C137" s="219" t="s">
        <v>235</v>
      </c>
      <c r="D137" s="219" t="s">
        <v>141</v>
      </c>
      <c r="E137" s="220" t="s">
        <v>1006</v>
      </c>
      <c r="F137" s="221" t="s">
        <v>1007</v>
      </c>
      <c r="G137" s="222" t="s">
        <v>967</v>
      </c>
      <c r="H137" s="223">
        <v>1</v>
      </c>
      <c r="I137" s="224"/>
      <c r="J137" s="225">
        <f>ROUND(I137*H137,2)</f>
        <v>0</v>
      </c>
      <c r="K137" s="221" t="s">
        <v>145</v>
      </c>
      <c r="L137" s="45"/>
      <c r="M137" s="226" t="s">
        <v>1</v>
      </c>
      <c r="N137" s="227" t="s">
        <v>43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974</v>
      </c>
      <c r="AT137" s="230" t="s">
        <v>141</v>
      </c>
      <c r="AU137" s="230" t="s">
        <v>86</v>
      </c>
      <c r="AY137" s="18" t="s">
        <v>139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86</v>
      </c>
      <c r="BK137" s="231">
        <f>ROUND(I137*H137,2)</f>
        <v>0</v>
      </c>
      <c r="BL137" s="18" t="s">
        <v>974</v>
      </c>
      <c r="BM137" s="230" t="s">
        <v>1008</v>
      </c>
    </row>
    <row r="138" s="2" customFormat="1" ht="24.15" customHeight="1">
      <c r="A138" s="39"/>
      <c r="B138" s="40"/>
      <c r="C138" s="219" t="s">
        <v>242</v>
      </c>
      <c r="D138" s="219" t="s">
        <v>141</v>
      </c>
      <c r="E138" s="220" t="s">
        <v>1009</v>
      </c>
      <c r="F138" s="221" t="s">
        <v>1010</v>
      </c>
      <c r="G138" s="222" t="s">
        <v>1011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974</v>
      </c>
      <c r="AT138" s="230" t="s">
        <v>141</v>
      </c>
      <c r="AU138" s="230" t="s">
        <v>86</v>
      </c>
      <c r="AY138" s="18" t="s">
        <v>139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974</v>
      </c>
      <c r="BM138" s="230" t="s">
        <v>1012</v>
      </c>
    </row>
    <row r="139" s="2" customFormat="1" ht="37.8" customHeight="1">
      <c r="A139" s="39"/>
      <c r="B139" s="40"/>
      <c r="C139" s="219" t="s">
        <v>248</v>
      </c>
      <c r="D139" s="219" t="s">
        <v>141</v>
      </c>
      <c r="E139" s="220" t="s">
        <v>1013</v>
      </c>
      <c r="F139" s="221" t="s">
        <v>1014</v>
      </c>
      <c r="G139" s="222" t="s">
        <v>967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89" t="s">
        <v>1</v>
      </c>
      <c r="N139" s="290" t="s">
        <v>43</v>
      </c>
      <c r="O139" s="291"/>
      <c r="P139" s="292">
        <f>O139*H139</f>
        <v>0</v>
      </c>
      <c r="Q139" s="292">
        <v>0</v>
      </c>
      <c r="R139" s="292">
        <f>Q139*H139</f>
        <v>0</v>
      </c>
      <c r="S139" s="292">
        <v>0</v>
      </c>
      <c r="T139" s="29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974</v>
      </c>
      <c r="AT139" s="230" t="s">
        <v>141</v>
      </c>
      <c r="AU139" s="230" t="s">
        <v>86</v>
      </c>
      <c r="AY139" s="18" t="s">
        <v>139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974</v>
      </c>
      <c r="BM139" s="230" t="s">
        <v>1015</v>
      </c>
    </row>
    <row r="140" s="2" customFormat="1" ht="6.96" customHeight="1">
      <c r="A140" s="39"/>
      <c r="B140" s="67"/>
      <c r="C140" s="68"/>
      <c r="D140" s="68"/>
      <c r="E140" s="68"/>
      <c r="F140" s="68"/>
      <c r="G140" s="68"/>
      <c r="H140" s="68"/>
      <c r="I140" s="68"/>
      <c r="J140" s="68"/>
      <c r="K140" s="68"/>
      <c r="L140" s="45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kn+oB4F6fm4CJQkk+KR40oidMPsUOb0lsG17U1mhPNXa+J+G1ksyDEU5YY61A0I+Y2JW7O+Txr1V+7yBl+Y0dQ==" hashValue="SGtnCyoTL/mq8cjU2pfPICH+ru8bfcHwi13uz7ZoekTL1aJpbk7ixUmas/5OKf8pA1p5R4kNYEAlI41HREvgFw==" algorithmName="SHA-512" password="CC35"/>
  <autoFilter ref="C116:K13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2021-07-29T09:01:15Z</dcterms:created>
  <dcterms:modified xsi:type="dcterms:W3CDTF">2021-07-29T09:01:25Z</dcterms:modified>
</cp:coreProperties>
</file>