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!Data!Tomanova\2021_DPT\VT21-14_2021-32_Hájek- chodník k Čepru\"/>
    </mc:Choice>
  </mc:AlternateContent>
  <bookViews>
    <workbookView xWindow="0" yWindow="0" windowWidth="0" windowHeight="0"/>
  </bookViews>
  <sheets>
    <sheet name="Rekapitulace stavby" sheetId="1" r:id="rId1"/>
    <sheet name="A - Dopravní část" sheetId="2" r:id="rId2"/>
    <sheet name="B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'A - Dopravní část'!$C$136:$K$646</definedName>
    <definedName name="_xlnm.Print_Area" localSheetId="1">'A - Dopravní část'!$C$4:$J$76,'A - Dopravní část'!$C$82:$J$118,'A - Dopravní část'!$C$124:$K$646</definedName>
    <definedName name="_xlnm.Print_Titles" localSheetId="1">'A - Dopravní část'!$136:$136</definedName>
    <definedName name="_xlnm._FilterDatabase" localSheetId="2" hidden="1">'B - VRN'!$C$116:$K$139</definedName>
    <definedName name="_xlnm.Print_Area" localSheetId="2">'B - VRN'!$C$4:$J$76,'B - VRN'!$C$82:$J$98,'B - VRN'!$C$104:$K$139</definedName>
    <definedName name="_xlnm.Print_Titles" localSheetId="2">'B - VRN'!$116:$116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37"/>
  <c r="BH637"/>
  <c r="BG637"/>
  <c r="BF637"/>
  <c r="T637"/>
  <c r="R637"/>
  <c r="P637"/>
  <c r="BI633"/>
  <c r="BH633"/>
  <c r="BG633"/>
  <c r="BF633"/>
  <c r="T633"/>
  <c r="R633"/>
  <c r="P633"/>
  <c r="BI629"/>
  <c r="BH629"/>
  <c r="BG629"/>
  <c r="BF629"/>
  <c r="T629"/>
  <c r="R629"/>
  <c r="P629"/>
  <c r="BI625"/>
  <c r="BH625"/>
  <c r="BG625"/>
  <c r="BF625"/>
  <c r="T625"/>
  <c r="R625"/>
  <c r="P625"/>
  <c r="BI622"/>
  <c r="BH622"/>
  <c r="BG622"/>
  <c r="BF622"/>
  <c r="T622"/>
  <c r="R622"/>
  <c r="P622"/>
  <c r="BI619"/>
  <c r="BH619"/>
  <c r="BG619"/>
  <c r="BF619"/>
  <c r="T619"/>
  <c r="R619"/>
  <c r="P619"/>
  <c r="BI616"/>
  <c r="BH616"/>
  <c r="BG616"/>
  <c r="BF616"/>
  <c r="T616"/>
  <c r="R616"/>
  <c r="P616"/>
  <c r="BI613"/>
  <c r="BH613"/>
  <c r="BG613"/>
  <c r="BF613"/>
  <c r="T613"/>
  <c r="T612"/>
  <c r="R613"/>
  <c r="R612"/>
  <c r="P613"/>
  <c r="P612"/>
  <c r="BI606"/>
  <c r="BH606"/>
  <c r="BG606"/>
  <c r="BF606"/>
  <c r="T606"/>
  <c r="R606"/>
  <c r="P606"/>
  <c r="BI603"/>
  <c r="BH603"/>
  <c r="BG603"/>
  <c r="BF603"/>
  <c r="T603"/>
  <c r="R603"/>
  <c r="P603"/>
  <c r="BI600"/>
  <c r="BH600"/>
  <c r="BG600"/>
  <c r="BF600"/>
  <c r="T600"/>
  <c r="R600"/>
  <c r="P600"/>
  <c r="BI597"/>
  <c r="BH597"/>
  <c r="BG597"/>
  <c r="BF597"/>
  <c r="T597"/>
  <c r="R597"/>
  <c r="P597"/>
  <c r="BI594"/>
  <c r="BH594"/>
  <c r="BG594"/>
  <c r="BF594"/>
  <c r="T594"/>
  <c r="R594"/>
  <c r="P594"/>
  <c r="BI588"/>
  <c r="BH588"/>
  <c r="BG588"/>
  <c r="BF588"/>
  <c r="T588"/>
  <c r="R588"/>
  <c r="P588"/>
  <c r="BI585"/>
  <c r="BH585"/>
  <c r="BG585"/>
  <c r="BF585"/>
  <c r="T585"/>
  <c r="R585"/>
  <c r="P585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69"/>
  <c r="BH569"/>
  <c r="BG569"/>
  <c r="BF569"/>
  <c r="T569"/>
  <c r="R569"/>
  <c r="P569"/>
  <c r="BI565"/>
  <c r="BH565"/>
  <c r="BG565"/>
  <c r="BF565"/>
  <c r="T565"/>
  <c r="R565"/>
  <c r="P565"/>
  <c r="BI562"/>
  <c r="BH562"/>
  <c r="BG562"/>
  <c r="BF562"/>
  <c r="T562"/>
  <c r="R562"/>
  <c r="P562"/>
  <c r="BI559"/>
  <c r="BH559"/>
  <c r="BG559"/>
  <c r="BF559"/>
  <c r="T559"/>
  <c r="R559"/>
  <c r="P559"/>
  <c r="BI558"/>
  <c r="BH558"/>
  <c r="BG558"/>
  <c r="BF558"/>
  <c r="T558"/>
  <c r="R558"/>
  <c r="P558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3"/>
  <c r="BH543"/>
  <c r="BG543"/>
  <c r="BF543"/>
  <c r="T543"/>
  <c r="R543"/>
  <c r="P543"/>
  <c r="BI540"/>
  <c r="BH540"/>
  <c r="BG540"/>
  <c r="BF540"/>
  <c r="T540"/>
  <c r="R540"/>
  <c r="P540"/>
  <c r="BI536"/>
  <c r="BH536"/>
  <c r="BG536"/>
  <c r="BF536"/>
  <c r="T536"/>
  <c r="R536"/>
  <c r="P536"/>
  <c r="BI532"/>
  <c r="BH532"/>
  <c r="BG532"/>
  <c r="BF532"/>
  <c r="T532"/>
  <c r="R532"/>
  <c r="P532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6"/>
  <c r="BH506"/>
  <c r="BG506"/>
  <c r="BF506"/>
  <c r="T506"/>
  <c r="R506"/>
  <c r="P506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7"/>
  <c r="BH487"/>
  <c r="BG487"/>
  <c r="BF487"/>
  <c r="T487"/>
  <c r="R487"/>
  <c r="P487"/>
  <c r="BI486"/>
  <c r="BH486"/>
  <c r="BG486"/>
  <c r="BF486"/>
  <c r="T486"/>
  <c r="R486"/>
  <c r="P486"/>
  <c r="BI483"/>
  <c r="BH483"/>
  <c r="BG483"/>
  <c r="BF483"/>
  <c r="T483"/>
  <c r="R483"/>
  <c r="P483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1"/>
  <c r="BH461"/>
  <c r="BG461"/>
  <c r="BF461"/>
  <c r="T461"/>
  <c r="R461"/>
  <c r="P461"/>
  <c r="BI460"/>
  <c r="BH460"/>
  <c r="BG460"/>
  <c r="BF460"/>
  <c r="T460"/>
  <c r="R460"/>
  <c r="P460"/>
  <c r="BI456"/>
  <c r="BH456"/>
  <c r="BG456"/>
  <c r="BF456"/>
  <c r="T456"/>
  <c r="R456"/>
  <c r="P456"/>
  <c r="BI453"/>
  <c r="BH453"/>
  <c r="BG453"/>
  <c r="BF453"/>
  <c r="T453"/>
  <c r="R453"/>
  <c r="P453"/>
  <c r="BI445"/>
  <c r="BH445"/>
  <c r="BG445"/>
  <c r="BF445"/>
  <c r="T445"/>
  <c r="T444"/>
  <c r="R445"/>
  <c r="R444"/>
  <c r="P445"/>
  <c r="P444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3"/>
  <c r="BH433"/>
  <c r="BG433"/>
  <c r="BF433"/>
  <c r="T433"/>
  <c r="R433"/>
  <c r="P433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3"/>
  <c r="BH423"/>
  <c r="BG423"/>
  <c r="BF423"/>
  <c r="T423"/>
  <c r="R423"/>
  <c r="P423"/>
  <c r="BI414"/>
  <c r="BH414"/>
  <c r="BG414"/>
  <c r="BF414"/>
  <c r="T414"/>
  <c r="R414"/>
  <c r="P414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3"/>
  <c r="BH403"/>
  <c r="BG403"/>
  <c r="BF403"/>
  <c r="T403"/>
  <c r="R403"/>
  <c r="P403"/>
  <c r="BI394"/>
  <c r="BH394"/>
  <c r="BG394"/>
  <c r="BF394"/>
  <c r="T394"/>
  <c r="R394"/>
  <c r="P394"/>
  <c r="BI389"/>
  <c r="BH389"/>
  <c r="BG389"/>
  <c r="BF389"/>
  <c r="T389"/>
  <c r="R389"/>
  <c r="P389"/>
  <c r="BI385"/>
  <c r="BH385"/>
  <c r="BG385"/>
  <c r="BF385"/>
  <c r="T385"/>
  <c r="R385"/>
  <c r="P385"/>
  <c r="BI380"/>
  <c r="BH380"/>
  <c r="BG380"/>
  <c r="BF380"/>
  <c r="T380"/>
  <c r="R380"/>
  <c r="P380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7"/>
  <c r="BH367"/>
  <c r="BG367"/>
  <c r="BF367"/>
  <c r="T367"/>
  <c r="R367"/>
  <c r="P367"/>
  <c r="BI363"/>
  <c r="BH363"/>
  <c r="BG363"/>
  <c r="BF363"/>
  <c r="T363"/>
  <c r="R363"/>
  <c r="P363"/>
  <c r="BI357"/>
  <c r="BH357"/>
  <c r="BG357"/>
  <c r="BF357"/>
  <c r="T357"/>
  <c r="R357"/>
  <c r="P357"/>
  <c r="BI353"/>
  <c r="BH353"/>
  <c r="BG353"/>
  <c r="BF353"/>
  <c r="T353"/>
  <c r="R353"/>
  <c r="P353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38"/>
  <c r="BH338"/>
  <c r="BG338"/>
  <c r="BF338"/>
  <c r="T338"/>
  <c r="R338"/>
  <c r="P338"/>
  <c r="BI337"/>
  <c r="BH337"/>
  <c r="BG337"/>
  <c r="BF337"/>
  <c r="T337"/>
  <c r="R337"/>
  <c r="P337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25"/>
  <c r="BH325"/>
  <c r="BG325"/>
  <c r="BF325"/>
  <c r="T325"/>
  <c r="R325"/>
  <c r="P325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5"/>
  <c r="BH305"/>
  <c r="BG305"/>
  <c r="BF305"/>
  <c r="T305"/>
  <c r="R305"/>
  <c r="P305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33"/>
  <c r="BH233"/>
  <c r="BG233"/>
  <c r="BF233"/>
  <c r="T233"/>
  <c r="R233"/>
  <c r="P233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85"/>
  <c r="BH185"/>
  <c r="BG185"/>
  <c r="BF185"/>
  <c r="T185"/>
  <c r="R185"/>
  <c r="P185"/>
  <c r="BI181"/>
  <c r="BH181"/>
  <c r="BG181"/>
  <c r="BF181"/>
  <c r="T181"/>
  <c r="R181"/>
  <c r="P181"/>
  <c r="BI168"/>
  <c r="BH168"/>
  <c r="BG168"/>
  <c r="BF168"/>
  <c r="T168"/>
  <c r="R168"/>
  <c r="P168"/>
  <c r="BI163"/>
  <c r="BH163"/>
  <c r="BG163"/>
  <c r="BF163"/>
  <c r="T163"/>
  <c r="R163"/>
  <c r="P163"/>
  <c r="BI162"/>
  <c r="BH162"/>
  <c r="BG162"/>
  <c r="BF162"/>
  <c r="T162"/>
  <c r="R162"/>
  <c r="P162"/>
  <c r="BI154"/>
  <c r="BH154"/>
  <c r="BG154"/>
  <c r="BF154"/>
  <c r="T154"/>
  <c r="R154"/>
  <c r="P154"/>
  <c r="BI146"/>
  <c r="BH146"/>
  <c r="BG146"/>
  <c r="BF146"/>
  <c r="T146"/>
  <c r="R146"/>
  <c r="P146"/>
  <c r="BI140"/>
  <c r="BH140"/>
  <c r="BG140"/>
  <c r="BF140"/>
  <c r="T140"/>
  <c r="R140"/>
  <c r="P140"/>
  <c r="J134"/>
  <c r="J133"/>
  <c r="F133"/>
  <c r="F131"/>
  <c r="E129"/>
  <c r="J92"/>
  <c r="J91"/>
  <c r="F91"/>
  <c r="F89"/>
  <c r="E87"/>
  <c r="J18"/>
  <c r="E18"/>
  <c r="F134"/>
  <c r="J17"/>
  <c r="J12"/>
  <c r="J89"/>
  <c r="E7"/>
  <c r="E127"/>
  <c i="1" r="L90"/>
  <c r="AM90"/>
  <c r="AM89"/>
  <c r="L89"/>
  <c r="AM87"/>
  <c r="L87"/>
  <c r="L85"/>
  <c r="L84"/>
  <c i="3" r="BK139"/>
  <c r="J139"/>
  <c r="BK138"/>
  <c r="J138"/>
  <c r="BK137"/>
  <c r="J137"/>
  <c r="BK134"/>
  <c r="J134"/>
  <c r="BK130"/>
  <c r="J130"/>
  <c r="BK129"/>
  <c r="J129"/>
  <c r="BK128"/>
  <c r="J128"/>
  <c r="BK127"/>
  <c r="J127"/>
  <c r="BK126"/>
  <c r="J126"/>
  <c r="BK125"/>
  <c r="J125"/>
  <c r="BK122"/>
  <c r="J122"/>
  <c r="BK119"/>
  <c r="J119"/>
  <c i="2" r="BK643"/>
  <c r="J643"/>
  <c r="BK642"/>
  <c r="J642"/>
  <c r="BK641"/>
  <c r="J637"/>
  <c r="BK633"/>
  <c r="J629"/>
  <c r="J625"/>
  <c r="J622"/>
  <c r="J619"/>
  <c r="BK616"/>
  <c r="BK613"/>
  <c r="BK606"/>
  <c r="BK603"/>
  <c r="J600"/>
  <c r="J597"/>
  <c r="J594"/>
  <c r="BK588"/>
  <c r="BK585"/>
  <c r="BK579"/>
  <c r="BK576"/>
  <c r="BK573"/>
  <c r="BK569"/>
  <c r="J565"/>
  <c r="BK562"/>
  <c r="BK559"/>
  <c r="BK558"/>
  <c r="BK554"/>
  <c r="BK551"/>
  <c r="BK548"/>
  <c r="BK543"/>
  <c r="BK540"/>
  <c r="BK536"/>
  <c r="BK532"/>
  <c r="BK524"/>
  <c r="BK523"/>
  <c r="BK522"/>
  <c r="J519"/>
  <c r="J516"/>
  <c r="BK513"/>
  <c r="J510"/>
  <c r="BK506"/>
  <c r="J503"/>
  <c r="J499"/>
  <c r="J495"/>
  <c r="BK494"/>
  <c r="BK493"/>
  <c r="J492"/>
  <c r="J491"/>
  <c r="BK490"/>
  <c r="J487"/>
  <c r="J486"/>
  <c r="BK483"/>
  <c r="BK482"/>
  <c r="BK479"/>
  <c r="BK476"/>
  <c r="J473"/>
  <c r="BK470"/>
  <c r="BK467"/>
  <c r="BK466"/>
  <c r="J465"/>
  <c r="BK461"/>
  <c r="BK460"/>
  <c r="J456"/>
  <c r="J453"/>
  <c r="BK445"/>
  <c r="J441"/>
  <c r="BK438"/>
  <c r="J435"/>
  <c r="BK433"/>
  <c r="BK432"/>
  <c r="J428"/>
  <c r="BK424"/>
  <c r="BK423"/>
  <c r="BK414"/>
  <c r="J412"/>
  <c r="J408"/>
  <c r="J404"/>
  <c r="J403"/>
  <c r="J394"/>
  <c r="J389"/>
  <c r="BK385"/>
  <c r="J380"/>
  <c r="J373"/>
  <c r="J371"/>
  <c r="J368"/>
  <c r="J367"/>
  <c r="BK363"/>
  <c r="BK357"/>
  <c r="J353"/>
  <c r="BK345"/>
  <c r="J343"/>
  <c r="J342"/>
  <c r="BK338"/>
  <c r="J337"/>
  <c r="J334"/>
  <c r="J333"/>
  <c r="J331"/>
  <c r="J325"/>
  <c r="J320"/>
  <c r="J317"/>
  <c r="J313"/>
  <c r="BK310"/>
  <c r="J305"/>
  <c r="BK302"/>
  <c r="BK301"/>
  <c r="BK298"/>
  <c r="J295"/>
  <c r="BK292"/>
  <c r="BK288"/>
  <c r="BK287"/>
  <c r="J286"/>
  <c r="BK285"/>
  <c r="J285"/>
  <c r="J282"/>
  <c r="J279"/>
  <c r="BK275"/>
  <c r="BK274"/>
  <c r="J271"/>
  <c r="BK269"/>
  <c r="BK268"/>
  <c r="J267"/>
  <c r="BK264"/>
  <c r="J264"/>
  <c r="J261"/>
  <c r="J258"/>
  <c r="J255"/>
  <c r="J248"/>
  <c r="J246"/>
  <c r="J245"/>
  <c r="BK233"/>
  <c r="BK223"/>
  <c r="J216"/>
  <c r="BK207"/>
  <c r="J204"/>
  <c r="J199"/>
  <c r="J185"/>
  <c r="J181"/>
  <c r="J162"/>
  <c r="J154"/>
  <c r="BK146"/>
  <c r="J140"/>
  <c i="1" r="AS94"/>
  <c i="2" r="J641"/>
  <c r="BK637"/>
  <c r="J633"/>
  <c r="BK629"/>
  <c r="BK625"/>
  <c r="BK622"/>
  <c r="BK619"/>
  <c r="J616"/>
  <c r="J613"/>
  <c r="J606"/>
  <c r="J603"/>
  <c r="BK600"/>
  <c r="BK597"/>
  <c r="BK594"/>
  <c r="J588"/>
  <c r="J585"/>
  <c r="J579"/>
  <c r="J576"/>
  <c r="J573"/>
  <c r="J569"/>
  <c r="BK565"/>
  <c r="J562"/>
  <c r="J559"/>
  <c r="J558"/>
  <c r="J554"/>
  <c r="J551"/>
  <c r="J548"/>
  <c r="J543"/>
  <c r="J540"/>
  <c r="J536"/>
  <c r="J532"/>
  <c r="J524"/>
  <c r="J523"/>
  <c r="J522"/>
  <c r="BK519"/>
  <c r="BK516"/>
  <c r="J513"/>
  <c r="BK510"/>
  <c r="J506"/>
  <c r="BK503"/>
  <c r="BK499"/>
  <c r="BK495"/>
  <c r="J494"/>
  <c r="J493"/>
  <c r="BK492"/>
  <c r="BK491"/>
  <c r="J490"/>
  <c r="BK487"/>
  <c r="BK486"/>
  <c r="J483"/>
  <c r="J482"/>
  <c r="J479"/>
  <c r="J476"/>
  <c r="BK473"/>
  <c r="J470"/>
  <c r="J467"/>
  <c r="J466"/>
  <c r="BK465"/>
  <c r="J461"/>
  <c r="J460"/>
  <c r="BK456"/>
  <c r="BK453"/>
  <c r="J445"/>
  <c r="BK441"/>
  <c r="J438"/>
  <c r="BK435"/>
  <c r="J433"/>
  <c r="J432"/>
  <c r="BK428"/>
  <c r="J424"/>
  <c r="J423"/>
  <c r="J414"/>
  <c r="BK412"/>
  <c r="BK408"/>
  <c r="BK404"/>
  <c r="BK403"/>
  <c r="BK394"/>
  <c r="BK389"/>
  <c r="J385"/>
  <c r="BK380"/>
  <c r="BK373"/>
  <c r="BK371"/>
  <c r="BK368"/>
  <c r="BK367"/>
  <c r="J363"/>
  <c r="J357"/>
  <c r="BK353"/>
  <c r="J345"/>
  <c r="BK343"/>
  <c r="BK342"/>
  <c r="J338"/>
  <c r="BK337"/>
  <c r="BK334"/>
  <c r="BK333"/>
  <c r="BK331"/>
  <c r="BK325"/>
  <c r="BK320"/>
  <c r="BK317"/>
  <c r="BK313"/>
  <c r="J310"/>
  <c r="BK306"/>
  <c r="J306"/>
  <c r="BK305"/>
  <c r="J302"/>
  <c r="J301"/>
  <c r="J298"/>
  <c r="BK295"/>
  <c r="J292"/>
  <c r="BK289"/>
  <c r="J289"/>
  <c r="J288"/>
  <c r="J287"/>
  <c r="BK286"/>
  <c r="BK282"/>
  <c r="BK279"/>
  <c r="J275"/>
  <c r="J274"/>
  <c r="BK271"/>
  <c r="J269"/>
  <c r="J268"/>
  <c r="BK267"/>
  <c r="BK261"/>
  <c r="BK258"/>
  <c r="BK255"/>
  <c r="BK248"/>
  <c r="BK246"/>
  <c r="BK245"/>
  <c r="J233"/>
  <c r="J223"/>
  <c r="BK220"/>
  <c r="J220"/>
  <c r="BK216"/>
  <c r="J207"/>
  <c r="BK204"/>
  <c r="BK199"/>
  <c r="BK185"/>
  <c r="BK181"/>
  <c r="BK168"/>
  <c r="J168"/>
  <c r="BK163"/>
  <c r="J163"/>
  <c r="BK162"/>
  <c r="BK154"/>
  <c r="J146"/>
  <c r="BK140"/>
  <c l="1" r="BK139"/>
  <c r="R139"/>
  <c r="BK278"/>
  <c r="J278"/>
  <c r="J99"/>
  <c r="R278"/>
  <c r="BK297"/>
  <c r="J297"/>
  <c r="J100"/>
  <c r="R297"/>
  <c r="BK341"/>
  <c r="J341"/>
  <c r="J101"/>
  <c r="R341"/>
  <c r="BK352"/>
  <c r="J352"/>
  <c r="J102"/>
  <c r="R352"/>
  <c r="BK372"/>
  <c r="J372"/>
  <c r="J103"/>
  <c r="T372"/>
  <c r="P393"/>
  <c r="T393"/>
  <c r="P413"/>
  <c r="T413"/>
  <c r="R434"/>
  <c r="BK452"/>
  <c r="J452"/>
  <c r="J109"/>
  <c r="R452"/>
  <c r="BK509"/>
  <c r="J509"/>
  <c r="J110"/>
  <c r="R509"/>
  <c r="BK557"/>
  <c r="J557"/>
  <c r="J111"/>
  <c r="R557"/>
  <c r="BK572"/>
  <c r="J572"/>
  <c r="J112"/>
  <c r="T572"/>
  <c r="R615"/>
  <c r="R614"/>
  <c r="BK621"/>
  <c r="BK620"/>
  <c r="J620"/>
  <c r="J116"/>
  <c r="T621"/>
  <c r="T620"/>
  <c r="P139"/>
  <c r="T139"/>
  <c r="P278"/>
  <c r="T278"/>
  <c r="P297"/>
  <c r="T297"/>
  <c r="P341"/>
  <c r="T341"/>
  <c r="P352"/>
  <c r="T352"/>
  <c r="P372"/>
  <c r="R372"/>
  <c r="BK393"/>
  <c r="J393"/>
  <c r="J105"/>
  <c r="R393"/>
  <c r="BK413"/>
  <c r="J413"/>
  <c r="J106"/>
  <c r="R413"/>
  <c r="BK434"/>
  <c r="J434"/>
  <c r="J107"/>
  <c r="P434"/>
  <c r="T434"/>
  <c r="P452"/>
  <c r="T452"/>
  <c r="P509"/>
  <c r="T509"/>
  <c r="P557"/>
  <c r="T557"/>
  <c r="P572"/>
  <c r="R572"/>
  <c r="BK615"/>
  <c r="BK614"/>
  <c r="J614"/>
  <c r="J114"/>
  <c r="P615"/>
  <c r="P614"/>
  <c r="T615"/>
  <c r="T614"/>
  <c r="P621"/>
  <c r="P620"/>
  <c r="R621"/>
  <c r="R620"/>
  <c i="3" r="BK118"/>
  <c r="J118"/>
  <c r="J97"/>
  <c r="P118"/>
  <c r="P117"/>
  <c i="1" r="AU96"/>
  <c i="3" r="R118"/>
  <c r="R117"/>
  <c r="T118"/>
  <c r="T117"/>
  <c i="2" r="J131"/>
  <c r="BE140"/>
  <c r="BE163"/>
  <c r="BE168"/>
  <c r="BE181"/>
  <c r="BE199"/>
  <c r="BE207"/>
  <c r="BE216"/>
  <c r="BE223"/>
  <c r="BE246"/>
  <c r="BE255"/>
  <c r="BE258"/>
  <c r="BE264"/>
  <c r="BE268"/>
  <c r="BE269"/>
  <c r="BE271"/>
  <c r="BE274"/>
  <c r="BE275"/>
  <c r="BE282"/>
  <c r="BE285"/>
  <c r="BE288"/>
  <c r="BE289"/>
  <c r="BE292"/>
  <c r="BE295"/>
  <c r="BE298"/>
  <c r="BE313"/>
  <c r="BE320"/>
  <c r="BE325"/>
  <c r="BE334"/>
  <c r="BE338"/>
  <c r="BE343"/>
  <c r="BE357"/>
  <c r="BE367"/>
  <c r="BE368"/>
  <c r="BE373"/>
  <c r="BE385"/>
  <c r="BE389"/>
  <c r="BE403"/>
  <c r="BE404"/>
  <c r="BE412"/>
  <c r="BE424"/>
  <c r="BE435"/>
  <c r="BE441"/>
  <c r="BE453"/>
  <c r="BE461"/>
  <c r="BE466"/>
  <c r="BE470"/>
  <c r="BE479"/>
  <c r="BE486"/>
  <c r="BE490"/>
  <c r="BE491"/>
  <c r="BE493"/>
  <c r="BE495"/>
  <c r="BE499"/>
  <c r="BE506"/>
  <c r="BE516"/>
  <c r="BE522"/>
  <c r="BE554"/>
  <c r="BE562"/>
  <c r="BE569"/>
  <c r="BE585"/>
  <c r="BE588"/>
  <c r="BE597"/>
  <c r="BE606"/>
  <c r="BE616"/>
  <c r="BE622"/>
  <c r="BE633"/>
  <c r="BE641"/>
  <c r="BK444"/>
  <c r="J444"/>
  <c r="J108"/>
  <c r="E85"/>
  <c r="F92"/>
  <c r="BE146"/>
  <c r="BE154"/>
  <c r="BE162"/>
  <c r="BE185"/>
  <c r="BE204"/>
  <c r="BE220"/>
  <c r="BE233"/>
  <c r="BE245"/>
  <c r="BE248"/>
  <c r="BE261"/>
  <c r="BE267"/>
  <c r="BE279"/>
  <c r="BE286"/>
  <c r="BE287"/>
  <c r="BE301"/>
  <c r="BE302"/>
  <c r="BE305"/>
  <c r="BE306"/>
  <c r="BE310"/>
  <c r="BE317"/>
  <c r="BE331"/>
  <c r="BE333"/>
  <c r="BE337"/>
  <c r="BE342"/>
  <c r="BE345"/>
  <c r="BE353"/>
  <c r="BE363"/>
  <c r="BE371"/>
  <c r="BE380"/>
  <c r="BE394"/>
  <c r="BE408"/>
  <c r="BE414"/>
  <c r="BE423"/>
  <c r="BE428"/>
  <c r="BE432"/>
  <c r="BE433"/>
  <c r="BE438"/>
  <c r="BE445"/>
  <c r="BE456"/>
  <c r="BE460"/>
  <c r="BE465"/>
  <c r="BE467"/>
  <c r="BE473"/>
  <c r="BE476"/>
  <c r="BE482"/>
  <c r="BE483"/>
  <c r="BE487"/>
  <c r="BE492"/>
  <c r="BE494"/>
  <c r="BE503"/>
  <c r="BE510"/>
  <c r="BE513"/>
  <c r="BE519"/>
  <c r="BE523"/>
  <c r="BE524"/>
  <c r="BE532"/>
  <c r="BE536"/>
  <c r="BE540"/>
  <c r="BE543"/>
  <c r="BE548"/>
  <c r="BE551"/>
  <c r="BE558"/>
  <c r="BE559"/>
  <c r="BE565"/>
  <c r="BE573"/>
  <c r="BE576"/>
  <c r="BE579"/>
  <c r="BE594"/>
  <c r="BE600"/>
  <c r="BE603"/>
  <c r="BE613"/>
  <c r="BE619"/>
  <c r="BE625"/>
  <c r="BE629"/>
  <c r="BE637"/>
  <c r="BE642"/>
  <c r="BE643"/>
  <c r="BK612"/>
  <c r="J612"/>
  <c r="J113"/>
  <c i="3" r="E85"/>
  <c r="J89"/>
  <c r="F92"/>
  <c r="BE119"/>
  <c r="BE122"/>
  <c r="BE125"/>
  <c r="BE126"/>
  <c r="BE127"/>
  <c r="BE128"/>
  <c r="BE129"/>
  <c r="BE130"/>
  <c r="BE134"/>
  <c r="BE137"/>
  <c r="BE138"/>
  <c r="BE139"/>
  <c i="2" r="F34"/>
  <c i="1" r="BA95"/>
  <c i="2" r="F37"/>
  <c i="1" r="BD95"/>
  <c i="2" r="J34"/>
  <c i="1" r="AW95"/>
  <c i="3" r="J34"/>
  <c i="1" r="AW96"/>
  <c i="3" r="F36"/>
  <c i="1" r="BC96"/>
  <c i="2" r="F35"/>
  <c i="1" r="BB95"/>
  <c i="2" r="F36"/>
  <c i="1" r="BC95"/>
  <c i="3" r="F34"/>
  <c i="1" r="BA96"/>
  <c i="3" r="F35"/>
  <c i="1" r="BB96"/>
  <c i="3" r="F37"/>
  <c i="1" r="BD96"/>
  <c i="2" l="1" r="R392"/>
  <c r="P392"/>
  <c r="P138"/>
  <c r="P137"/>
  <c i="1" r="AU95"/>
  <c i="2" r="T392"/>
  <c r="T138"/>
  <c r="T137"/>
  <c r="R138"/>
  <c r="R137"/>
  <c r="J139"/>
  <c r="J98"/>
  <c r="BK392"/>
  <c r="J392"/>
  <c r="J104"/>
  <c r="J615"/>
  <c r="J115"/>
  <c r="J621"/>
  <c r="J117"/>
  <c i="3" r="BK117"/>
  <c r="J117"/>
  <c r="J96"/>
  <c i="1" r="AU94"/>
  <c r="BB94"/>
  <c r="W31"/>
  <c r="BC94"/>
  <c r="AY94"/>
  <c i="2" r="F33"/>
  <c i="1" r="AZ95"/>
  <c r="BA94"/>
  <c r="W30"/>
  <c r="BD94"/>
  <c r="W33"/>
  <c i="2" r="J33"/>
  <c i="1" r="AV95"/>
  <c r="AT95"/>
  <c i="3" r="F33"/>
  <c i="1" r="AZ96"/>
  <c i="3" r="J33"/>
  <c i="1" r="AV96"/>
  <c r="AT96"/>
  <c i="2" l="1" r="BK138"/>
  <c r="J138"/>
  <c r="J97"/>
  <c i="1" r="AZ94"/>
  <c r="W29"/>
  <c r="AW94"/>
  <c r="AK30"/>
  <c r="W32"/>
  <c r="AX94"/>
  <c i="3" r="J30"/>
  <c i="1" r="AG96"/>
  <c r="AN96"/>
  <c i="2" l="1" r="BK137"/>
  <c r="J137"/>
  <c r="J96"/>
  <c i="3" r="J39"/>
  <c i="1" r="AV94"/>
  <c r="AK29"/>
  <c i="2" l="1" r="J30"/>
  <c i="1" r="AG95"/>
  <c r="AN95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<sst xmlns="http://schemas.openxmlformats.org/spreadsheetml/2006/main">
  <si>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</si>
  <si>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</si>
  <si>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</si>
  <si>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</si>
  <si>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</si>
  <si>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{0ad721f6-4b48-48b0-837a-db7d4dd1354b}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</si>
  <si>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</si>
  <si>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</si>
  <si>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</si>
  <si>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</si>
  <si>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</si>
  <si>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</si>
  <si>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</si>
  <si>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</si>
  <si>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VT21-14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</si>
  <si>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</si>
  <si>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</si>
  <si>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Hájek - chodník k Čepru</t>
  </si>
  <si>
    <t>KSO:</t>
  </si>
  <si>
    <t>CC-CZ:</t>
  </si>
  <si>
    <t>zak.2021-32</t>
  </si>
  <si>
    <t>Místo:</t>
  </si>
  <si>
    <t>Hájek</t>
  </si>
  <si>
    <t>Datum:</t>
  </si>
  <si>
    <t>23. 7. 2021</t>
  </si>
  <si>
    <t>Zadavatel:</t>
  </si>
  <si>
    <t>IČ:</t>
  </si>
  <si>
    <t>Obec Hájek</t>
  </si>
  <si>
    <t>DIČ:</t>
  </si>
  <si>
    <t>Uchazeč:</t>
  </si>
  <si>
    <t>Vyplň údaj</t>
  </si>
  <si>
    <t>Projektant:</t>
  </si>
  <si>
    <t>DPT projekty Ostrov s.r.o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</si>
  <si>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</si>
  <si>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</si>
  <si>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</si>
  <si>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</si>
  <si>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</si>
  <si>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</si>
  <si>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</si>
  <si>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</si>
  <si>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</si>
  <si>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</si>
  <si>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</si>
  <si>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</si>
  <si>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</si>
  <si>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</si>
  <si>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</si>
  <si>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</si>
  <si>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</si>
  <si>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</si>
  <si>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</si>
  <si>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</si>
  <si>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</si>
  <si>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</si>
  <si>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</si>
  <si>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</si>
  <si>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</si>
  <si>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</si>
  <si>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</si>
  <si>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</si>
  <si>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</si>
  <si>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</si>
  <si>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</si>
  <si>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</si>
  <si>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</si>
  <si>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</si>
  <si>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</si>
  <si>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</si>
  <si>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</si>
  <si>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</si>
  <si>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</si>
  <si>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</si>
  <si>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</si>
  <si>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</si>
  <si>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</si>
  <si>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</si>
  <si>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</si>
  <si>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</si>
  <si>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</si>
  <si>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</si>
  <si>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</si>
  <si>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</si>
  <si>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</si>
  <si>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Dopravní část</t>
  </si>
  <si>
    <t>STA</t>
  </si>
  <si>
    <t>1</t>
  </si>
  <si>
    <t>{2adece67-8335-4402-8349-86e1cd5f829f}</t>
  </si>
  <si>
    <t>2</t>
  </si>
  <si>
    <t>B</t>
  </si>
  <si>
    <t>VRN</t>
  </si>
  <si>
    <t>{6e025c09-14aa-4a37-9b42-d7ba6c029737}</t>
  </si>
  <si>
    <t>KRYCÍ LIST SOUPISU PRACÍ</t>
  </si>
  <si>
    <t>Objekt:</t>
  </si>
  <si>
    <t>A - Dopravní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</si>
  <si>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</si>
  <si>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</si>
  <si>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</si>
  <si>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</si>
  <si>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</si>
  <si>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</si>
  <si>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</si>
  <si>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</si>
  <si>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18 - Zemní práce - povrchové úpravy terénu</t>
  </si>
  <si>
    <t xml:space="preserve">    21 - Zakládání - úprava podloží a základové spáry, zlepšování vlastností hornin</t>
  </si>
  <si>
    <t xml:space="preserve">    3 - Svislé a kompletní konstrukce</t>
  </si>
  <si>
    <t xml:space="preserve">    45 - Podkladní a vedlejší konstrukce kromě vozovek a železničního svršku</t>
  </si>
  <si>
    <t xml:space="preserve">    5_1 - CHODNÍK</t>
  </si>
  <si>
    <t xml:space="preserve">      5_11 - Konstrukce chodníku</t>
  </si>
  <si>
    <t xml:space="preserve">      5_12 - Konstrukce chodníkových přejezdů</t>
  </si>
  <si>
    <t xml:space="preserve">      5_13 - Oprava štěrkových sjezdů</t>
  </si>
  <si>
    <t xml:space="preserve">      5_22 - Sanace pláně</t>
  </si>
  <si>
    <t xml:space="preserve">    8 - Trubní vedení</t>
  </si>
  <si>
    <t xml:space="preserve">    91 - Doplňující konstrukce a práce pozemních komunikací, letišť a ploch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</si>
  <si>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</si>
  <si>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</si>
  <si>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</si>
  <si>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</si>
  <si>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</si>
  <si>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M - Práce a dodávky M</t>
  </si>
  <si>
    <t xml:space="preserve">    46-M - Zemní a pomocné stavební práce při elektromontážích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</si>
  <si>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</si>
  <si>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</si>
  <si>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</si>
  <si>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</si>
  <si>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</si>
  <si>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</si>
  <si>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</si>
  <si>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</si>
  <si>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</si>
  <si>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</si>
  <si>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</si>
  <si>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</si>
  <si>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</si>
  <si>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</si>
  <si>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</si>
  <si>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</si>
  <si>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</si>
  <si>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</si>
  <si>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122252205</t>
  </si>
  <si>
    <t>Odkopávky a prokopávky nezapažené pro silnice a dálnice v hornině třídy těžitelnosti I objem do 1000 m3 strojně</t>
  </si>
  <si>
    <t>m3</t>
  </si>
  <si>
    <t>CS ÚRS 2021 01</t>
  </si>
  <si>
    <t>4</t>
  </si>
  <si>
    <t>328723830</t>
  </si>
  <si>
    <t>VV</t>
  </si>
  <si>
    <t>odkopávky pro zpevněné plochy</t>
  </si>
  <si>
    <t>700,0</t>
  </si>
  <si>
    <t>odkopávky pro sanaci</t>
  </si>
  <si>
    <t>490,0*0,3</t>
  </si>
  <si>
    <t>Součet</t>
  </si>
  <si>
    <t>132254204</t>
  </si>
  <si>
    <t>Hloubení zapažených rýh š do 2000 mm v hornině třídy těžitelnosti I, skupiny 3 objem do 500 m3</t>
  </si>
  <si>
    <t>971159917</t>
  </si>
  <si>
    <t xml:space="preserve">rýhy pro potrubí odvodnění vpustí  šachet</t>
  </si>
  <si>
    <t>1,1*1,5*10,0</t>
  </si>
  <si>
    <t>1,1*1,8*65,0</t>
  </si>
  <si>
    <t>dopočet pro šachty (nepažený výkop)</t>
  </si>
  <si>
    <t>4,5*4</t>
  </si>
  <si>
    <t>0,8</t>
  </si>
  <si>
    <t>3</t>
  </si>
  <si>
    <t>151101101</t>
  </si>
  <si>
    <t>Zřízení příložného pažení a rozepření stěn rýh hl do 2 m</t>
  </si>
  <si>
    <t>m2</t>
  </si>
  <si>
    <t>-1031270025</t>
  </si>
  <si>
    <t xml:space="preserve">rýhy pro potrubí odvodnění vpustí </t>
  </si>
  <si>
    <t>předpoklad: paženo bude 50% výkopů</t>
  </si>
  <si>
    <t>2*1,5*10,0*0,5</t>
  </si>
  <si>
    <t>předpoklad: paženo bude 100% výkopů</t>
  </si>
  <si>
    <t>2*1,8*65,0</t>
  </si>
  <si>
    <t>151101111</t>
  </si>
  <si>
    <t>Odstranění příložného pažení a rozepření stěn rýh hl do 2 m</t>
  </si>
  <si>
    <t>1936182831</t>
  </si>
  <si>
    <t>5</t>
  </si>
  <si>
    <t>133251101</t>
  </si>
  <si>
    <t>Hloubení šachet nezapažených v hornině třídy těžitelnosti I, skupiny 3 objem do 20 m3</t>
  </si>
  <si>
    <t>-1167499971</t>
  </si>
  <si>
    <t>pro základové patky nového oplocení</t>
  </si>
  <si>
    <t>0,3*0,3*0,8*36</t>
  </si>
  <si>
    <t>0,408</t>
  </si>
  <si>
    <t>6</t>
  </si>
  <si>
    <t>175151101</t>
  </si>
  <si>
    <t>Obsypání potrubí strojně sypaninou bez prohození, uloženou do 3 m</t>
  </si>
  <si>
    <t>-540483214</t>
  </si>
  <si>
    <t>obsyp pískem</t>
  </si>
  <si>
    <t>odvodnění nových UV</t>
  </si>
  <si>
    <t>(0,16+0,3)*1,1*10,0</t>
  </si>
  <si>
    <t>odvodnění šachet</t>
  </si>
  <si>
    <t>(0,25+0,3)*1,1*65,0</t>
  </si>
  <si>
    <t>0,115</t>
  </si>
  <si>
    <t>Mezisoučet A</t>
  </si>
  <si>
    <t>méně potrubí</t>
  </si>
  <si>
    <t>-3,14*0,08*0,08*10,0</t>
  </si>
  <si>
    <t>-3,14*0,125*0,125*65,0</t>
  </si>
  <si>
    <t>0,09</t>
  </si>
  <si>
    <t>7</t>
  </si>
  <si>
    <t>M</t>
  </si>
  <si>
    <t>58331351</t>
  </si>
  <si>
    <t>kamenivo těžené drobné frakce 0/4</t>
  </si>
  <si>
    <t>t</t>
  </si>
  <si>
    <t>8</t>
  </si>
  <si>
    <t>355432777</t>
  </si>
  <si>
    <t>hutnění 10%, ztratné 1%</t>
  </si>
  <si>
    <t>dodávka, doprava k pol.175151101</t>
  </si>
  <si>
    <t>41,2*1,8*1,11+0,082</t>
  </si>
  <si>
    <t>174101101</t>
  </si>
  <si>
    <t>Zásyp jam, šachet rýh nebo kolem objektů sypaninou se zhutněním</t>
  </si>
  <si>
    <t>1761422388</t>
  </si>
  <si>
    <t>zásyp rýh - 90% stávající zeminou + 10% štěrkopískem (pod vozovkou)</t>
  </si>
  <si>
    <t>výkopy - pol.132254204</t>
  </si>
  <si>
    <t>164,0</t>
  </si>
  <si>
    <t xml:space="preserve">méně podkladní lože </t>
  </si>
  <si>
    <t>pol.451573111</t>
  </si>
  <si>
    <t>-12,0</t>
  </si>
  <si>
    <t>méně obsyp potrubí</t>
  </si>
  <si>
    <t>pol.175151101 mezisoučet A</t>
  </si>
  <si>
    <t>-44,5</t>
  </si>
  <si>
    <t>méně šachty</t>
  </si>
  <si>
    <t>-3,14*0,6*0,6*2,0*4</t>
  </si>
  <si>
    <t>0,043</t>
  </si>
  <si>
    <t>9</t>
  </si>
  <si>
    <t>58337344</t>
  </si>
  <si>
    <t>štěrkopísek frakce 0/32</t>
  </si>
  <si>
    <t>353626255</t>
  </si>
  <si>
    <t>dodávka, doprava k pol.174101101</t>
  </si>
  <si>
    <t>zásyp - štěrkopísek</t>
  </si>
  <si>
    <t>98,5*0,1*2,0</t>
  </si>
  <si>
    <t>10</t>
  </si>
  <si>
    <t>171152101</t>
  </si>
  <si>
    <t>Uložení sypaniny z hornin soudržných do násypů zhutněných silnic a dálnic</t>
  </si>
  <si>
    <t>-2055939580</t>
  </si>
  <si>
    <t>dle TZ</t>
  </si>
  <si>
    <t>150,0</t>
  </si>
  <si>
    <t>11</t>
  </si>
  <si>
    <t>122251404</t>
  </si>
  <si>
    <t>Vykopávky v zemníku na suchu v hornině třídy těžitelnosti I, skupiny 3 objem do 500 m3 strojně</t>
  </si>
  <si>
    <t>789897451</t>
  </si>
  <si>
    <t>včetně naložení</t>
  </si>
  <si>
    <t>vhodná zemina pro hutněný násyp ze zemníku - pol.171152101</t>
  </si>
  <si>
    <t xml:space="preserve">ornice  - dle pol.181351113</t>
  </si>
  <si>
    <t>670,0*0,1</t>
  </si>
  <si>
    <t>Mezisoučet B</t>
  </si>
  <si>
    <t>12</t>
  </si>
  <si>
    <t>10364100</t>
  </si>
  <si>
    <t>zemina pro terénní úpravy - tříděná</t>
  </si>
  <si>
    <t>1627577391</t>
  </si>
  <si>
    <t>zemina vhodná pro hutněný násyp</t>
  </si>
  <si>
    <t>dodávka, doprava k pol.1122251404 mezisoučet A</t>
  </si>
  <si>
    <t>150,0*1,8</t>
  </si>
  <si>
    <t>13</t>
  </si>
  <si>
    <t>10364101</t>
  </si>
  <si>
    <t xml:space="preserve">zemina pro terénní úpravy -  ornice</t>
  </si>
  <si>
    <t>1398493303</t>
  </si>
  <si>
    <t>dodávka, doprava k pol.1122251407 mezisoučet B</t>
  </si>
  <si>
    <t>67,0*1,6</t>
  </si>
  <si>
    <t>14</t>
  </si>
  <si>
    <t>162351103</t>
  </si>
  <si>
    <t>Vodorovné přemístění do 500 m výkopku/sypaniny z horniny třídy těžitelnosti I, skupiny 1 až 3</t>
  </si>
  <si>
    <t>2114027890</t>
  </si>
  <si>
    <t>staveništní přesun pro sypké hmoty</t>
  </si>
  <si>
    <t>pol.175151101+174101101(10%)+451572111</t>
  </si>
  <si>
    <t>41,2+98,5*0,1+12,0</t>
  </si>
  <si>
    <t>pol.211561111</t>
  </si>
  <si>
    <t>12,0</t>
  </si>
  <si>
    <t>pol.460561821</t>
  </si>
  <si>
    <t>101,0</t>
  </si>
  <si>
    <t>0,95</t>
  </si>
  <si>
    <t>162651112</t>
  </si>
  <si>
    <t>Vodorovné přemístění do 5000 m výkopku/sypaniny z horniny třídy těžitelnosti I, skupiny 1 až 3</t>
  </si>
  <si>
    <t>-1548450169</t>
  </si>
  <si>
    <t>odvoz přebytečného výkopku na skládku</t>
  </si>
  <si>
    <t>odkopávky - pol.122252205</t>
  </si>
  <si>
    <t>847,0</t>
  </si>
  <si>
    <t>výkopy - pol.132254204+133251101</t>
  </si>
  <si>
    <t>164,0+3,0</t>
  </si>
  <si>
    <t>méně zásyp zeminou - pol.174101101 (90%)</t>
  </si>
  <si>
    <t>-97,5*0,9</t>
  </si>
  <si>
    <t xml:space="preserve">výkopek pro  kabelové chráničky dodatečně osazované pro stávající kabely</t>
  </si>
  <si>
    <t>420,0*0,6*0,6</t>
  </si>
  <si>
    <t>0,55</t>
  </si>
  <si>
    <t>16</t>
  </si>
  <si>
    <t>171251201</t>
  </si>
  <si>
    <t>Uložení sypaniny na skládky nebo meziskládky</t>
  </si>
  <si>
    <t>1159626024</t>
  </si>
  <si>
    <t>17</t>
  </si>
  <si>
    <t>17120122R</t>
  </si>
  <si>
    <t>Poplatek za uložení na skládce (skládkovné) zeminy a kamení kód odpadu 17 05 04</t>
  </si>
  <si>
    <t>-365479405</t>
  </si>
  <si>
    <t>1078,0*1,8</t>
  </si>
  <si>
    <t>18</t>
  </si>
  <si>
    <t>181152302</t>
  </si>
  <si>
    <t>Úprava pláně pro silnice a dálnice v zářezech se zhutněním</t>
  </si>
  <si>
    <t>-1246736539</t>
  </si>
  <si>
    <t>pod zpevněné plochy</t>
  </si>
  <si>
    <t>chodník</t>
  </si>
  <si>
    <t>992,0</t>
  </si>
  <si>
    <t>přejezdy, sjezdy</t>
  </si>
  <si>
    <t>140,0+40,0</t>
  </si>
  <si>
    <t>19</t>
  </si>
  <si>
    <t>181252301</t>
  </si>
  <si>
    <t>Úprava pláně pro silnice a dálnice na násypech bez zhutnění</t>
  </si>
  <si>
    <t>-1290662124</t>
  </si>
  <si>
    <t>pod ohumusování - rovina</t>
  </si>
  <si>
    <t>670,0*0,5</t>
  </si>
  <si>
    <t>20</t>
  </si>
  <si>
    <t>182251101</t>
  </si>
  <si>
    <t>Svahování násypů strojně</t>
  </si>
  <si>
    <t>-1512656641</t>
  </si>
  <si>
    <t>pod ohumusování - svah</t>
  </si>
  <si>
    <t>181351113</t>
  </si>
  <si>
    <t>Rozprostření ornice tl vrstvy do 200 mm pl přes 500 m2 v rovině nebo ve svahu do 1:5 strojně</t>
  </si>
  <si>
    <t>-50515400</t>
  </si>
  <si>
    <t>tl.ornice 100 mm - 50% plochy rovina a svah do 1:5</t>
  </si>
  <si>
    <t>22</t>
  </si>
  <si>
    <t>182351133</t>
  </si>
  <si>
    <t>Rozprostření ornice pl přes 500 m2 ve svahu nad 1:5 tl vrstvy do 200 mm strojně</t>
  </si>
  <si>
    <t>-1336662463</t>
  </si>
  <si>
    <t>tl.ornice 100 mm - 50% plochy svah</t>
  </si>
  <si>
    <t>23</t>
  </si>
  <si>
    <t>181451121</t>
  </si>
  <si>
    <t>Založení lučního trávníku výsevem plochy přes 1000 m2 v rovině a ve svahu do 1:5</t>
  </si>
  <si>
    <t>1995434519</t>
  </si>
  <si>
    <t>24</t>
  </si>
  <si>
    <t>181451122</t>
  </si>
  <si>
    <t>Založení lučního trávníku výsevem plochy přes 1000 m2 ve svahu do 1:2</t>
  </si>
  <si>
    <t>559664946</t>
  </si>
  <si>
    <t>25</t>
  </si>
  <si>
    <t>00572470</t>
  </si>
  <si>
    <t>osivo směs travní univerzál</t>
  </si>
  <si>
    <t>kg</t>
  </si>
  <si>
    <t>-1797929541</t>
  </si>
  <si>
    <t>(335,0+335,0)*0,02*1,03+0,198</t>
  </si>
  <si>
    <t>26</t>
  </si>
  <si>
    <t>185804312</t>
  </si>
  <si>
    <t>Zalití rostlin vodou plocha přes 20 m2</t>
  </si>
  <si>
    <t>-1904748905</t>
  </si>
  <si>
    <t>trávník - pol.181451121</t>
  </si>
  <si>
    <t>(335,0+335,0)*10*0,001</t>
  </si>
  <si>
    <t>27</t>
  </si>
  <si>
    <t>185851121</t>
  </si>
  <si>
    <t>Dovoz vody pro zálivku rostlin za vzdálenost do 1000 m</t>
  </si>
  <si>
    <t>-1693869718</t>
  </si>
  <si>
    <t>28</t>
  </si>
  <si>
    <t>185851129</t>
  </si>
  <si>
    <t>Příplatek k dovozu vody pro zálivku rostlin do 1000 m ZKD 1000 m</t>
  </si>
  <si>
    <t>255527356</t>
  </si>
  <si>
    <t>předpoklad - celkem 5 km</t>
  </si>
  <si>
    <t>6,7*(5-1)</t>
  </si>
  <si>
    <t>Zemní práce - přípravné a přidružené práce</t>
  </si>
  <si>
    <t>29</t>
  </si>
  <si>
    <t>113107242</t>
  </si>
  <si>
    <t>Odstranění podkladu živičného tl 100 mm strojně pl přes 200 m2</t>
  </si>
  <si>
    <t>2070763091</t>
  </si>
  <si>
    <t>živičný kryt tl. 100 mm</t>
  </si>
  <si>
    <t>120,0</t>
  </si>
  <si>
    <t>30</t>
  </si>
  <si>
    <t>113106183</t>
  </si>
  <si>
    <t>Rozebrání dlažeb vozovek z velkých kostek s ložem z kameniva strojně pl do 50 m2</t>
  </si>
  <si>
    <t>-203089698</t>
  </si>
  <si>
    <t>kamenná dlažba tl. 80 mm</t>
  </si>
  <si>
    <t>22,0</t>
  </si>
  <si>
    <t>31</t>
  </si>
  <si>
    <t>112151113</t>
  </si>
  <si>
    <t>Směrové kácení stromů s rozřezáním a odvětvením D kmene do 400 mm</t>
  </si>
  <si>
    <t>kus</t>
  </si>
  <si>
    <t>1488591939</t>
  </si>
  <si>
    <t>32</t>
  </si>
  <si>
    <t>112201113</t>
  </si>
  <si>
    <t>Odstranění pařezů D do 0,4 m v rovině a svahu 1:5 s odklizením do 20 m a zasypáním jámy</t>
  </si>
  <si>
    <t>-1511076815</t>
  </si>
  <si>
    <t>33</t>
  </si>
  <si>
    <t>162201412</t>
  </si>
  <si>
    <t>Vodorovné přemístění kmenů stromů listnatých do 1 km D kmene do 500 mm</t>
  </si>
  <si>
    <t>-1636792939</t>
  </si>
  <si>
    <t>34</t>
  </si>
  <si>
    <t>162201422</t>
  </si>
  <si>
    <t>Vodorovné přemístění pařezů do 1 km D do 500 mm</t>
  </si>
  <si>
    <t>-583437006</t>
  </si>
  <si>
    <t>35</t>
  </si>
  <si>
    <t>162301952</t>
  </si>
  <si>
    <t>Příplatek k vodorovnému přemístění kmenů stromů listnatých D kmene do 500 mm ZKD 1 km</t>
  </si>
  <si>
    <t>1594329808</t>
  </si>
  <si>
    <t>celková vzdálenost 10km</t>
  </si>
  <si>
    <t>9*(9-1)</t>
  </si>
  <si>
    <t>36</t>
  </si>
  <si>
    <t>162301972</t>
  </si>
  <si>
    <t>Příplatek k vodorovnému přemístění pařezů D 500 mm ZKD 1 km</t>
  </si>
  <si>
    <t>-1442746734</t>
  </si>
  <si>
    <t>37</t>
  </si>
  <si>
    <t>19900010R</t>
  </si>
  <si>
    <t>Poplatek za skládku rostlého dřeva, pařezů, křovin a náletů (bioodpad)</t>
  </si>
  <si>
    <t>944510160</t>
  </si>
  <si>
    <t>9*3,0</t>
  </si>
  <si>
    <t>Zemní práce - povrchové úpravy terénu</t>
  </si>
  <si>
    <t>38</t>
  </si>
  <si>
    <t>183101115</t>
  </si>
  <si>
    <t>Hloubení jamek bez výměny půdy zeminy tř 1 až 4 objem do 0,4 m3 v rovině a svahu do 1:5</t>
  </si>
  <si>
    <t>969723649</t>
  </si>
  <si>
    <t>náhradní výsadba</t>
  </si>
  <si>
    <t>39</t>
  </si>
  <si>
    <t>18310100R</t>
  </si>
  <si>
    <t>Vytvoření závlahové mísy včetně závlahové trubice</t>
  </si>
  <si>
    <t>2005548266</t>
  </si>
  <si>
    <t>40</t>
  </si>
  <si>
    <t>184102115</t>
  </si>
  <si>
    <t>Výsadba dřeviny s balem D do 0,6 m do jamky se zalitím v rovině a svahu do 1:5</t>
  </si>
  <si>
    <t>297269462</t>
  </si>
  <si>
    <t>41</t>
  </si>
  <si>
    <t>6050010R</t>
  </si>
  <si>
    <t>sazenice listnatého stromu - dle výběru investora - výška 2,5-3 m, s balem</t>
  </si>
  <si>
    <t>-728257914</t>
  </si>
  <si>
    <t>42</t>
  </si>
  <si>
    <t>184215133</t>
  </si>
  <si>
    <t>Ukotvení kmene dřevin třemi kůly D do 0,1 m délky do 3 m</t>
  </si>
  <si>
    <t>1031154864</t>
  </si>
  <si>
    <t>náhradní výsadba -položka zahrnuje provedení včetně kotevních a spojovacích prvků</t>
  </si>
  <si>
    <t>(bez dodávky kůlů)</t>
  </si>
  <si>
    <t>43</t>
  </si>
  <si>
    <t>60591257</t>
  </si>
  <si>
    <t>kůl vyvazovací dřevěný impregnovaný D 8cm dl 3m</t>
  </si>
  <si>
    <t>2053260451</t>
  </si>
  <si>
    <t>dodávka, doprava k pol.184215133</t>
  </si>
  <si>
    <t>9,0*3</t>
  </si>
  <si>
    <t>44</t>
  </si>
  <si>
    <t>184501131</t>
  </si>
  <si>
    <t>Zhotovení obalu z juty ve dvou vrstvách v rovině a svahu do 1:5</t>
  </si>
  <si>
    <t>-1357200181</t>
  </si>
  <si>
    <t>náhradní výsadba - 9 ks stromů</t>
  </si>
  <si>
    <t>včetně dodávky jutové tkaniny</t>
  </si>
  <si>
    <t>9*2,0</t>
  </si>
  <si>
    <t>45</t>
  </si>
  <si>
    <t>184911421</t>
  </si>
  <si>
    <t>Mulčování rostlin kůrou tl. do 0,1 m v rovině a svahu do 1:5</t>
  </si>
  <si>
    <t>1222036611</t>
  </si>
  <si>
    <t>náhradní výsadba - mulčování výsadbového místa v tl. 50 mm</t>
  </si>
  <si>
    <t>1,2*1,2*9+0,04</t>
  </si>
  <si>
    <t>46</t>
  </si>
  <si>
    <t>10391100</t>
  </si>
  <si>
    <t>kůra mulčovací VL</t>
  </si>
  <si>
    <t>-10732512</t>
  </si>
  <si>
    <t>dodávka, doprava k pol.184911421</t>
  </si>
  <si>
    <t>13,0*0,05</t>
  </si>
  <si>
    <t>0,65*0,103 'Přepočtené koeficientem množství</t>
  </si>
  <si>
    <t>47</t>
  </si>
  <si>
    <t>185802114</t>
  </si>
  <si>
    <t>Hnojení půdy umělým hnojivem k jednotlivým rostlinám v rovině a svahu do 1:5</t>
  </si>
  <si>
    <t>-882517637</t>
  </si>
  <si>
    <t>hnojivo umělé - zásobní pomalurozpustné hnojivo</t>
  </si>
  <si>
    <t xml:space="preserve">umělé hnojivo - půdní kondicionér </t>
  </si>
  <si>
    <t>0,004</t>
  </si>
  <si>
    <t>48</t>
  </si>
  <si>
    <t>2519115R</t>
  </si>
  <si>
    <t>-1729656993</t>
  </si>
  <si>
    <t>33,333*0,03 'Přepočtené koeficientem množství</t>
  </si>
  <si>
    <t>49</t>
  </si>
  <si>
    <t>2519125R</t>
  </si>
  <si>
    <t xml:space="preserve">hnojivo umělé - půdní kondicionér </t>
  </si>
  <si>
    <t>-1096922789</t>
  </si>
  <si>
    <t>50</t>
  </si>
  <si>
    <t>185804311</t>
  </si>
  <si>
    <t>Zalití rostlin vodou plocha do 20 m2</t>
  </si>
  <si>
    <t>-576991295</t>
  </si>
  <si>
    <t xml:space="preserve">započteno  5x zalití vodou</t>
  </si>
  <si>
    <t>9*20,0*0,001*5</t>
  </si>
  <si>
    <t>51</t>
  </si>
  <si>
    <t>581907072</t>
  </si>
  <si>
    <t>52</t>
  </si>
  <si>
    <t>1528023606</t>
  </si>
  <si>
    <t>0,9*(5-1)</t>
  </si>
  <si>
    <t>Zakládání - úprava podloží a základové spáry, zlepšování vlastností hornin</t>
  </si>
  <si>
    <t>53</t>
  </si>
  <si>
    <t>212755216</t>
  </si>
  <si>
    <t>Trativody z drenážních trubek plastových flexibilních D 160 mm bez lože</t>
  </si>
  <si>
    <t>m</t>
  </si>
  <si>
    <t>-1742574752</t>
  </si>
  <si>
    <t>54</t>
  </si>
  <si>
    <t>212532111</t>
  </si>
  <si>
    <t>Lože pro trativody z kameniva hrubého drceného</t>
  </si>
  <si>
    <t>374491957</t>
  </si>
  <si>
    <t>0,05*0,8*135,0+0,6</t>
  </si>
  <si>
    <t>55</t>
  </si>
  <si>
    <t>211561111</t>
  </si>
  <si>
    <t>Výplň odvodňovacích žeber nebo trativodů kamenivem hrubým drceným frakce 4 až 16 mm</t>
  </si>
  <si>
    <t>2061334694</t>
  </si>
  <si>
    <t>trativod</t>
  </si>
  <si>
    <t>(0,3-0,05)*0,8*135,0</t>
  </si>
  <si>
    <t>méně trubka</t>
  </si>
  <si>
    <t>-3,14*0,08*0,08*135,0</t>
  </si>
  <si>
    <t>2,713</t>
  </si>
  <si>
    <t>Svislé a kompletní konstrukce</t>
  </si>
  <si>
    <t>56</t>
  </si>
  <si>
    <t>338171123</t>
  </si>
  <si>
    <t>Osazování sloupků a vzpěr plotových ocelových v do 2,60 m se zabetonováním</t>
  </si>
  <si>
    <t>CS ÚRS 2020 02</t>
  </si>
  <si>
    <t>1787153975</t>
  </si>
  <si>
    <t>sloupky a vzpěry oplocení i pro výšku 2,8 m, zabetonování betonem C25/30 do množství 0,08 m3</t>
  </si>
  <si>
    <t>26+10</t>
  </si>
  <si>
    <t>včetně základové betonové patky betonováné do výkopu</t>
  </si>
  <si>
    <t>57</t>
  </si>
  <si>
    <t>5534225R</t>
  </si>
  <si>
    <t>sloupek plotový průběžný Pz a komaxitový délka 2500-2800 mm</t>
  </si>
  <si>
    <t>-1403185686</t>
  </si>
  <si>
    <t>přesná délka sloupku bude určena přímo na staveništi dle potřeby</t>
  </si>
  <si>
    <t>(dl.2500 - 2800 mm )</t>
  </si>
  <si>
    <t>svislý sloupek</t>
  </si>
  <si>
    <t>včetně víčka (čepičky)</t>
  </si>
  <si>
    <t>58</t>
  </si>
  <si>
    <t>5534226R</t>
  </si>
  <si>
    <t>sloupek plotový vzpěra Pz a komaxitový délka 2250-2600 mm</t>
  </si>
  <si>
    <t>-1892442594</t>
  </si>
  <si>
    <t>vzpěry</t>
  </si>
  <si>
    <t>59</t>
  </si>
  <si>
    <t>348401130</t>
  </si>
  <si>
    <t>Montáž oplocení ze strojového pletiva s napínacími dráty výšky do 2,0 m</t>
  </si>
  <si>
    <t>-703379089</t>
  </si>
  <si>
    <t>60</t>
  </si>
  <si>
    <t>31327515</t>
  </si>
  <si>
    <t>pletivo drátěné plastifikované se čtvercovými oky 55/2,5mm v 2000mm</t>
  </si>
  <si>
    <t>359160188</t>
  </si>
  <si>
    <t>dodávka, doprava k pol.348401130</t>
  </si>
  <si>
    <t>65,0*1,03+0,05</t>
  </si>
  <si>
    <t>61</t>
  </si>
  <si>
    <t>33810111R</t>
  </si>
  <si>
    <t>Příplatek na montáž a dodávku všech doplňků oplocení (úchyty, objímky. krytky. dráty apod)</t>
  </si>
  <si>
    <t>-589779787</t>
  </si>
  <si>
    <t>Podkladní a vedlejší konstrukce kromě vozovek a železničního svršku</t>
  </si>
  <si>
    <t>62</t>
  </si>
  <si>
    <t>451572111</t>
  </si>
  <si>
    <t>Lože pod potrubí otevřený výkop z kameniva drobného těženého</t>
  </si>
  <si>
    <t>783777266</t>
  </si>
  <si>
    <t>0,1*1,1*10,0</t>
  </si>
  <si>
    <t>0,15*1,1*65,0</t>
  </si>
  <si>
    <t>0,175</t>
  </si>
  <si>
    <t>63</t>
  </si>
  <si>
    <t>452311151</t>
  </si>
  <si>
    <t>Podkladní desky z betonu prostého tř. C 20/25 otevřený výkop</t>
  </si>
  <si>
    <t>-2056825258</t>
  </si>
  <si>
    <t>podkladní betonová deska pod bet.troubu propustku, tl. 200 mm</t>
  </si>
  <si>
    <t>0,2*1,0*4,0*1,035</t>
  </si>
  <si>
    <t>0,072</t>
  </si>
  <si>
    <t>64</t>
  </si>
  <si>
    <t>451315111</t>
  </si>
  <si>
    <t>Podkladní nebo vyrovnávací vrstva z betonu C25/30 tl 100 mm</t>
  </si>
  <si>
    <t>-2116510432</t>
  </si>
  <si>
    <t>srovnatelně i pro beton C20/25</t>
  </si>
  <si>
    <t>pro dlažbu čela prodlouženého propustku - dle TZ</t>
  </si>
  <si>
    <t>1,0</t>
  </si>
  <si>
    <t>65</t>
  </si>
  <si>
    <t>465513127</t>
  </si>
  <si>
    <t>Dlažba z lomového kamene na cementovou maltu s vyspárováním tl 200 mm</t>
  </si>
  <si>
    <t>-542366889</t>
  </si>
  <si>
    <t>pro dlažbu čela prodlouženého propustku</t>
  </si>
  <si>
    <t>5_1</t>
  </si>
  <si>
    <t>CHODNÍK</t>
  </si>
  <si>
    <t>5_11</t>
  </si>
  <si>
    <t>Konstrukce chodníku</t>
  </si>
  <si>
    <t>66</t>
  </si>
  <si>
    <t>596211113</t>
  </si>
  <si>
    <t>Kladení zámkové dlažby komunikací pro pěší tl 60 mm skupiny A pl přes 300 m2</t>
  </si>
  <si>
    <t>1950818373</t>
  </si>
  <si>
    <t xml:space="preserve"> s ložem z kameniva těženého  tl. do 30 mm</t>
  </si>
  <si>
    <t>dlažba chodníku</t>
  </si>
  <si>
    <t>980,0</t>
  </si>
  <si>
    <t>reliéfní dlažba betonová barevná (konstrastní barva k okolní ploše)</t>
  </si>
  <si>
    <t>67</t>
  </si>
  <si>
    <t>596211114</t>
  </si>
  <si>
    <t>Příplatek za kombinaci dvou barev u kladení betonových dlažeb komunikací pro pěší tl 60 mm skupiny A</t>
  </si>
  <si>
    <t>367585587</t>
  </si>
  <si>
    <t>68</t>
  </si>
  <si>
    <t>5924501R</t>
  </si>
  <si>
    <t xml:space="preserve">dlažba betonová tl.60 mm přírodní </t>
  </si>
  <si>
    <t>-2052765864</t>
  </si>
  <si>
    <t>dodávka, doprava , ztratné 1%</t>
  </si>
  <si>
    <t>dle pol. 596211110 mezisoučet A</t>
  </si>
  <si>
    <t>980,0*1,01+0,2</t>
  </si>
  <si>
    <t>69</t>
  </si>
  <si>
    <t>5924520R</t>
  </si>
  <si>
    <t>dlažba betonová reliéfní tl.60 mm barevná (kontrastní barva k okolní ploše)</t>
  </si>
  <si>
    <t>1736669754</t>
  </si>
  <si>
    <t>dodávka, doprava , ztratné 5%</t>
  </si>
  <si>
    <t>dle pol. 596211110 mezisoučet B</t>
  </si>
  <si>
    <t>12,0*1,05+0,4</t>
  </si>
  <si>
    <t>70</t>
  </si>
  <si>
    <t>564851111</t>
  </si>
  <si>
    <t>Podklad ze štěrkodrtě ŠD tl 150 mm</t>
  </si>
  <si>
    <t>567160238</t>
  </si>
  <si>
    <t>5_12</t>
  </si>
  <si>
    <t>Konstrukce chodníkových přejezdů</t>
  </si>
  <si>
    <t>71</t>
  </si>
  <si>
    <t>596212212</t>
  </si>
  <si>
    <t>Kladení zámkové dlažby pozemních komunikací tl 80 mm skupiny A pl do 300 m2</t>
  </si>
  <si>
    <t>-432208503</t>
  </si>
  <si>
    <t>betonová dlažba tl.80 mm - dle TZ</t>
  </si>
  <si>
    <t>ložná vrstva v tl.40 mm</t>
  </si>
  <si>
    <t>110,0</t>
  </si>
  <si>
    <t>reliéfní dlažba barevná - kontrastní barva k okolní ploše</t>
  </si>
  <si>
    <t>30,0</t>
  </si>
  <si>
    <t>72</t>
  </si>
  <si>
    <t>596212214</t>
  </si>
  <si>
    <t>Příplatek za kombinaci dvou barev u betonových dlažeb pozemních komunikací tl 80 mm skupiny A</t>
  </si>
  <si>
    <t>-426969131</t>
  </si>
  <si>
    <t>73</t>
  </si>
  <si>
    <t>5924518R</t>
  </si>
  <si>
    <t>dlažba betonová tl. 80 mm</t>
  </si>
  <si>
    <t>-281218148</t>
  </si>
  <si>
    <t xml:space="preserve">ztratné 2% </t>
  </si>
  <si>
    <t>dodávka, doprava k pol.596212211 mezisoučet A</t>
  </si>
  <si>
    <t>110,0*1,02+0,8</t>
  </si>
  <si>
    <t>74</t>
  </si>
  <si>
    <t>5924531R</t>
  </si>
  <si>
    <t xml:space="preserve">reliéfní betonová dlažba tl. 80 mm barevná - kontrastní barva k okolní dlažbě </t>
  </si>
  <si>
    <t>-1005382473</t>
  </si>
  <si>
    <t>ztratné 5%</t>
  </si>
  <si>
    <t>dodávka, doprava k pol.596212212 mezisoučet B</t>
  </si>
  <si>
    <t>30,0*1,05+0,5</t>
  </si>
  <si>
    <t>75</t>
  </si>
  <si>
    <t>564752111</t>
  </si>
  <si>
    <t>Podklad z vibrovaného štěrku VŠ tl 150 mm</t>
  </si>
  <si>
    <t>-34844313</t>
  </si>
  <si>
    <t>76</t>
  </si>
  <si>
    <t>-1308489340</t>
  </si>
  <si>
    <t>5_13</t>
  </si>
  <si>
    <t>Oprava štěrkových sjezdů</t>
  </si>
  <si>
    <t>77</t>
  </si>
  <si>
    <t>564831111</t>
  </si>
  <si>
    <t>Podklad ze štěrkodrtě ŠD tl 100 mm</t>
  </si>
  <si>
    <t>-698733718</t>
  </si>
  <si>
    <t xml:space="preserve">dosypání ŠD  (0-32 mm) v tl.100 mm</t>
  </si>
  <si>
    <t>40,0</t>
  </si>
  <si>
    <t>78</t>
  </si>
  <si>
    <t>56452111R</t>
  </si>
  <si>
    <t>Zřízení podsypu nebo podkladu ze sypaniny tl 50 mm</t>
  </si>
  <si>
    <t>1882854835</t>
  </si>
  <si>
    <t>odval tl.50 mm</t>
  </si>
  <si>
    <t>79</t>
  </si>
  <si>
    <t>58380651</t>
  </si>
  <si>
    <t>kámen lomový netříděný žula odval</t>
  </si>
  <si>
    <t>2016655941</t>
  </si>
  <si>
    <t>dodávka, doprava k pol.56452111R</t>
  </si>
  <si>
    <t>40,0*0,05*2,0</t>
  </si>
  <si>
    <t>5_22</t>
  </si>
  <si>
    <t>Sanace pláně</t>
  </si>
  <si>
    <t>80</t>
  </si>
  <si>
    <t>564871116</t>
  </si>
  <si>
    <t>Podklad ze štěrkodrtě ŠD tl. 300 mm</t>
  </si>
  <si>
    <t>1721028445</t>
  </si>
  <si>
    <t>štěrkodrť 0/63 mm</t>
  </si>
  <si>
    <t>490,0</t>
  </si>
  <si>
    <t xml:space="preserve">Sanace se bude provádět v potřebných místech, kde nebude </t>
  </si>
  <si>
    <t>možné dosáhnout požadovaných hodnot únosnosti. Budou prováděna kontrolní měření</t>
  </si>
  <si>
    <t xml:space="preserve"> a sanace bude upřesněna dle naměřených hodnot a zkoušek ,,in situ".</t>
  </si>
  <si>
    <t>Fakturovat se bude dle skutečně provedených prací.</t>
  </si>
  <si>
    <t>Trubní vedení</t>
  </si>
  <si>
    <t>81</t>
  </si>
  <si>
    <t>871315221</t>
  </si>
  <si>
    <t>Kanalizační potrubí z tvrdého PVC jednovrstvé tuhost třídy SN8 DN 160</t>
  </si>
  <si>
    <t>-749909988</t>
  </si>
  <si>
    <t>odvodnění UV - dle TZ</t>
  </si>
  <si>
    <t>10,0</t>
  </si>
  <si>
    <t>82</t>
  </si>
  <si>
    <t>87735000R</t>
  </si>
  <si>
    <t xml:space="preserve">Kanalizační potrubí z tvrdého PVC DN 160 - příplatek na tvarovky </t>
  </si>
  <si>
    <t>1889785036</t>
  </si>
  <si>
    <t>montáž, dodávka, doprava :</t>
  </si>
  <si>
    <t xml:space="preserve">potřebné tvarovky pro napojení přípojek pro odvodnění do vpustí a do  kanalizace</t>
  </si>
  <si>
    <t>83</t>
  </si>
  <si>
    <t>871365221</t>
  </si>
  <si>
    <t>Kanalizační potrubí z tvrdého PVC jednovrstvé tuhost třídy SN8 DN 250</t>
  </si>
  <si>
    <t>-881885376</t>
  </si>
  <si>
    <t>84</t>
  </si>
  <si>
    <t>87736000R</t>
  </si>
  <si>
    <t xml:space="preserve">Kanalizační potrubí z tvrdého PVC DN 250 - příplatek na tvarovky </t>
  </si>
  <si>
    <t>1884402933</t>
  </si>
  <si>
    <t xml:space="preserve">potřebné tvarovky pro napojení trubek PVC 160 do šachty a do  kanalizace</t>
  </si>
  <si>
    <t>65,0</t>
  </si>
  <si>
    <t>85</t>
  </si>
  <si>
    <t>892312121</t>
  </si>
  <si>
    <t>Tlaková zkouška vzduchem potrubí DN 150 těsnícím vakem ucpávkovým</t>
  </si>
  <si>
    <t>úsek</t>
  </si>
  <si>
    <t>1983469255</t>
  </si>
  <si>
    <t>86</t>
  </si>
  <si>
    <t>892362121</t>
  </si>
  <si>
    <t>Tlaková zkouška vzduchem potrubí DN 250 těsnícím vakem ucpávkovým</t>
  </si>
  <si>
    <t>-635932705</t>
  </si>
  <si>
    <t>87</t>
  </si>
  <si>
    <t>895941111</t>
  </si>
  <si>
    <t>Zřízení vpusti kanalizační uliční z betonových dílců typ UV-50 normální</t>
  </si>
  <si>
    <t>1164009688</t>
  </si>
  <si>
    <t>dle specifikace prací v TZ</t>
  </si>
  <si>
    <t>88</t>
  </si>
  <si>
    <t>8900010R</t>
  </si>
  <si>
    <t>dodávka + doprava kompletu prefabrikovaných betonnových dílců DN 450mm pro 1 ks uliční vpusti</t>
  </si>
  <si>
    <t>-1426588082</t>
  </si>
  <si>
    <t>dodávka, doprava k pol.895941111</t>
  </si>
  <si>
    <t>89</t>
  </si>
  <si>
    <t>899204112</t>
  </si>
  <si>
    <t>Osazení mříží litinových včetně rámů a košů na bahno pro třídu zatížení D400, E600</t>
  </si>
  <si>
    <t>890591200</t>
  </si>
  <si>
    <t>uliční vpust</t>
  </si>
  <si>
    <t>90</t>
  </si>
  <si>
    <t>28661938</t>
  </si>
  <si>
    <t>mříž litinová 600/40T, 420X620 D400</t>
  </si>
  <si>
    <t>-1697625260</t>
  </si>
  <si>
    <t>pro UV - dodávka, doprava k pol.899204112</t>
  </si>
  <si>
    <t>91</t>
  </si>
  <si>
    <t>28661789</t>
  </si>
  <si>
    <t>koš kalový ocelový pro silniční vpusť 425mm vč. madla</t>
  </si>
  <si>
    <t>-1562762958</t>
  </si>
  <si>
    <t>92</t>
  </si>
  <si>
    <t>89594110R</t>
  </si>
  <si>
    <t xml:space="preserve">Zřízení chodníkové vpusti kanalizační </t>
  </si>
  <si>
    <t>24224440</t>
  </si>
  <si>
    <t>93</t>
  </si>
  <si>
    <t>8900020R</t>
  </si>
  <si>
    <t>dodávka + doprava kompletu chodníkové vpusti</t>
  </si>
  <si>
    <t>1396090119</t>
  </si>
  <si>
    <t>dodávka, doprava k pol.89594110R</t>
  </si>
  <si>
    <t>94</t>
  </si>
  <si>
    <t>899202112</t>
  </si>
  <si>
    <t>Osazení mříží litinových včetně rámů a košů na bahno pro třídu zatížení A15</t>
  </si>
  <si>
    <t>-765318796</t>
  </si>
  <si>
    <t>95</t>
  </si>
  <si>
    <t>8900120R</t>
  </si>
  <si>
    <t>mříž včetně rámu a kalového koše pro chodníkovou vpust</t>
  </si>
  <si>
    <t>1697275135</t>
  </si>
  <si>
    <t>dodávka, doprava k pol.899202112</t>
  </si>
  <si>
    <t>96</t>
  </si>
  <si>
    <t>894211121</t>
  </si>
  <si>
    <t>Šachty kanalizační kruhové z prostého betonu na potrubí DN 250 nebo 300 dno beton tř. C 25/30</t>
  </si>
  <si>
    <t>673310855</t>
  </si>
  <si>
    <t>97</t>
  </si>
  <si>
    <t>894118001</t>
  </si>
  <si>
    <t>Příplatek ZKD 0,60 m výšky vstupu na potrubí</t>
  </si>
  <si>
    <t>1691737138</t>
  </si>
  <si>
    <t>98</t>
  </si>
  <si>
    <t>8990110R</t>
  </si>
  <si>
    <t xml:space="preserve">dodávka+doprava kompletu prefabrikovaných betonových dílců (skruží, vyrovnávacích prstenců) pro 1 ks kanalizační  šachty DN 1000 mm, hl.2,0 m</t>
  </si>
  <si>
    <t>-526318981</t>
  </si>
  <si>
    <t>99</t>
  </si>
  <si>
    <t>899102112</t>
  </si>
  <si>
    <t>Osazení poklopů litinových nebo ocelových včetně rámů pro třídu zatížení A15, A50</t>
  </si>
  <si>
    <t>442867282</t>
  </si>
  <si>
    <t>100</t>
  </si>
  <si>
    <t>28661932</t>
  </si>
  <si>
    <t xml:space="preserve">poklop šachtový litinový  DN 600 pro třídu zatížení A15</t>
  </si>
  <si>
    <t>783439745</t>
  </si>
  <si>
    <t>101</t>
  </si>
  <si>
    <t>899431111</t>
  </si>
  <si>
    <t>Výšková úprava uličního vstupu nebo vpusti do 200 mm zvýšením krycího hrnce, šoupěte nebo hydrantu</t>
  </si>
  <si>
    <t>1303970785</t>
  </si>
  <si>
    <t>srovnatelně i pro snížení</t>
  </si>
  <si>
    <t>rektifikace stávajících šoupat - dle TZ</t>
  </si>
  <si>
    <t>102</t>
  </si>
  <si>
    <t>899331111</t>
  </si>
  <si>
    <t>Výšková úprava uličního vstupu nebo vpusti do 200 mm zvýšením poklopu</t>
  </si>
  <si>
    <t>-904637052</t>
  </si>
  <si>
    <t xml:space="preserve">rektifikace stávající šachet  (poklop bude nahrazen novým A15) - dle TZ</t>
  </si>
  <si>
    <t>103</t>
  </si>
  <si>
    <t>-1489201961</t>
  </si>
  <si>
    <t xml:space="preserve">nový poklop pro rektifikaci stávající šachet  - dle TZ</t>
  </si>
  <si>
    <t>104</t>
  </si>
  <si>
    <t>1174976775</t>
  </si>
  <si>
    <t>dodávka, doprava k pol.899102112</t>
  </si>
  <si>
    <t>Doplňující konstrukce a práce pozemních komunikací, letišť a ploch</t>
  </si>
  <si>
    <t>105</t>
  </si>
  <si>
    <t>916131213</t>
  </si>
  <si>
    <t>Osazení silničního obrubníku betonového stojatého s boční opěrou do lože z betonu prostého</t>
  </si>
  <si>
    <t>-1506326308</t>
  </si>
  <si>
    <t>betonový obrubník 150/300/1000 mm</t>
  </si>
  <si>
    <t>680,0</t>
  </si>
  <si>
    <t>106</t>
  </si>
  <si>
    <t>59217034</t>
  </si>
  <si>
    <t>obrubník betonový silniční 1000x150x300mm</t>
  </si>
  <si>
    <t>1007221806</t>
  </si>
  <si>
    <t>dodávka, doprava k pol.916133112, ztratné 2%</t>
  </si>
  <si>
    <t>680,0*1,02+0,4</t>
  </si>
  <si>
    <t>107</t>
  </si>
  <si>
    <t>916331112</t>
  </si>
  <si>
    <t>Osazení zahradního obrubníku betonového do lože z betonu s boční opěrou</t>
  </si>
  <si>
    <t>1967426829</t>
  </si>
  <si>
    <t>obrubník 50/200/500 mm</t>
  </si>
  <si>
    <t>530,0</t>
  </si>
  <si>
    <t>108</t>
  </si>
  <si>
    <t>59217037</t>
  </si>
  <si>
    <t>obrubník betonový parkový přírodní 500x50x200mm</t>
  </si>
  <si>
    <t>1320143505</t>
  </si>
  <si>
    <t>dodávka, doprava k pol.916331112, ztratné 2 %</t>
  </si>
  <si>
    <t>530,0*1,02+0,4</t>
  </si>
  <si>
    <t>109</t>
  </si>
  <si>
    <t>919735112</t>
  </si>
  <si>
    <t>Řezání stávajícího živičného krytu hl do 100 mm</t>
  </si>
  <si>
    <t>2029404557</t>
  </si>
  <si>
    <t>110</t>
  </si>
  <si>
    <t>919732221</t>
  </si>
  <si>
    <t>Styčná spára napojení nového živičného povrchu na stávající za tepla š 15 mm hl 25 mm bez prořezání</t>
  </si>
  <si>
    <t>-1045426266</t>
  </si>
  <si>
    <t>111</t>
  </si>
  <si>
    <t>339921132</t>
  </si>
  <si>
    <t>Osazování betonových palisád do betonového základu v řadě výšky prvku přes 0,5 do 1 m</t>
  </si>
  <si>
    <t>-1388981180</t>
  </si>
  <si>
    <t>palisáda 160/160/600 mm</t>
  </si>
  <si>
    <t>13,0</t>
  </si>
  <si>
    <t>palisáda 160/160/1000 mm</t>
  </si>
  <si>
    <t>35,0</t>
  </si>
  <si>
    <t>112</t>
  </si>
  <si>
    <t>5922840R</t>
  </si>
  <si>
    <t>palisáda betonová tyčová hranatá přírodní 160x160x600mm</t>
  </si>
  <si>
    <t>1432006765</t>
  </si>
  <si>
    <t>dodávka, doprava k pol.339921132 mezisoučet A, ztratné 2%</t>
  </si>
  <si>
    <t>6,25 ks/ m´</t>
  </si>
  <si>
    <t>13,0*6,25*1,02+0,125</t>
  </si>
  <si>
    <t>113</t>
  </si>
  <si>
    <t>5922850R</t>
  </si>
  <si>
    <t>palisáda betonová tyčová hranatá přírodní 160x160x1000mm</t>
  </si>
  <si>
    <t>-1879791990</t>
  </si>
  <si>
    <t>dodávka, doprava k pol.339921132 mezisoučet B, ztratné 2%</t>
  </si>
  <si>
    <t>35,0*6,25*1,02+0,875</t>
  </si>
  <si>
    <t>114</t>
  </si>
  <si>
    <t>914111111</t>
  </si>
  <si>
    <t>Montáž svislé dopravní značky do velikosti 1 m2 objímkami na sloupek nebo konzolu</t>
  </si>
  <si>
    <t>626959044</t>
  </si>
  <si>
    <t>stávající demontovaná dopravní značka - nové osazení</t>
  </si>
  <si>
    <t>115</t>
  </si>
  <si>
    <t>914511112</t>
  </si>
  <si>
    <t>Montáž sloupku dopravních značek délky do 3,5 m s betonovým základem a patkou</t>
  </si>
  <si>
    <t>1734032866</t>
  </si>
  <si>
    <t>stávající demontovaný sloupek dopravní značkay - nové osazení</t>
  </si>
  <si>
    <t>Poznámka :</t>
  </si>
  <si>
    <t>včetně zemních prací, betonového základu a hliníkové patky</t>
  </si>
  <si>
    <t>116</t>
  </si>
  <si>
    <t>91952101R</t>
  </si>
  <si>
    <t>Zřízení propustků z trub betonových DN 200</t>
  </si>
  <si>
    <t>-333041749</t>
  </si>
  <si>
    <t>prodloužení stávajícího propustku</t>
  </si>
  <si>
    <t>4,0</t>
  </si>
  <si>
    <t>117</t>
  </si>
  <si>
    <t>59221010</t>
  </si>
  <si>
    <t>trouba betonová přímá DN 200 dl 100cm</t>
  </si>
  <si>
    <t>480423170</t>
  </si>
  <si>
    <t>dodávka, doprava k pol.91952101R</t>
  </si>
  <si>
    <t>4,0*1,02</t>
  </si>
  <si>
    <t>118</t>
  </si>
  <si>
    <t>936561111</t>
  </si>
  <si>
    <t xml:space="preserve">Podkladní a krycí vrstvy trubních propustků nebo překopů cest z kameniva </t>
  </si>
  <si>
    <t>826343855</t>
  </si>
  <si>
    <t>krycí vrstva prodlouženého propustku</t>
  </si>
  <si>
    <t>0,6*3,0*4,0</t>
  </si>
  <si>
    <t>Bourání konstrukcí</t>
  </si>
  <si>
    <t>119</t>
  </si>
  <si>
    <t>966008212</t>
  </si>
  <si>
    <t>Bourání odvodňovacího žlabu z betonových příkopových tvárnic š do 800 mm</t>
  </si>
  <si>
    <t>696135267</t>
  </si>
  <si>
    <t>120</t>
  </si>
  <si>
    <t>966006132</t>
  </si>
  <si>
    <t>Odstranění značek dopravních nebo orientačních se sloupky s betonovými patkami</t>
  </si>
  <si>
    <t>1661078194</t>
  </si>
  <si>
    <t>demontáž pro zpětné použití - dle TZ:</t>
  </si>
  <si>
    <t>121</t>
  </si>
  <si>
    <t>899102211</t>
  </si>
  <si>
    <t>Demontáž poklopů litinových nebo ocelových včetně rámů hmotnosti přes 50 do 100 kg</t>
  </si>
  <si>
    <t>-1095119632</t>
  </si>
  <si>
    <t xml:space="preserve">demontáž stávajících poklopů při rektifikaci stávající šachet  - dle TZ</t>
  </si>
  <si>
    <t>122</t>
  </si>
  <si>
    <t>966071711</t>
  </si>
  <si>
    <t>Bourání sloupků a vzpěr plotových ocelových do 2,5 m zabetonovaných</t>
  </si>
  <si>
    <t>-1820034927</t>
  </si>
  <si>
    <t>stávající oplocení dle TZ:</t>
  </si>
  <si>
    <t>65,0/2,5+10</t>
  </si>
  <si>
    <t>včetně betonových patek</t>
  </si>
  <si>
    <t>123</t>
  </si>
  <si>
    <t>966071822</t>
  </si>
  <si>
    <t>Rozebrání oplocení z drátěného pletiva se čtvercovými oky výšky do 2,0 m</t>
  </si>
  <si>
    <t>1305694450</t>
  </si>
  <si>
    <t>997</t>
  </si>
  <si>
    <t>Přesun sutě</t>
  </si>
  <si>
    <t>124</t>
  </si>
  <si>
    <t>997221551</t>
  </si>
  <si>
    <t>Vodorovná doprava suti ze sypkých materiálů do 1 km</t>
  </si>
  <si>
    <t>-847222413</t>
  </si>
  <si>
    <t>suť pol.113107242</t>
  </si>
  <si>
    <t>26,4</t>
  </si>
  <si>
    <t>125</t>
  </si>
  <si>
    <t>997221559</t>
  </si>
  <si>
    <t>Příplatek ZKD 1 km u vodorovné dopravy suti ze sypkých materiálů</t>
  </si>
  <si>
    <t>1829626465</t>
  </si>
  <si>
    <t>celkem 5 km</t>
  </si>
  <si>
    <t>26,4*(5-1)</t>
  </si>
  <si>
    <t>126</t>
  </si>
  <si>
    <t>997221561</t>
  </si>
  <si>
    <t>Vodorovná doprava suti z kusových materiálů do 1 km</t>
  </si>
  <si>
    <t>1102752600</t>
  </si>
  <si>
    <t>suť pol.113106183</t>
  </si>
  <si>
    <t>9,174</t>
  </si>
  <si>
    <t>suť pol.966008212</t>
  </si>
  <si>
    <t>47,25</t>
  </si>
  <si>
    <t>127</t>
  </si>
  <si>
    <t>997221569</t>
  </si>
  <si>
    <t>Příplatek ZKD 1 km u vodorovné dopravy suti z kusových materiálů</t>
  </si>
  <si>
    <t>-1406445784</t>
  </si>
  <si>
    <t>56,424*(5-1)</t>
  </si>
  <si>
    <t>128</t>
  </si>
  <si>
    <t>997221571</t>
  </si>
  <si>
    <t>Vodorovná doprava vybouraných hmot do 1 km</t>
  </si>
  <si>
    <t>-823673782</t>
  </si>
  <si>
    <t>suť odd.96</t>
  </si>
  <si>
    <t>53,815</t>
  </si>
  <si>
    <t>méně suť pol.966008212</t>
  </si>
  <si>
    <t>-47,25</t>
  </si>
  <si>
    <t>129</t>
  </si>
  <si>
    <t>997221579</t>
  </si>
  <si>
    <t>Příplatek ZKD 1 km u vodorovné dopravy vybouraných hmot</t>
  </si>
  <si>
    <t>490996328</t>
  </si>
  <si>
    <t>6,6*(5-1)</t>
  </si>
  <si>
    <t>130</t>
  </si>
  <si>
    <t>99722186R</t>
  </si>
  <si>
    <t>Poplatek za uložení stavebního odpadu na recyklační skládce (skládkovné) z prostého betonu pod kódem 17 01 01</t>
  </si>
  <si>
    <t>-1100872599</t>
  </si>
  <si>
    <t>131</t>
  </si>
  <si>
    <t>99722187R</t>
  </si>
  <si>
    <t>Poplatek za uložení stavebního odpadu na recyklační skládce (skládkovné) asfaltového bez obsahu dehtu zatříděného do Katalogu odpadů pod kódem 17 03 02</t>
  </si>
  <si>
    <t>831456467</t>
  </si>
  <si>
    <t>132</t>
  </si>
  <si>
    <t>99722189R</t>
  </si>
  <si>
    <t>Poplatek za uložení stavebního odpadu na recyklační skládce (skládkovné) zeminy a kamení zatříděného do Katalogu odpadů pod kódem 17 05 04</t>
  </si>
  <si>
    <t>1928633128</t>
  </si>
  <si>
    <t>133</t>
  </si>
  <si>
    <t>99701387R</t>
  </si>
  <si>
    <t xml:space="preserve">Poplatek za uložení stavebního odpadu na recyklační skládce (skládkovné) směsného stavebního a demoličního kód odpadu  17 09 04</t>
  </si>
  <si>
    <t>-929254082</t>
  </si>
  <si>
    <t>998</t>
  </si>
  <si>
    <t>Přesun hmot</t>
  </si>
  <si>
    <t>134</t>
  </si>
  <si>
    <t>998223011</t>
  </si>
  <si>
    <t>Přesun hmot pro pozemní komunikace s krytem dlážděným</t>
  </si>
  <si>
    <t>372048842</t>
  </si>
  <si>
    <t>PSV</t>
  </si>
  <si>
    <t>Práce a dodávky PSV</t>
  </si>
  <si>
    <t>741</t>
  </si>
  <si>
    <t>Elektroinstalace - silnoproud</t>
  </si>
  <si>
    <t>135</t>
  </si>
  <si>
    <t>74137580R</t>
  </si>
  <si>
    <t xml:space="preserve">Demontáž svítidla  venkovních lamp VO na stožáru se zachováním funkčnosti včetně stožáru + přesun na nové místo</t>
  </si>
  <si>
    <t>-1755420369</t>
  </si>
  <si>
    <t>pro zpětné použití</t>
  </si>
  <si>
    <t>136</t>
  </si>
  <si>
    <t>74138660R</t>
  </si>
  <si>
    <t>Nové osazení stávajících demontovaných lapm VO včetně stožárů, zemních a doplňkových prací (např uzemnění apod), uvedení do provozu + revize</t>
  </si>
  <si>
    <t>-1330002286</t>
  </si>
  <si>
    <t>Práce a dodávky M</t>
  </si>
  <si>
    <t>46-M</t>
  </si>
  <si>
    <t>Zemní a pomocné stavební práce při elektromontážích</t>
  </si>
  <si>
    <t>137</t>
  </si>
  <si>
    <t>46001110R</t>
  </si>
  <si>
    <t>Montáž plastových dělených kabelových chrániček DN 100 mm</t>
  </si>
  <si>
    <t>1577295349</t>
  </si>
  <si>
    <t>pro stávající kabely - dle TZ</t>
  </si>
  <si>
    <t>420,0</t>
  </si>
  <si>
    <t>138</t>
  </si>
  <si>
    <t>4604000R</t>
  </si>
  <si>
    <t>kabelová chránička dělená DN 100</t>
  </si>
  <si>
    <t>1979314070</t>
  </si>
  <si>
    <t>dělená plastová kabelová chránička DN 100</t>
  </si>
  <si>
    <t>dodávka, doprava k pol.46000110R, ztratné 1,5%</t>
  </si>
  <si>
    <t>420,0*1,015+0,7</t>
  </si>
  <si>
    <t>139</t>
  </si>
  <si>
    <t>460161422</t>
  </si>
  <si>
    <t>Hloubení kabelových rýh ručně š 65 cm hl 60 cm v hornině tř I skupiny 3</t>
  </si>
  <si>
    <t>-1474321299</t>
  </si>
  <si>
    <t>pro kabelové chráničky dodatečně osazované pro stávající kabely</t>
  </si>
  <si>
    <t>předpoklad 70% výkopu strojně + 30% výkopu ručně</t>
  </si>
  <si>
    <t>420,0*0,3</t>
  </si>
  <si>
    <t>140</t>
  </si>
  <si>
    <t>460171422</t>
  </si>
  <si>
    <t>Hloubení kabelových nezapažených rýh strojně š 65 cm hl 60 cm v hornině tř I skupiny 3</t>
  </si>
  <si>
    <t>1250807907</t>
  </si>
  <si>
    <t>420,0*0,7</t>
  </si>
  <si>
    <t>141</t>
  </si>
  <si>
    <t>460421001</t>
  </si>
  <si>
    <t>Kabelové lože z písku pro kabely nn bez zakrytí š do 65 cm</t>
  </si>
  <si>
    <t>557924283</t>
  </si>
  <si>
    <t>lože s obsypem 5cm nad chráničku</t>
  </si>
  <si>
    <t xml:space="preserve">kabelové chráničky dělené  DN 100 - pro stávající kabely</t>
  </si>
  <si>
    <t>142</t>
  </si>
  <si>
    <t>460671111</t>
  </si>
  <si>
    <t>Výstražná fólie pro krytí kabelů šířky 20 cm</t>
  </si>
  <si>
    <t>483282985</t>
  </si>
  <si>
    <t>143</t>
  </si>
  <si>
    <t>460451422</t>
  </si>
  <si>
    <t>Zásyp kabelových rýh strojně se zhutněním š 65 cm hl 40 cm z horniny tř I skupiny 3</t>
  </si>
  <si>
    <t>-766326739</t>
  </si>
  <si>
    <t>144</t>
  </si>
  <si>
    <t>58344197</t>
  </si>
  <si>
    <t>štěrkodrť frakce 0/63</t>
  </si>
  <si>
    <t>1498517149</t>
  </si>
  <si>
    <t>ztratné 1%, hutnění 10%</t>
  </si>
  <si>
    <t>dodávka, doprava k pol.460561821</t>
  </si>
  <si>
    <t>420,0*0,65*0,4*1,8*1,11+0,018</t>
  </si>
  <si>
    <t>B - VRN</t>
  </si>
  <si>
    <t>VRN - Vedlejší rozpočtové náklady</t>
  </si>
  <si>
    <t>Vedlejší rozpočtové náklady</t>
  </si>
  <si>
    <t>030001000</t>
  </si>
  <si>
    <t>Zařízení staveniště</t>
  </si>
  <si>
    <t>kpl</t>
  </si>
  <si>
    <t>1024</t>
  </si>
  <si>
    <t>1003543127</t>
  </si>
  <si>
    <t>vybavení ZS buňkami, WC, úprava příjezdu na ZS, zabezpečení ZS, zrušení ZS</t>
  </si>
  <si>
    <t>033002000</t>
  </si>
  <si>
    <t>Připojení staveniště na inženýrské sítě</t>
  </si>
  <si>
    <t>1667968022</t>
  </si>
  <si>
    <t>včetně spotřeby všech energií</t>
  </si>
  <si>
    <t>032002000a</t>
  </si>
  <si>
    <t>Vybavení staveniště dle příslušných ČSN se zaměřením na požární ochranu objektu a bezpečnost práce (hasící přístroje, výstražné tabulky,lékárničky)vč.čištění tohoto značení po dobu realizace</t>
  </si>
  <si>
    <t>-500882673</t>
  </si>
  <si>
    <t>031002000a</t>
  </si>
  <si>
    <t xml:space="preserve">Související práce pro zařízení staveniště - Opatření k zajištění bezpečnosti účastníků realizace akce a veřejnosti (např. zajištění výkopů proti pádu,  lávky, bezpečnostní tabulky, noční osvícení výkopů apod.) </t>
  </si>
  <si>
    <t>-92957302</t>
  </si>
  <si>
    <t>013254000</t>
  </si>
  <si>
    <t>Dokumentace skutečného provedení stavby</t>
  </si>
  <si>
    <t>-2033363633</t>
  </si>
  <si>
    <t>012103000a</t>
  </si>
  <si>
    <t>Geodetické práce před výstavbou - Vytyčení základních směrových a výškových bodů stavby</t>
  </si>
  <si>
    <t>103799776</t>
  </si>
  <si>
    <t>012103000b</t>
  </si>
  <si>
    <t xml:space="preserve">Geodetické práce před výstavbou - Výškové a polohové vytýčení všech inženýrských sítí na staveništi a jejich ověření u správců </t>
  </si>
  <si>
    <t>1468218574</t>
  </si>
  <si>
    <t>012303000</t>
  </si>
  <si>
    <t>Geodetické práce po výstavbě</t>
  </si>
  <si>
    <t>1558980354</t>
  </si>
  <si>
    <t xml:space="preserve">geodetické zaměření realizované stavby včetně zpracování podkladů </t>
  </si>
  <si>
    <t>pro vklad novostavby do katastru nemovitostí</t>
  </si>
  <si>
    <t>043134000</t>
  </si>
  <si>
    <t>Zkoušky zatěžovací</t>
  </si>
  <si>
    <t>-1461875021</t>
  </si>
  <si>
    <t>zkoušky hutnění - pláně, jednotlivých konstrukčních vrstev zpevněných ploch</t>
  </si>
  <si>
    <t>045002000</t>
  </si>
  <si>
    <t>Kompletační a koordinační činnost</t>
  </si>
  <si>
    <t>-542586428</t>
  </si>
  <si>
    <t>072103011a</t>
  </si>
  <si>
    <t>DIO (dopravně inženýrská opatření) - dopravní značení stavby</t>
  </si>
  <si>
    <t>soubor</t>
  </si>
  <si>
    <t>-784593731</t>
  </si>
  <si>
    <t>091003000a</t>
  </si>
  <si>
    <t xml:space="preserve">Ostatní náklady bez rozlišení - čištění veřejných komunikací a úklid staveniště a uvedení okolí do původního stavu po dokončení stavby </t>
  </si>
  <si>
    <t>1794141328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</si>
</sst>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VT21-14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Hájek - chodník k Čepru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Hájek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23. 7. 2021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Hájek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DPT projekty Ostrov s.r.o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Tomanová Ing.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'A - Dopravní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'A - Dopravní část'!P137</f>
        <v>0</v>
      </c>
      <c r="AV95" s="129">
        <f>'A - Dopravní část'!J33</f>
        <v>0</v>
      </c>
      <c r="AW95" s="129">
        <f>'A - Dopravní část'!J34</f>
        <v>0</v>
      </c>
      <c r="AX95" s="129">
        <f>'A - Dopravní část'!J35</f>
        <v>0</v>
      </c>
      <c r="AY95" s="129">
        <f>'A - Dopravní část'!J36</f>
        <v>0</v>
      </c>
      <c r="AZ95" s="129">
        <f>'A - Dopravní část'!F33</f>
        <v>0</v>
      </c>
      <c r="BA95" s="129">
        <f>'A - Dopravní část'!F34</f>
        <v>0</v>
      </c>
      <c r="BB95" s="129">
        <f>'A - Dopravní část'!F35</f>
        <v>0</v>
      </c>
      <c r="BC95" s="129">
        <f>'A - Dopravní část'!F36</f>
        <v>0</v>
      </c>
      <c r="BD95" s="131">
        <f>'A - Dopravní část'!F37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'B - VRN'!J30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33">
        <v>0</v>
      </c>
      <c r="AT96" s="134">
        <f>ROUND(SUM(AV96:AW96),2)</f>
        <v>0</v>
      </c>
      <c r="AU96" s="135">
        <f>'B - VRN'!P117</f>
        <v>0</v>
      </c>
      <c r="AV96" s="134">
        <f>'B - VRN'!J33</f>
        <v>0</v>
      </c>
      <c r="AW96" s="134">
        <f>'B - VRN'!J34</f>
        <v>0</v>
      </c>
      <c r="AX96" s="134">
        <f>'B - VRN'!J35</f>
        <v>0</v>
      </c>
      <c r="AY96" s="134">
        <f>'B - VRN'!J36</f>
        <v>0</v>
      </c>
      <c r="AZ96" s="134">
        <f>'B - VRN'!F33</f>
        <v>0</v>
      </c>
      <c r="BA96" s="134">
        <f>'B - VRN'!F34</f>
        <v>0</v>
      </c>
      <c r="BB96" s="134">
        <f>'B - VRN'!F35</f>
        <v>0</v>
      </c>
      <c r="BC96" s="134">
        <f>'B - VRN'!F36</f>
        <v>0</v>
      </c>
      <c r="BD96" s="136">
        <f>'B - VRN'!F37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Fd9NFBOrFgyOAp40DuGxdqn0KHI1jkOOfzcbjP4pYLOyvyHgtezDZoJ1z5xm796pR7zCsnYlLW4REgpKJkf6aQ==" hashValue="4wG5GUrNwer0fS0vQmFarszvYX9PrZUyOjdj0tlKt0MeDA1NIZgGPQiQN+KeymxPuzOQZkCKJa78z0cvsXCYi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A - Dopravní část'!C2" display="/"/>
    <hyperlink ref="A96" location="'B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Hájek - chodník k Čepru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20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23. 7. 2021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ROUND((SUM(BE137:BE646)),  2)</f>
        <v>0</v>
      </c>
      <c r="G33" s="39"/>
      <c r="H33" s="39"/>
      <c r="I33" s="156">
        <v>0.20999999999999999</v>
      </c>
      <c r="J33" s="155">
        <f>ROUND(((SUM(BE137:BE646))*I33),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ROUND((SUM(BF137:BF646)),  2)</f>
        <v>0</v>
      </c>
      <c r="G34" s="39"/>
      <c r="H34" s="39"/>
      <c r="I34" s="156">
        <v>0.14999999999999999</v>
      </c>
      <c r="J34" s="155">
        <f>ROUND(((SUM(BF137:BF646))*I34),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ROUND((SUM(BG137:BG646)),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ROUND((SUM(BH137:BH646)),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ROUND((SUM(BI137:BI646)),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Hájek - chodník k Čepru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A - Dopravní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Hájek</v>
      </c>
      <c r="G89" s="41"/>
      <c r="H89" s="41"/>
      <c r="I89" s="33" t="s">
        <v>23</v>
      </c>
      <c r="J89" s="80" t="str">
        <f>IF(J12="","",J12)</f>
        <v>23. 7. 2021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25</v>
      </c>
      <c r="D91" s="41"/>
      <c r="E91" s="41"/>
      <c r="F91" s="28" t="str">
        <f>E15</f>
        <v>Obec Hájek</v>
      </c>
      <c r="G91" s="41"/>
      <c r="H91" s="41"/>
      <c r="I91" s="33" t="s">
        <v>31</v>
      </c>
      <c r="J91" s="37" t="str">
        <f>E21</f>
        <v>DPT projekty Ostrov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J138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J139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J278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J297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J341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105</v>
      </c>
      <c r="E102" s="189"/>
      <c r="F102" s="189"/>
      <c r="G102" s="189"/>
      <c r="H102" s="189"/>
      <c r="I102" s="189"/>
      <c r="J102" s="190">
        <f>J352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106</v>
      </c>
      <c r="E103" s="189"/>
      <c r="F103" s="189"/>
      <c r="G103" s="189"/>
      <c r="H103" s="189"/>
      <c r="I103" s="189"/>
      <c r="J103" s="190">
        <f>J372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107</v>
      </c>
      <c r="E104" s="189"/>
      <c r="F104" s="189"/>
      <c r="G104" s="189"/>
      <c r="H104" s="189"/>
      <c r="I104" s="189"/>
      <c r="J104" s="190">
        <f>J392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108</v>
      </c>
      <c r="E105" s="189"/>
      <c r="F105" s="189"/>
      <c r="G105" s="189"/>
      <c r="H105" s="189"/>
      <c r="I105" s="189"/>
      <c r="J105" s="190">
        <f>J393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6"/>
      <c r="C106" s="187"/>
      <c r="D106" s="188" t="s">
        <v>109</v>
      </c>
      <c r="E106" s="189"/>
      <c r="F106" s="189"/>
      <c r="G106" s="189"/>
      <c r="H106" s="189"/>
      <c r="I106" s="189"/>
      <c r="J106" s="190">
        <f>J413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6"/>
      <c r="C107" s="187"/>
      <c r="D107" s="188" t="s">
        <v>110</v>
      </c>
      <c r="E107" s="189"/>
      <c r="F107" s="189"/>
      <c r="G107" s="189"/>
      <c r="H107" s="189"/>
      <c r="I107" s="189"/>
      <c r="J107" s="190">
        <f>J434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86"/>
      <c r="C108" s="187"/>
      <c r="D108" s="188" t="s">
        <v>111</v>
      </c>
      <c r="E108" s="189"/>
      <c r="F108" s="189"/>
      <c r="G108" s="189"/>
      <c r="H108" s="189"/>
      <c r="I108" s="189"/>
      <c r="J108" s="190">
        <f>J444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112</v>
      </c>
      <c r="E109" s="189"/>
      <c r="F109" s="189"/>
      <c r="G109" s="189"/>
      <c r="H109" s="189"/>
      <c r="I109" s="189"/>
      <c r="J109" s="190">
        <f>J452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113</v>
      </c>
      <c r="E110" s="189"/>
      <c r="F110" s="189"/>
      <c r="G110" s="189"/>
      <c r="H110" s="189"/>
      <c r="I110" s="189"/>
      <c r="J110" s="190">
        <f>J509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114</v>
      </c>
      <c r="E111" s="189"/>
      <c r="F111" s="189"/>
      <c r="G111" s="189"/>
      <c r="H111" s="189"/>
      <c r="I111" s="189"/>
      <c r="J111" s="190">
        <f>J557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115</v>
      </c>
      <c r="E112" s="189"/>
      <c r="F112" s="189"/>
      <c r="G112" s="189"/>
      <c r="H112" s="189"/>
      <c r="I112" s="189"/>
      <c r="J112" s="190">
        <f>J572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116</v>
      </c>
      <c r="E113" s="189"/>
      <c r="F113" s="189"/>
      <c r="G113" s="189"/>
      <c r="H113" s="189"/>
      <c r="I113" s="189"/>
      <c r="J113" s="190">
        <f>J612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0"/>
      <c r="C114" s="181"/>
      <c r="D114" s="182" t="s">
        <v>117</v>
      </c>
      <c r="E114" s="183"/>
      <c r="F114" s="183"/>
      <c r="G114" s="183"/>
      <c r="H114" s="183"/>
      <c r="I114" s="183"/>
      <c r="J114" s="184">
        <f>J614</f>
        <v>0</v>
      </c>
      <c r="K114" s="181"/>
      <c r="L114" s="18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6"/>
      <c r="C115" s="187"/>
      <c r="D115" s="188" t="s">
        <v>118</v>
      </c>
      <c r="E115" s="189"/>
      <c r="F115" s="189"/>
      <c r="G115" s="189"/>
      <c r="H115" s="189"/>
      <c r="I115" s="189"/>
      <c r="J115" s="190">
        <f>J615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0"/>
      <c r="C116" s="181"/>
      <c r="D116" s="182" t="s">
        <v>119</v>
      </c>
      <c r="E116" s="183"/>
      <c r="F116" s="183"/>
      <c r="G116" s="183"/>
      <c r="H116" s="183"/>
      <c r="I116" s="183"/>
      <c r="J116" s="184">
        <f>J620</f>
        <v>0</v>
      </c>
      <c r="K116" s="181"/>
      <c r="L116" s="185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6"/>
      <c r="C117" s="187"/>
      <c r="D117" s="188" t="s">
        <v>120</v>
      </c>
      <c r="E117" s="189"/>
      <c r="F117" s="189"/>
      <c r="G117" s="189"/>
      <c r="H117" s="189"/>
      <c r="I117" s="189"/>
      <c r="J117" s="190">
        <f>J621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121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75" t="str">
        <f>E7</f>
        <v>Hájek - chodník k Čepru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93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>A - Dopravní část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21</v>
      </c>
      <c r="D131" s="41"/>
      <c r="E131" s="41"/>
      <c r="F131" s="28" t="str">
        <f>F12</f>
        <v>Hájek</v>
      </c>
      <c r="G131" s="41"/>
      <c r="H131" s="41"/>
      <c r="I131" s="33" t="s">
        <v>23</v>
      </c>
      <c r="J131" s="80" t="str">
        <f>IF(J12="","",J12)</f>
        <v>23. 7. 2021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5.65" customHeight="1">
      <c r="A133" s="39"/>
      <c r="B133" s="40"/>
      <c r="C133" s="33" t="s">
        <v>25</v>
      </c>
      <c r="D133" s="41"/>
      <c r="E133" s="41"/>
      <c r="F133" s="28" t="str">
        <f>E15</f>
        <v>Obec Hájek</v>
      </c>
      <c r="G133" s="41"/>
      <c r="H133" s="41"/>
      <c r="I133" s="33" t="s">
        <v>31</v>
      </c>
      <c r="J133" s="37" t="str">
        <f>E21</f>
        <v>DPT projekty Ostrov s.r.o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29</v>
      </c>
      <c r="D134" s="41"/>
      <c r="E134" s="41"/>
      <c r="F134" s="28" t="str">
        <f>IF(E18="","",E18)</f>
        <v>Vyplň údaj</v>
      </c>
      <c r="G134" s="41"/>
      <c r="H134" s="41"/>
      <c r="I134" s="33" t="s">
        <v>34</v>
      </c>
      <c r="J134" s="37" t="str">
        <f>E24</f>
        <v>Tomanová Ing.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192"/>
      <c r="B136" s="193"/>
      <c r="C136" s="194" t="s">
        <v>122</v>
      </c>
      <c r="D136" s="195" t="s">
        <v>63</v>
      </c>
      <c r="E136" s="195" t="s">
        <v>59</v>
      </c>
      <c r="F136" s="195" t="s">
        <v>60</v>
      </c>
      <c r="G136" s="195" t="s">
        <v>123</v>
      </c>
      <c r="H136" s="195" t="s">
        <v>124</v>
      </c>
      <c r="I136" s="195" t="s">
        <v>125</v>
      </c>
      <c r="J136" s="195" t="s">
        <v>97</v>
      </c>
      <c r="K136" s="196" t="s">
        <v>126</v>
      </c>
      <c r="L136" s="197"/>
      <c r="M136" s="101" t="s">
        <v>1</v>
      </c>
      <c r="N136" s="102" t="s">
        <v>42</v>
      </c>
      <c r="O136" s="102" t="s">
        <v>127</v>
      </c>
      <c r="P136" s="102" t="s">
        <v>128</v>
      </c>
      <c r="Q136" s="102" t="s">
        <v>129</v>
      </c>
      <c r="R136" s="102" t="s">
        <v>130</v>
      </c>
      <c r="S136" s="102" t="s">
        <v>131</v>
      </c>
      <c r="T136" s="103" t="s">
        <v>132</v>
      </c>
      <c r="U136" s="192"/>
      <c r="V136" s="192"/>
      <c r="W136" s="192"/>
      <c r="X136" s="192"/>
      <c r="Y136" s="192"/>
      <c r="Z136" s="192"/>
      <c r="AA136" s="192"/>
      <c r="AB136" s="192"/>
      <c r="AC136" s="192"/>
      <c r="AD136" s="192"/>
      <c r="AE136" s="192"/>
    </row>
    <row r="137" s="2" customFormat="1" ht="22.8" customHeight="1">
      <c r="A137" s="39"/>
      <c r="B137" s="40"/>
      <c r="C137" s="108" t="s">
        <v>133</v>
      </c>
      <c r="D137" s="41"/>
      <c r="E137" s="41"/>
      <c r="F137" s="41"/>
      <c r="G137" s="41"/>
      <c r="H137" s="41"/>
      <c r="I137" s="41"/>
      <c r="J137" s="198">
        <f>BK137</f>
        <v>0</v>
      </c>
      <c r="K137" s="41"/>
      <c r="L137" s="45"/>
      <c r="M137" s="104"/>
      <c r="N137" s="199"/>
      <c r="O137" s="105"/>
      <c r="P137" s="200">
        <f>P138+P614+P620</f>
        <v>0</v>
      </c>
      <c r="Q137" s="105"/>
      <c r="R137" s="200">
        <f>R138+R614+R620</f>
        <v>1284.2829200000001</v>
      </c>
      <c r="S137" s="105"/>
      <c r="T137" s="201">
        <f>T138+T614+T620</f>
        <v>89.389200000000002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77</v>
      </c>
      <c r="AU137" s="18" t="s">
        <v>99</v>
      </c>
      <c r="BK137" s="202">
        <f>BK138+BK614+BK620</f>
        <v>0</v>
      </c>
    </row>
    <row r="138" s="12" customFormat="1" ht="25.92" customHeight="1">
      <c r="A138" s="12"/>
      <c r="B138" s="203"/>
      <c r="C138" s="204"/>
      <c r="D138" s="205" t="s">
        <v>77</v>
      </c>
      <c r="E138" s="206" t="s">
        <v>134</v>
      </c>
      <c r="F138" s="206" t="s">
        <v>135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P139+P278+P297+P341+P352+P372+P392+P452+P509+P557+P572+P612</f>
        <v>0</v>
      </c>
      <c r="Q138" s="211"/>
      <c r="R138" s="212">
        <f>R139+R278+R297+R341+R352+R372+R392+R452+R509+R557+R572+R612</f>
        <v>956.68691999999999</v>
      </c>
      <c r="S138" s="211"/>
      <c r="T138" s="213">
        <f>T139+T278+T297+T341+T352+T372+T392+T452+T509+T557+T572+T612</f>
        <v>89.389200000000002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86</v>
      </c>
      <c r="AT138" s="215" t="s">
        <v>77</v>
      </c>
      <c r="AU138" s="215" t="s">
        <v>78</v>
      </c>
      <c r="AY138" s="214" t="s">
        <v>136</v>
      </c>
      <c r="BK138" s="216">
        <f>BK139+BK278+BK297+BK341+BK352+BK372+BK392+BK452+BK509+BK557+BK572+BK612</f>
        <v>0</v>
      </c>
    </row>
    <row r="139" s="12" customFormat="1" ht="22.8" customHeight="1">
      <c r="A139" s="12"/>
      <c r="B139" s="203"/>
      <c r="C139" s="204"/>
      <c r="D139" s="205" t="s">
        <v>77</v>
      </c>
      <c r="E139" s="217" t="s">
        <v>86</v>
      </c>
      <c r="F139" s="217" t="s">
        <v>137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SUM(P140:P277)</f>
        <v>0</v>
      </c>
      <c r="Q139" s="211"/>
      <c r="R139" s="212">
        <f>SUM(R140:R277)</f>
        <v>377.42316</v>
      </c>
      <c r="S139" s="211"/>
      <c r="T139" s="213">
        <f>SUM(T140:T277)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86</v>
      </c>
      <c r="AT139" s="215" t="s">
        <v>77</v>
      </c>
      <c r="AU139" s="215" t="s">
        <v>86</v>
      </c>
      <c r="AY139" s="214" t="s">
        <v>136</v>
      </c>
      <c r="BK139" s="216">
        <f>SUM(BK140:BK277)</f>
        <v>0</v>
      </c>
    </row>
    <row r="140" s="2" customFormat="1" ht="37.8" customHeight="1">
      <c r="A140" s="39"/>
      <c r="B140" s="40"/>
      <c r="C140" s="219" t="s">
        <v>86</v>
      </c>
      <c r="D140" s="219" t="s">
        <v>138</v>
      </c>
      <c r="E140" s="220" t="s">
        <v>139</v>
      </c>
      <c r="F140" s="221" t="s">
        <v>140</v>
      </c>
      <c r="G140" s="222" t="s">
        <v>141</v>
      </c>
      <c r="H140" s="223">
        <v>847</v>
      </c>
      <c r="I140" s="224"/>
      <c r="J140" s="225">
        <f>ROUND(I140*H140,2)</f>
        <v>0</v>
      </c>
      <c r="K140" s="221" t="s">
        <v>142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143</v>
      </c>
      <c r="AT140" s="230" t="s">
        <v>138</v>
      </c>
      <c r="AU140" s="230" t="s">
        <v>88</v>
      </c>
      <c r="AY140" s="18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143</v>
      </c>
      <c r="BM140" s="230" t="s">
        <v>144</v>
      </c>
    </row>
    <row r="141" s="13" customFormat="1">
      <c r="A141" s="13"/>
      <c r="B141" s="232"/>
      <c r="C141" s="233"/>
      <c r="D141" s="234" t="s">
        <v>145</v>
      </c>
      <c r="E141" s="235" t="s">
        <v>1</v>
      </c>
      <c r="F141" s="236" t="s">
        <v>146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145</v>
      </c>
      <c r="AU141" s="242" t="s">
        <v>88</v>
      </c>
      <c r="AV141" s="13" t="s">
        <v>86</v>
      </c>
      <c r="AW141" s="13" t="s">
        <v>33</v>
      </c>
      <c r="AX141" s="13" t="s">
        <v>78</v>
      </c>
      <c r="AY141" s="242" t="s">
        <v>136</v>
      </c>
    </row>
    <row r="142" s="14" customFormat="1">
      <c r="A142" s="14"/>
      <c r="B142" s="243"/>
      <c r="C142" s="244"/>
      <c r="D142" s="234" t="s">
        <v>145</v>
      </c>
      <c r="E142" s="245" t="s">
        <v>1</v>
      </c>
      <c r="F142" s="246" t="s">
        <v>147</v>
      </c>
      <c r="G142" s="244"/>
      <c r="H142" s="247">
        <v>700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145</v>
      </c>
      <c r="AU142" s="253" t="s">
        <v>88</v>
      </c>
      <c r="AV142" s="14" t="s">
        <v>88</v>
      </c>
      <c r="AW142" s="14" t="s">
        <v>33</v>
      </c>
      <c r="AX142" s="14" t="s">
        <v>78</v>
      </c>
      <c r="AY142" s="253" t="s">
        <v>136</v>
      </c>
    </row>
    <row r="143" s="13" customFormat="1">
      <c r="A143" s="13"/>
      <c r="B143" s="232"/>
      <c r="C143" s="233"/>
      <c r="D143" s="234" t="s">
        <v>145</v>
      </c>
      <c r="E143" s="235" t="s">
        <v>1</v>
      </c>
      <c r="F143" s="236" t="s">
        <v>148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145</v>
      </c>
      <c r="AU143" s="242" t="s">
        <v>88</v>
      </c>
      <c r="AV143" s="13" t="s">
        <v>86</v>
      </c>
      <c r="AW143" s="13" t="s">
        <v>33</v>
      </c>
      <c r="AX143" s="13" t="s">
        <v>78</v>
      </c>
      <c r="AY143" s="242" t="s">
        <v>136</v>
      </c>
    </row>
    <row r="144" s="14" customFormat="1">
      <c r="A144" s="14"/>
      <c r="B144" s="243"/>
      <c r="C144" s="244"/>
      <c r="D144" s="234" t="s">
        <v>145</v>
      </c>
      <c r="E144" s="245" t="s">
        <v>1</v>
      </c>
      <c r="F144" s="246" t="s">
        <v>149</v>
      </c>
      <c r="G144" s="244"/>
      <c r="H144" s="247">
        <v>147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145</v>
      </c>
      <c r="AU144" s="253" t="s">
        <v>88</v>
      </c>
      <c r="AV144" s="14" t="s">
        <v>88</v>
      </c>
      <c r="AW144" s="14" t="s">
        <v>33</v>
      </c>
      <c r="AX144" s="14" t="s">
        <v>78</v>
      </c>
      <c r="AY144" s="253" t="s">
        <v>136</v>
      </c>
    </row>
    <row r="145" s="15" customFormat="1">
      <c r="A145" s="15"/>
      <c r="B145" s="254"/>
      <c r="C145" s="255"/>
      <c r="D145" s="234" t="s">
        <v>145</v>
      </c>
      <c r="E145" s="256" t="s">
        <v>1</v>
      </c>
      <c r="F145" s="257" t="s">
        <v>150</v>
      </c>
      <c r="G145" s="255"/>
      <c r="H145" s="258">
        <v>847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145</v>
      </c>
      <c r="AU145" s="264" t="s">
        <v>88</v>
      </c>
      <c r="AV145" s="15" t="s">
        <v>143</v>
      </c>
      <c r="AW145" s="15" t="s">
        <v>33</v>
      </c>
      <c r="AX145" s="15" t="s">
        <v>86</v>
      </c>
      <c r="AY145" s="264" t="s">
        <v>136</v>
      </c>
    </row>
    <row r="146" s="2" customFormat="1" ht="24.15" customHeight="1">
      <c r="A146" s="39"/>
      <c r="B146" s="40"/>
      <c r="C146" s="219" t="s">
        <v>88</v>
      </c>
      <c r="D146" s="219" t="s">
        <v>138</v>
      </c>
      <c r="E146" s="220" t="s">
        <v>151</v>
      </c>
      <c r="F146" s="221" t="s">
        <v>152</v>
      </c>
      <c r="G146" s="222" t="s">
        <v>141</v>
      </c>
      <c r="H146" s="223">
        <v>164</v>
      </c>
      <c r="I146" s="224"/>
      <c r="J146" s="225">
        <f>ROUND(I146*H146,2)</f>
        <v>0</v>
      </c>
      <c r="K146" s="221" t="s">
        <v>142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143</v>
      </c>
      <c r="AT146" s="230" t="s">
        <v>138</v>
      </c>
      <c r="AU146" s="230" t="s">
        <v>88</v>
      </c>
      <c r="AY146" s="18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143</v>
      </c>
      <c r="BM146" s="230" t="s">
        <v>153</v>
      </c>
    </row>
    <row r="147" s="13" customFormat="1">
      <c r="A147" s="13"/>
      <c r="B147" s="232"/>
      <c r="C147" s="233"/>
      <c r="D147" s="234" t="s">
        <v>145</v>
      </c>
      <c r="E147" s="235" t="s">
        <v>1</v>
      </c>
      <c r="F147" s="236" t="s">
        <v>154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145</v>
      </c>
      <c r="AU147" s="242" t="s">
        <v>88</v>
      </c>
      <c r="AV147" s="13" t="s">
        <v>86</v>
      </c>
      <c r="AW147" s="13" t="s">
        <v>33</v>
      </c>
      <c r="AX147" s="13" t="s">
        <v>78</v>
      </c>
      <c r="AY147" s="242" t="s">
        <v>136</v>
      </c>
    </row>
    <row r="148" s="14" customFormat="1">
      <c r="A148" s="14"/>
      <c r="B148" s="243"/>
      <c r="C148" s="244"/>
      <c r="D148" s="234" t="s">
        <v>145</v>
      </c>
      <c r="E148" s="245" t="s">
        <v>1</v>
      </c>
      <c r="F148" s="246" t="s">
        <v>155</v>
      </c>
      <c r="G148" s="244"/>
      <c r="H148" s="247">
        <v>16.5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145</v>
      </c>
      <c r="AU148" s="253" t="s">
        <v>88</v>
      </c>
      <c r="AV148" s="14" t="s">
        <v>88</v>
      </c>
      <c r="AW148" s="14" t="s">
        <v>33</v>
      </c>
      <c r="AX148" s="14" t="s">
        <v>78</v>
      </c>
      <c r="AY148" s="253" t="s">
        <v>136</v>
      </c>
    </row>
    <row r="149" s="14" customFormat="1">
      <c r="A149" s="14"/>
      <c r="B149" s="243"/>
      <c r="C149" s="244"/>
      <c r="D149" s="234" t="s">
        <v>145</v>
      </c>
      <c r="E149" s="245" t="s">
        <v>1</v>
      </c>
      <c r="F149" s="246" t="s">
        <v>156</v>
      </c>
      <c r="G149" s="244"/>
      <c r="H149" s="247">
        <v>128.69999999999999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145</v>
      </c>
      <c r="AU149" s="253" t="s">
        <v>88</v>
      </c>
      <c r="AV149" s="14" t="s">
        <v>88</v>
      </c>
      <c r="AW149" s="14" t="s">
        <v>33</v>
      </c>
      <c r="AX149" s="14" t="s">
        <v>78</v>
      </c>
      <c r="AY149" s="253" t="s">
        <v>136</v>
      </c>
    </row>
    <row r="150" s="13" customFormat="1">
      <c r="A150" s="13"/>
      <c r="B150" s="232"/>
      <c r="C150" s="233"/>
      <c r="D150" s="234" t="s">
        <v>145</v>
      </c>
      <c r="E150" s="235" t="s">
        <v>1</v>
      </c>
      <c r="F150" s="236" t="s">
        <v>157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145</v>
      </c>
      <c r="AU150" s="242" t="s">
        <v>88</v>
      </c>
      <c r="AV150" s="13" t="s">
        <v>86</v>
      </c>
      <c r="AW150" s="13" t="s">
        <v>33</v>
      </c>
      <c r="AX150" s="13" t="s">
        <v>78</v>
      </c>
      <c r="AY150" s="242" t="s">
        <v>136</v>
      </c>
    </row>
    <row r="151" s="14" customFormat="1">
      <c r="A151" s="14"/>
      <c r="B151" s="243"/>
      <c r="C151" s="244"/>
      <c r="D151" s="234" t="s">
        <v>145</v>
      </c>
      <c r="E151" s="245" t="s">
        <v>1</v>
      </c>
      <c r="F151" s="246" t="s">
        <v>158</v>
      </c>
      <c r="G151" s="244"/>
      <c r="H151" s="247">
        <v>18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145</v>
      </c>
      <c r="AU151" s="253" t="s">
        <v>88</v>
      </c>
      <c r="AV151" s="14" t="s">
        <v>88</v>
      </c>
      <c r="AW151" s="14" t="s">
        <v>33</v>
      </c>
      <c r="AX151" s="14" t="s">
        <v>78</v>
      </c>
      <c r="AY151" s="253" t="s">
        <v>136</v>
      </c>
    </row>
    <row r="152" s="14" customFormat="1">
      <c r="A152" s="14"/>
      <c r="B152" s="243"/>
      <c r="C152" s="244"/>
      <c r="D152" s="234" t="s">
        <v>145</v>
      </c>
      <c r="E152" s="245" t="s">
        <v>1</v>
      </c>
      <c r="F152" s="246" t="s">
        <v>159</v>
      </c>
      <c r="G152" s="244"/>
      <c r="H152" s="247">
        <v>0.80000000000000004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145</v>
      </c>
      <c r="AU152" s="253" t="s">
        <v>88</v>
      </c>
      <c r="AV152" s="14" t="s">
        <v>88</v>
      </c>
      <c r="AW152" s="14" t="s">
        <v>33</v>
      </c>
      <c r="AX152" s="14" t="s">
        <v>78</v>
      </c>
      <c r="AY152" s="253" t="s">
        <v>136</v>
      </c>
    </row>
    <row r="153" s="15" customFormat="1">
      <c r="A153" s="15"/>
      <c r="B153" s="254"/>
      <c r="C153" s="255"/>
      <c r="D153" s="234" t="s">
        <v>145</v>
      </c>
      <c r="E153" s="256" t="s">
        <v>1</v>
      </c>
      <c r="F153" s="257" t="s">
        <v>150</v>
      </c>
      <c r="G153" s="255"/>
      <c r="H153" s="258">
        <v>164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145</v>
      </c>
      <c r="AU153" s="264" t="s">
        <v>88</v>
      </c>
      <c r="AV153" s="15" t="s">
        <v>143</v>
      </c>
      <c r="AW153" s="15" t="s">
        <v>33</v>
      </c>
      <c r="AX153" s="15" t="s">
        <v>86</v>
      </c>
      <c r="AY153" s="264" t="s">
        <v>136</v>
      </c>
    </row>
    <row r="154" s="2" customFormat="1" ht="14.4" customHeight="1">
      <c r="A154" s="39"/>
      <c r="B154" s="40"/>
      <c r="C154" s="219" t="s">
        <v>160</v>
      </c>
      <c r="D154" s="219" t="s">
        <v>138</v>
      </c>
      <c r="E154" s="220" t="s">
        <v>161</v>
      </c>
      <c r="F154" s="221" t="s">
        <v>162</v>
      </c>
      <c r="G154" s="222" t="s">
        <v>163</v>
      </c>
      <c r="H154" s="223">
        <v>249</v>
      </c>
      <c r="I154" s="224"/>
      <c r="J154" s="225">
        <f>ROUND(I154*H154,2)</f>
        <v>0</v>
      </c>
      <c r="K154" s="221" t="s">
        <v>142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0.00084000000000000003</v>
      </c>
      <c r="R154" s="228">
        <f>Q154*H154</f>
        <v>0.20916000000000001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143</v>
      </c>
      <c r="AT154" s="230" t="s">
        <v>138</v>
      </c>
      <c r="AU154" s="230" t="s">
        <v>88</v>
      </c>
      <c r="AY154" s="18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143</v>
      </c>
      <c r="BM154" s="230" t="s">
        <v>164</v>
      </c>
    </row>
    <row r="155" s="13" customFormat="1">
      <c r="A155" s="13"/>
      <c r="B155" s="232"/>
      <c r="C155" s="233"/>
      <c r="D155" s="234" t="s">
        <v>145</v>
      </c>
      <c r="E155" s="235" t="s">
        <v>1</v>
      </c>
      <c r="F155" s="236" t="s">
        <v>165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145</v>
      </c>
      <c r="AU155" s="242" t="s">
        <v>88</v>
      </c>
      <c r="AV155" s="13" t="s">
        <v>86</v>
      </c>
      <c r="AW155" s="13" t="s">
        <v>33</v>
      </c>
      <c r="AX155" s="13" t="s">
        <v>78</v>
      </c>
      <c r="AY155" s="242" t="s">
        <v>136</v>
      </c>
    </row>
    <row r="156" s="13" customFormat="1">
      <c r="A156" s="13"/>
      <c r="B156" s="232"/>
      <c r="C156" s="233"/>
      <c r="D156" s="234" t="s">
        <v>145</v>
      </c>
      <c r="E156" s="235" t="s">
        <v>1</v>
      </c>
      <c r="F156" s="236" t="s">
        <v>166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145</v>
      </c>
      <c r="AU156" s="242" t="s">
        <v>88</v>
      </c>
      <c r="AV156" s="13" t="s">
        <v>86</v>
      </c>
      <c r="AW156" s="13" t="s">
        <v>33</v>
      </c>
      <c r="AX156" s="13" t="s">
        <v>78</v>
      </c>
      <c r="AY156" s="242" t="s">
        <v>136</v>
      </c>
    </row>
    <row r="157" s="14" customFormat="1">
      <c r="A157" s="14"/>
      <c r="B157" s="243"/>
      <c r="C157" s="244"/>
      <c r="D157" s="234" t="s">
        <v>145</v>
      </c>
      <c r="E157" s="245" t="s">
        <v>1</v>
      </c>
      <c r="F157" s="246" t="s">
        <v>167</v>
      </c>
      <c r="G157" s="244"/>
      <c r="H157" s="247">
        <v>15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145</v>
      </c>
      <c r="AU157" s="253" t="s">
        <v>88</v>
      </c>
      <c r="AV157" s="14" t="s">
        <v>88</v>
      </c>
      <c r="AW157" s="14" t="s">
        <v>33</v>
      </c>
      <c r="AX157" s="14" t="s">
        <v>78</v>
      </c>
      <c r="AY157" s="253" t="s">
        <v>136</v>
      </c>
    </row>
    <row r="158" s="13" customFormat="1">
      <c r="A158" s="13"/>
      <c r="B158" s="232"/>
      <c r="C158" s="233"/>
      <c r="D158" s="234" t="s">
        <v>145</v>
      </c>
      <c r="E158" s="235" t="s">
        <v>1</v>
      </c>
      <c r="F158" s="236" t="s">
        <v>165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145</v>
      </c>
      <c r="AU158" s="242" t="s">
        <v>88</v>
      </c>
      <c r="AV158" s="13" t="s">
        <v>86</v>
      </c>
      <c r="AW158" s="13" t="s">
        <v>33</v>
      </c>
      <c r="AX158" s="13" t="s">
        <v>78</v>
      </c>
      <c r="AY158" s="242" t="s">
        <v>136</v>
      </c>
    </row>
    <row r="159" s="13" customFormat="1">
      <c r="A159" s="13"/>
      <c r="B159" s="232"/>
      <c r="C159" s="233"/>
      <c r="D159" s="234" t="s">
        <v>145</v>
      </c>
      <c r="E159" s="235" t="s">
        <v>1</v>
      </c>
      <c r="F159" s="236" t="s">
        <v>168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145</v>
      </c>
      <c r="AU159" s="242" t="s">
        <v>88</v>
      </c>
      <c r="AV159" s="13" t="s">
        <v>86</v>
      </c>
      <c r="AW159" s="13" t="s">
        <v>33</v>
      </c>
      <c r="AX159" s="13" t="s">
        <v>78</v>
      </c>
      <c r="AY159" s="242" t="s">
        <v>136</v>
      </c>
    </row>
    <row r="160" s="14" customFormat="1">
      <c r="A160" s="14"/>
      <c r="B160" s="243"/>
      <c r="C160" s="244"/>
      <c r="D160" s="234" t="s">
        <v>145</v>
      </c>
      <c r="E160" s="245" t="s">
        <v>1</v>
      </c>
      <c r="F160" s="246" t="s">
        <v>169</v>
      </c>
      <c r="G160" s="244"/>
      <c r="H160" s="247">
        <v>234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145</v>
      </c>
      <c r="AU160" s="253" t="s">
        <v>88</v>
      </c>
      <c r="AV160" s="14" t="s">
        <v>88</v>
      </c>
      <c r="AW160" s="14" t="s">
        <v>33</v>
      </c>
      <c r="AX160" s="14" t="s">
        <v>78</v>
      </c>
      <c r="AY160" s="253" t="s">
        <v>136</v>
      </c>
    </row>
    <row r="161" s="15" customFormat="1">
      <c r="A161" s="15"/>
      <c r="B161" s="254"/>
      <c r="C161" s="255"/>
      <c r="D161" s="234" t="s">
        <v>145</v>
      </c>
      <c r="E161" s="256" t="s">
        <v>1</v>
      </c>
      <c r="F161" s="257" t="s">
        <v>150</v>
      </c>
      <c r="G161" s="255"/>
      <c r="H161" s="258">
        <v>249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145</v>
      </c>
      <c r="AU161" s="264" t="s">
        <v>88</v>
      </c>
      <c r="AV161" s="15" t="s">
        <v>143</v>
      </c>
      <c r="AW161" s="15" t="s">
        <v>33</v>
      </c>
      <c r="AX161" s="15" t="s">
        <v>86</v>
      </c>
      <c r="AY161" s="264" t="s">
        <v>136</v>
      </c>
    </row>
    <row r="162" s="2" customFormat="1" ht="24.15" customHeight="1">
      <c r="A162" s="39"/>
      <c r="B162" s="40"/>
      <c r="C162" s="219" t="s">
        <v>143</v>
      </c>
      <c r="D162" s="219" t="s">
        <v>138</v>
      </c>
      <c r="E162" s="220" t="s">
        <v>170</v>
      </c>
      <c r="F162" s="221" t="s">
        <v>171</v>
      </c>
      <c r="G162" s="222" t="s">
        <v>163</v>
      </c>
      <c r="H162" s="223">
        <v>249</v>
      </c>
      <c r="I162" s="224"/>
      <c r="J162" s="225">
        <f>ROUND(I162*H162,2)</f>
        <v>0</v>
      </c>
      <c r="K162" s="221" t="s">
        <v>142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143</v>
      </c>
      <c r="AT162" s="230" t="s">
        <v>138</v>
      </c>
      <c r="AU162" s="230" t="s">
        <v>88</v>
      </c>
      <c r="AY162" s="18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143</v>
      </c>
      <c r="BM162" s="230" t="s">
        <v>172</v>
      </c>
    </row>
    <row r="163" s="2" customFormat="1" ht="24.15" customHeight="1">
      <c r="A163" s="39"/>
      <c r="B163" s="40"/>
      <c r="C163" s="219" t="s">
        <v>173</v>
      </c>
      <c r="D163" s="219" t="s">
        <v>138</v>
      </c>
      <c r="E163" s="220" t="s">
        <v>174</v>
      </c>
      <c r="F163" s="221" t="s">
        <v>175</v>
      </c>
      <c r="G163" s="222" t="s">
        <v>141</v>
      </c>
      <c r="H163" s="223">
        <v>3</v>
      </c>
      <c r="I163" s="224"/>
      <c r="J163" s="225">
        <f>ROUND(I163*H163,2)</f>
        <v>0</v>
      </c>
      <c r="K163" s="221" t="s">
        <v>142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143</v>
      </c>
      <c r="AT163" s="230" t="s">
        <v>138</v>
      </c>
      <c r="AU163" s="230" t="s">
        <v>88</v>
      </c>
      <c r="AY163" s="18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143</v>
      </c>
      <c r="BM163" s="230" t="s">
        <v>176</v>
      </c>
    </row>
    <row r="164" s="13" customFormat="1">
      <c r="A164" s="13"/>
      <c r="B164" s="232"/>
      <c r="C164" s="233"/>
      <c r="D164" s="234" t="s">
        <v>145</v>
      </c>
      <c r="E164" s="235" t="s">
        <v>1</v>
      </c>
      <c r="F164" s="236" t="s">
        <v>177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145</v>
      </c>
      <c r="AU164" s="242" t="s">
        <v>88</v>
      </c>
      <c r="AV164" s="13" t="s">
        <v>86</v>
      </c>
      <c r="AW164" s="13" t="s">
        <v>33</v>
      </c>
      <c r="AX164" s="13" t="s">
        <v>78</v>
      </c>
      <c r="AY164" s="242" t="s">
        <v>136</v>
      </c>
    </row>
    <row r="165" s="14" customFormat="1">
      <c r="A165" s="14"/>
      <c r="B165" s="243"/>
      <c r="C165" s="244"/>
      <c r="D165" s="234" t="s">
        <v>145</v>
      </c>
      <c r="E165" s="245" t="s">
        <v>1</v>
      </c>
      <c r="F165" s="246" t="s">
        <v>178</v>
      </c>
      <c r="G165" s="244"/>
      <c r="H165" s="247">
        <v>2.5920000000000001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145</v>
      </c>
      <c r="AU165" s="253" t="s">
        <v>88</v>
      </c>
      <c r="AV165" s="14" t="s">
        <v>88</v>
      </c>
      <c r="AW165" s="14" t="s">
        <v>33</v>
      </c>
      <c r="AX165" s="14" t="s">
        <v>78</v>
      </c>
      <c r="AY165" s="253" t="s">
        <v>136</v>
      </c>
    </row>
    <row r="166" s="14" customFormat="1">
      <c r="A166" s="14"/>
      <c r="B166" s="243"/>
      <c r="C166" s="244"/>
      <c r="D166" s="234" t="s">
        <v>145</v>
      </c>
      <c r="E166" s="245" t="s">
        <v>1</v>
      </c>
      <c r="F166" s="246" t="s">
        <v>179</v>
      </c>
      <c r="G166" s="244"/>
      <c r="H166" s="247">
        <v>0.40799999999999997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145</v>
      </c>
      <c r="AU166" s="253" t="s">
        <v>88</v>
      </c>
      <c r="AV166" s="14" t="s">
        <v>88</v>
      </c>
      <c r="AW166" s="14" t="s">
        <v>33</v>
      </c>
      <c r="AX166" s="14" t="s">
        <v>78</v>
      </c>
      <c r="AY166" s="253" t="s">
        <v>136</v>
      </c>
    </row>
    <row r="167" s="15" customFormat="1">
      <c r="A167" s="15"/>
      <c r="B167" s="254"/>
      <c r="C167" s="255"/>
      <c r="D167" s="234" t="s">
        <v>145</v>
      </c>
      <c r="E167" s="256" t="s">
        <v>1</v>
      </c>
      <c r="F167" s="257" t="s">
        <v>150</v>
      </c>
      <c r="G167" s="255"/>
      <c r="H167" s="258">
        <v>3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145</v>
      </c>
      <c r="AU167" s="264" t="s">
        <v>88</v>
      </c>
      <c r="AV167" s="15" t="s">
        <v>143</v>
      </c>
      <c r="AW167" s="15" t="s">
        <v>33</v>
      </c>
      <c r="AX167" s="15" t="s">
        <v>86</v>
      </c>
      <c r="AY167" s="264" t="s">
        <v>136</v>
      </c>
    </row>
    <row r="168" s="2" customFormat="1" ht="24.15" customHeight="1">
      <c r="A168" s="39"/>
      <c r="B168" s="40"/>
      <c r="C168" s="219" t="s">
        <v>180</v>
      </c>
      <c r="D168" s="219" t="s">
        <v>138</v>
      </c>
      <c r="E168" s="220" t="s">
        <v>181</v>
      </c>
      <c r="F168" s="221" t="s">
        <v>182</v>
      </c>
      <c r="G168" s="222" t="s">
        <v>141</v>
      </c>
      <c r="H168" s="223">
        <v>41.200000000000003</v>
      </c>
      <c r="I168" s="224"/>
      <c r="J168" s="225">
        <f>ROUND(I168*H168,2)</f>
        <v>0</v>
      </c>
      <c r="K168" s="221" t="s">
        <v>142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143</v>
      </c>
      <c r="AT168" s="230" t="s">
        <v>138</v>
      </c>
      <c r="AU168" s="230" t="s">
        <v>88</v>
      </c>
      <c r="AY168" s="18" t="s">
        <v>136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143</v>
      </c>
      <c r="BM168" s="230" t="s">
        <v>183</v>
      </c>
    </row>
    <row r="169" s="13" customFormat="1">
      <c r="A169" s="13"/>
      <c r="B169" s="232"/>
      <c r="C169" s="233"/>
      <c r="D169" s="234" t="s">
        <v>145</v>
      </c>
      <c r="E169" s="235" t="s">
        <v>1</v>
      </c>
      <c r="F169" s="236" t="s">
        <v>184</v>
      </c>
      <c r="G169" s="233"/>
      <c r="H169" s="235" t="s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145</v>
      </c>
      <c r="AU169" s="242" t="s">
        <v>88</v>
      </c>
      <c r="AV169" s="13" t="s">
        <v>86</v>
      </c>
      <c r="AW169" s="13" t="s">
        <v>33</v>
      </c>
      <c r="AX169" s="13" t="s">
        <v>78</v>
      </c>
      <c r="AY169" s="242" t="s">
        <v>136</v>
      </c>
    </row>
    <row r="170" s="13" customFormat="1">
      <c r="A170" s="13"/>
      <c r="B170" s="232"/>
      <c r="C170" s="233"/>
      <c r="D170" s="234" t="s">
        <v>145</v>
      </c>
      <c r="E170" s="235" t="s">
        <v>1</v>
      </c>
      <c r="F170" s="236" t="s">
        <v>185</v>
      </c>
      <c r="G170" s="233"/>
      <c r="H170" s="235" t="s">
        <v>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145</v>
      </c>
      <c r="AU170" s="242" t="s">
        <v>88</v>
      </c>
      <c r="AV170" s="13" t="s">
        <v>86</v>
      </c>
      <c r="AW170" s="13" t="s">
        <v>33</v>
      </c>
      <c r="AX170" s="13" t="s">
        <v>78</v>
      </c>
      <c r="AY170" s="242" t="s">
        <v>136</v>
      </c>
    </row>
    <row r="171" s="14" customFormat="1">
      <c r="A171" s="14"/>
      <c r="B171" s="243"/>
      <c r="C171" s="244"/>
      <c r="D171" s="234" t="s">
        <v>145</v>
      </c>
      <c r="E171" s="245" t="s">
        <v>1</v>
      </c>
      <c r="F171" s="246" t="s">
        <v>186</v>
      </c>
      <c r="G171" s="244"/>
      <c r="H171" s="247">
        <v>5.0599999999999996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145</v>
      </c>
      <c r="AU171" s="253" t="s">
        <v>88</v>
      </c>
      <c r="AV171" s="14" t="s">
        <v>88</v>
      </c>
      <c r="AW171" s="14" t="s">
        <v>33</v>
      </c>
      <c r="AX171" s="14" t="s">
        <v>78</v>
      </c>
      <c r="AY171" s="253" t="s">
        <v>136</v>
      </c>
    </row>
    <row r="172" s="13" customFormat="1">
      <c r="A172" s="13"/>
      <c r="B172" s="232"/>
      <c r="C172" s="233"/>
      <c r="D172" s="234" t="s">
        <v>145</v>
      </c>
      <c r="E172" s="235" t="s">
        <v>1</v>
      </c>
      <c r="F172" s="236" t="s">
        <v>187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145</v>
      </c>
      <c r="AU172" s="242" t="s">
        <v>88</v>
      </c>
      <c r="AV172" s="13" t="s">
        <v>86</v>
      </c>
      <c r="AW172" s="13" t="s">
        <v>33</v>
      </c>
      <c r="AX172" s="13" t="s">
        <v>78</v>
      </c>
      <c r="AY172" s="242" t="s">
        <v>136</v>
      </c>
    </row>
    <row r="173" s="14" customFormat="1">
      <c r="A173" s="14"/>
      <c r="B173" s="243"/>
      <c r="C173" s="244"/>
      <c r="D173" s="234" t="s">
        <v>145</v>
      </c>
      <c r="E173" s="245" t="s">
        <v>1</v>
      </c>
      <c r="F173" s="246" t="s">
        <v>188</v>
      </c>
      <c r="G173" s="244"/>
      <c r="H173" s="247">
        <v>39.325000000000003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145</v>
      </c>
      <c r="AU173" s="253" t="s">
        <v>88</v>
      </c>
      <c r="AV173" s="14" t="s">
        <v>88</v>
      </c>
      <c r="AW173" s="14" t="s">
        <v>33</v>
      </c>
      <c r="AX173" s="14" t="s">
        <v>78</v>
      </c>
      <c r="AY173" s="253" t="s">
        <v>136</v>
      </c>
    </row>
    <row r="174" s="14" customFormat="1">
      <c r="A174" s="14"/>
      <c r="B174" s="243"/>
      <c r="C174" s="244"/>
      <c r="D174" s="234" t="s">
        <v>145</v>
      </c>
      <c r="E174" s="245" t="s">
        <v>1</v>
      </c>
      <c r="F174" s="246" t="s">
        <v>189</v>
      </c>
      <c r="G174" s="244"/>
      <c r="H174" s="247">
        <v>0.11500000000000001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145</v>
      </c>
      <c r="AU174" s="253" t="s">
        <v>88</v>
      </c>
      <c r="AV174" s="14" t="s">
        <v>88</v>
      </c>
      <c r="AW174" s="14" t="s">
        <v>33</v>
      </c>
      <c r="AX174" s="14" t="s">
        <v>78</v>
      </c>
      <c r="AY174" s="253" t="s">
        <v>136</v>
      </c>
    </row>
    <row r="175" s="16" customFormat="1">
      <c r="A175" s="16"/>
      <c r="B175" s="265"/>
      <c r="C175" s="266"/>
      <c r="D175" s="234" t="s">
        <v>145</v>
      </c>
      <c r="E175" s="267" t="s">
        <v>1</v>
      </c>
      <c r="F175" s="268" t="s">
        <v>190</v>
      </c>
      <c r="G175" s="266"/>
      <c r="H175" s="269">
        <v>44.500000000000007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75" t="s">
        <v>145</v>
      </c>
      <c r="AU175" s="275" t="s">
        <v>88</v>
      </c>
      <c r="AV175" s="16" t="s">
        <v>160</v>
      </c>
      <c r="AW175" s="16" t="s">
        <v>33</v>
      </c>
      <c r="AX175" s="16" t="s">
        <v>78</v>
      </c>
      <c r="AY175" s="275" t="s">
        <v>136</v>
      </c>
    </row>
    <row r="176" s="13" customFormat="1">
      <c r="A176" s="13"/>
      <c r="B176" s="232"/>
      <c r="C176" s="233"/>
      <c r="D176" s="234" t="s">
        <v>145</v>
      </c>
      <c r="E176" s="235" t="s">
        <v>1</v>
      </c>
      <c r="F176" s="236" t="s">
        <v>191</v>
      </c>
      <c r="G176" s="233"/>
      <c r="H176" s="235" t="s">
        <v>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145</v>
      </c>
      <c r="AU176" s="242" t="s">
        <v>88</v>
      </c>
      <c r="AV176" s="13" t="s">
        <v>86</v>
      </c>
      <c r="AW176" s="13" t="s">
        <v>33</v>
      </c>
      <c r="AX176" s="13" t="s">
        <v>78</v>
      </c>
      <c r="AY176" s="242" t="s">
        <v>136</v>
      </c>
    </row>
    <row r="177" s="14" customFormat="1">
      <c r="A177" s="14"/>
      <c r="B177" s="243"/>
      <c r="C177" s="244"/>
      <c r="D177" s="234" t="s">
        <v>145</v>
      </c>
      <c r="E177" s="245" t="s">
        <v>1</v>
      </c>
      <c r="F177" s="246" t="s">
        <v>192</v>
      </c>
      <c r="G177" s="244"/>
      <c r="H177" s="247">
        <v>-0.20100000000000001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145</v>
      </c>
      <c r="AU177" s="253" t="s">
        <v>88</v>
      </c>
      <c r="AV177" s="14" t="s">
        <v>88</v>
      </c>
      <c r="AW177" s="14" t="s">
        <v>33</v>
      </c>
      <c r="AX177" s="14" t="s">
        <v>78</v>
      </c>
      <c r="AY177" s="253" t="s">
        <v>136</v>
      </c>
    </row>
    <row r="178" s="14" customFormat="1">
      <c r="A178" s="14"/>
      <c r="B178" s="243"/>
      <c r="C178" s="244"/>
      <c r="D178" s="234" t="s">
        <v>145</v>
      </c>
      <c r="E178" s="245" t="s">
        <v>1</v>
      </c>
      <c r="F178" s="246" t="s">
        <v>193</v>
      </c>
      <c r="G178" s="244"/>
      <c r="H178" s="247">
        <v>-3.1890000000000001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145</v>
      </c>
      <c r="AU178" s="253" t="s">
        <v>88</v>
      </c>
      <c r="AV178" s="14" t="s">
        <v>88</v>
      </c>
      <c r="AW178" s="14" t="s">
        <v>33</v>
      </c>
      <c r="AX178" s="14" t="s">
        <v>78</v>
      </c>
      <c r="AY178" s="253" t="s">
        <v>136</v>
      </c>
    </row>
    <row r="179" s="14" customFormat="1">
      <c r="A179" s="14"/>
      <c r="B179" s="243"/>
      <c r="C179" s="244"/>
      <c r="D179" s="234" t="s">
        <v>145</v>
      </c>
      <c r="E179" s="245" t="s">
        <v>1</v>
      </c>
      <c r="F179" s="246" t="s">
        <v>194</v>
      </c>
      <c r="G179" s="244"/>
      <c r="H179" s="247">
        <v>0.089999999999999997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145</v>
      </c>
      <c r="AU179" s="253" t="s">
        <v>88</v>
      </c>
      <c r="AV179" s="14" t="s">
        <v>88</v>
      </c>
      <c r="AW179" s="14" t="s">
        <v>33</v>
      </c>
      <c r="AX179" s="14" t="s">
        <v>78</v>
      </c>
      <c r="AY179" s="253" t="s">
        <v>136</v>
      </c>
    </row>
    <row r="180" s="15" customFormat="1">
      <c r="A180" s="15"/>
      <c r="B180" s="254"/>
      <c r="C180" s="255"/>
      <c r="D180" s="234" t="s">
        <v>145</v>
      </c>
      <c r="E180" s="256" t="s">
        <v>1</v>
      </c>
      <c r="F180" s="257" t="s">
        <v>150</v>
      </c>
      <c r="G180" s="255"/>
      <c r="H180" s="258">
        <v>41.20000000000001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4" t="s">
        <v>145</v>
      </c>
      <c r="AU180" s="264" t="s">
        <v>88</v>
      </c>
      <c r="AV180" s="15" t="s">
        <v>143</v>
      </c>
      <c r="AW180" s="15" t="s">
        <v>33</v>
      </c>
      <c r="AX180" s="15" t="s">
        <v>86</v>
      </c>
      <c r="AY180" s="264" t="s">
        <v>136</v>
      </c>
    </row>
    <row r="181" s="2" customFormat="1" ht="14.4" customHeight="1">
      <c r="A181" s="39"/>
      <c r="B181" s="40"/>
      <c r="C181" s="276" t="s">
        <v>195</v>
      </c>
      <c r="D181" s="276" t="s">
        <v>196</v>
      </c>
      <c r="E181" s="277" t="s">
        <v>197</v>
      </c>
      <c r="F181" s="278" t="s">
        <v>198</v>
      </c>
      <c r="G181" s="279" t="s">
        <v>199</v>
      </c>
      <c r="H181" s="280">
        <v>82.400000000000006</v>
      </c>
      <c r="I181" s="281"/>
      <c r="J181" s="282">
        <f>ROUND(I181*H181,2)</f>
        <v>0</v>
      </c>
      <c r="K181" s="278" t="s">
        <v>142</v>
      </c>
      <c r="L181" s="283"/>
      <c r="M181" s="284" t="s">
        <v>1</v>
      </c>
      <c r="N181" s="285" t="s">
        <v>43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200</v>
      </c>
      <c r="AT181" s="230" t="s">
        <v>196</v>
      </c>
      <c r="AU181" s="230" t="s">
        <v>88</v>
      </c>
      <c r="AY181" s="18" t="s">
        <v>136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86</v>
      </c>
      <c r="BK181" s="231">
        <f>ROUND(I181*H181,2)</f>
        <v>0</v>
      </c>
      <c r="BL181" s="18" t="s">
        <v>143</v>
      </c>
      <c r="BM181" s="230" t="s">
        <v>201</v>
      </c>
    </row>
    <row r="182" s="13" customFormat="1">
      <c r="A182" s="13"/>
      <c r="B182" s="232"/>
      <c r="C182" s="233"/>
      <c r="D182" s="234" t="s">
        <v>145</v>
      </c>
      <c r="E182" s="235" t="s">
        <v>1</v>
      </c>
      <c r="F182" s="236" t="s">
        <v>202</v>
      </c>
      <c r="G182" s="233"/>
      <c r="H182" s="235" t="s">
        <v>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145</v>
      </c>
      <c r="AU182" s="242" t="s">
        <v>88</v>
      </c>
      <c r="AV182" s="13" t="s">
        <v>86</v>
      </c>
      <c r="AW182" s="13" t="s">
        <v>33</v>
      </c>
      <c r="AX182" s="13" t="s">
        <v>78</v>
      </c>
      <c r="AY182" s="242" t="s">
        <v>136</v>
      </c>
    </row>
    <row r="183" s="13" customFormat="1">
      <c r="A183" s="13"/>
      <c r="B183" s="232"/>
      <c r="C183" s="233"/>
      <c r="D183" s="234" t="s">
        <v>145</v>
      </c>
      <c r="E183" s="235" t="s">
        <v>1</v>
      </c>
      <c r="F183" s="236" t="s">
        <v>203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145</v>
      </c>
      <c r="AU183" s="242" t="s">
        <v>88</v>
      </c>
      <c r="AV183" s="13" t="s">
        <v>86</v>
      </c>
      <c r="AW183" s="13" t="s">
        <v>33</v>
      </c>
      <c r="AX183" s="13" t="s">
        <v>78</v>
      </c>
      <c r="AY183" s="242" t="s">
        <v>136</v>
      </c>
    </row>
    <row r="184" s="14" customFormat="1">
      <c r="A184" s="14"/>
      <c r="B184" s="243"/>
      <c r="C184" s="244"/>
      <c r="D184" s="234" t="s">
        <v>145</v>
      </c>
      <c r="E184" s="245" t="s">
        <v>1</v>
      </c>
      <c r="F184" s="246" t="s">
        <v>204</v>
      </c>
      <c r="G184" s="244"/>
      <c r="H184" s="247">
        <v>82.400000000000006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145</v>
      </c>
      <c r="AU184" s="253" t="s">
        <v>88</v>
      </c>
      <c r="AV184" s="14" t="s">
        <v>88</v>
      </c>
      <c r="AW184" s="14" t="s">
        <v>33</v>
      </c>
      <c r="AX184" s="14" t="s">
        <v>86</v>
      </c>
      <c r="AY184" s="253" t="s">
        <v>136</v>
      </c>
    </row>
    <row r="185" s="2" customFormat="1" ht="24.15" customHeight="1">
      <c r="A185" s="39"/>
      <c r="B185" s="40"/>
      <c r="C185" s="219" t="s">
        <v>200</v>
      </c>
      <c r="D185" s="219" t="s">
        <v>138</v>
      </c>
      <c r="E185" s="220" t="s">
        <v>205</v>
      </c>
      <c r="F185" s="221" t="s">
        <v>206</v>
      </c>
      <c r="G185" s="222" t="s">
        <v>141</v>
      </c>
      <c r="H185" s="223">
        <v>98.5</v>
      </c>
      <c r="I185" s="224"/>
      <c r="J185" s="225">
        <f>ROUND(I185*H185,2)</f>
        <v>0</v>
      </c>
      <c r="K185" s="221" t="s">
        <v>142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143</v>
      </c>
      <c r="AT185" s="230" t="s">
        <v>138</v>
      </c>
      <c r="AU185" s="230" t="s">
        <v>88</v>
      </c>
      <c r="AY185" s="18" t="s">
        <v>136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143</v>
      </c>
      <c r="BM185" s="230" t="s">
        <v>207</v>
      </c>
    </row>
    <row r="186" s="13" customFormat="1">
      <c r="A186" s="13"/>
      <c r="B186" s="232"/>
      <c r="C186" s="233"/>
      <c r="D186" s="234" t="s">
        <v>145</v>
      </c>
      <c r="E186" s="235" t="s">
        <v>1</v>
      </c>
      <c r="F186" s="236" t="s">
        <v>208</v>
      </c>
      <c r="G186" s="233"/>
      <c r="H186" s="235" t="s">
        <v>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145</v>
      </c>
      <c r="AU186" s="242" t="s">
        <v>88</v>
      </c>
      <c r="AV186" s="13" t="s">
        <v>86</v>
      </c>
      <c r="AW186" s="13" t="s">
        <v>33</v>
      </c>
      <c r="AX186" s="13" t="s">
        <v>78</v>
      </c>
      <c r="AY186" s="242" t="s">
        <v>136</v>
      </c>
    </row>
    <row r="187" s="13" customFormat="1">
      <c r="A187" s="13"/>
      <c r="B187" s="232"/>
      <c r="C187" s="233"/>
      <c r="D187" s="234" t="s">
        <v>145</v>
      </c>
      <c r="E187" s="235" t="s">
        <v>1</v>
      </c>
      <c r="F187" s="236" t="s">
        <v>209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145</v>
      </c>
      <c r="AU187" s="242" t="s">
        <v>88</v>
      </c>
      <c r="AV187" s="13" t="s">
        <v>86</v>
      </c>
      <c r="AW187" s="13" t="s">
        <v>33</v>
      </c>
      <c r="AX187" s="13" t="s">
        <v>78</v>
      </c>
      <c r="AY187" s="242" t="s">
        <v>136</v>
      </c>
    </row>
    <row r="188" s="14" customFormat="1">
      <c r="A188" s="14"/>
      <c r="B188" s="243"/>
      <c r="C188" s="244"/>
      <c r="D188" s="234" t="s">
        <v>145</v>
      </c>
      <c r="E188" s="245" t="s">
        <v>1</v>
      </c>
      <c r="F188" s="246" t="s">
        <v>210</v>
      </c>
      <c r="G188" s="244"/>
      <c r="H188" s="247">
        <v>164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145</v>
      </c>
      <c r="AU188" s="253" t="s">
        <v>88</v>
      </c>
      <c r="AV188" s="14" t="s">
        <v>88</v>
      </c>
      <c r="AW188" s="14" t="s">
        <v>33</v>
      </c>
      <c r="AX188" s="14" t="s">
        <v>78</v>
      </c>
      <c r="AY188" s="253" t="s">
        <v>136</v>
      </c>
    </row>
    <row r="189" s="13" customFormat="1">
      <c r="A189" s="13"/>
      <c r="B189" s="232"/>
      <c r="C189" s="233"/>
      <c r="D189" s="234" t="s">
        <v>145</v>
      </c>
      <c r="E189" s="235" t="s">
        <v>1</v>
      </c>
      <c r="F189" s="236" t="s">
        <v>211</v>
      </c>
      <c r="G189" s="233"/>
      <c r="H189" s="235" t="s">
        <v>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145</v>
      </c>
      <c r="AU189" s="242" t="s">
        <v>88</v>
      </c>
      <c r="AV189" s="13" t="s">
        <v>86</v>
      </c>
      <c r="AW189" s="13" t="s">
        <v>33</v>
      </c>
      <c r="AX189" s="13" t="s">
        <v>78</v>
      </c>
      <c r="AY189" s="242" t="s">
        <v>136</v>
      </c>
    </row>
    <row r="190" s="13" customFormat="1">
      <c r="A190" s="13"/>
      <c r="B190" s="232"/>
      <c r="C190" s="233"/>
      <c r="D190" s="234" t="s">
        <v>145</v>
      </c>
      <c r="E190" s="235" t="s">
        <v>1</v>
      </c>
      <c r="F190" s="236" t="s">
        <v>212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145</v>
      </c>
      <c r="AU190" s="242" t="s">
        <v>88</v>
      </c>
      <c r="AV190" s="13" t="s">
        <v>86</v>
      </c>
      <c r="AW190" s="13" t="s">
        <v>33</v>
      </c>
      <c r="AX190" s="13" t="s">
        <v>78</v>
      </c>
      <c r="AY190" s="242" t="s">
        <v>136</v>
      </c>
    </row>
    <row r="191" s="14" customFormat="1">
      <c r="A191" s="14"/>
      <c r="B191" s="243"/>
      <c r="C191" s="244"/>
      <c r="D191" s="234" t="s">
        <v>145</v>
      </c>
      <c r="E191" s="245" t="s">
        <v>1</v>
      </c>
      <c r="F191" s="246" t="s">
        <v>213</v>
      </c>
      <c r="G191" s="244"/>
      <c r="H191" s="247">
        <v>-12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145</v>
      </c>
      <c r="AU191" s="253" t="s">
        <v>88</v>
      </c>
      <c r="AV191" s="14" t="s">
        <v>88</v>
      </c>
      <c r="AW191" s="14" t="s">
        <v>33</v>
      </c>
      <c r="AX191" s="14" t="s">
        <v>78</v>
      </c>
      <c r="AY191" s="253" t="s">
        <v>136</v>
      </c>
    </row>
    <row r="192" s="13" customFormat="1">
      <c r="A192" s="13"/>
      <c r="B192" s="232"/>
      <c r="C192" s="233"/>
      <c r="D192" s="234" t="s">
        <v>145</v>
      </c>
      <c r="E192" s="235" t="s">
        <v>1</v>
      </c>
      <c r="F192" s="236" t="s">
        <v>214</v>
      </c>
      <c r="G192" s="233"/>
      <c r="H192" s="235" t="s">
        <v>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145</v>
      </c>
      <c r="AU192" s="242" t="s">
        <v>88</v>
      </c>
      <c r="AV192" s="13" t="s">
        <v>86</v>
      </c>
      <c r="AW192" s="13" t="s">
        <v>33</v>
      </c>
      <c r="AX192" s="13" t="s">
        <v>78</v>
      </c>
      <c r="AY192" s="242" t="s">
        <v>136</v>
      </c>
    </row>
    <row r="193" s="13" customFormat="1">
      <c r="A193" s="13"/>
      <c r="B193" s="232"/>
      <c r="C193" s="233"/>
      <c r="D193" s="234" t="s">
        <v>145</v>
      </c>
      <c r="E193" s="235" t="s">
        <v>1</v>
      </c>
      <c r="F193" s="236" t="s">
        <v>215</v>
      </c>
      <c r="G193" s="233"/>
      <c r="H193" s="235" t="s">
        <v>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145</v>
      </c>
      <c r="AU193" s="242" t="s">
        <v>88</v>
      </c>
      <c r="AV193" s="13" t="s">
        <v>86</v>
      </c>
      <c r="AW193" s="13" t="s">
        <v>33</v>
      </c>
      <c r="AX193" s="13" t="s">
        <v>78</v>
      </c>
      <c r="AY193" s="242" t="s">
        <v>136</v>
      </c>
    </row>
    <row r="194" s="14" customFormat="1">
      <c r="A194" s="14"/>
      <c r="B194" s="243"/>
      <c r="C194" s="244"/>
      <c r="D194" s="234" t="s">
        <v>145</v>
      </c>
      <c r="E194" s="245" t="s">
        <v>1</v>
      </c>
      <c r="F194" s="246" t="s">
        <v>216</v>
      </c>
      <c r="G194" s="244"/>
      <c r="H194" s="247">
        <v>-44.5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145</v>
      </c>
      <c r="AU194" s="253" t="s">
        <v>88</v>
      </c>
      <c r="AV194" s="14" t="s">
        <v>88</v>
      </c>
      <c r="AW194" s="14" t="s">
        <v>33</v>
      </c>
      <c r="AX194" s="14" t="s">
        <v>78</v>
      </c>
      <c r="AY194" s="253" t="s">
        <v>136</v>
      </c>
    </row>
    <row r="195" s="13" customFormat="1">
      <c r="A195" s="13"/>
      <c r="B195" s="232"/>
      <c r="C195" s="233"/>
      <c r="D195" s="234" t="s">
        <v>145</v>
      </c>
      <c r="E195" s="235" t="s">
        <v>1</v>
      </c>
      <c r="F195" s="236" t="s">
        <v>217</v>
      </c>
      <c r="G195" s="233"/>
      <c r="H195" s="235" t="s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145</v>
      </c>
      <c r="AU195" s="242" t="s">
        <v>88</v>
      </c>
      <c r="AV195" s="13" t="s">
        <v>86</v>
      </c>
      <c r="AW195" s="13" t="s">
        <v>33</v>
      </c>
      <c r="AX195" s="13" t="s">
        <v>78</v>
      </c>
      <c r="AY195" s="242" t="s">
        <v>136</v>
      </c>
    </row>
    <row r="196" s="14" customFormat="1">
      <c r="A196" s="14"/>
      <c r="B196" s="243"/>
      <c r="C196" s="244"/>
      <c r="D196" s="234" t="s">
        <v>145</v>
      </c>
      <c r="E196" s="245" t="s">
        <v>1</v>
      </c>
      <c r="F196" s="246" t="s">
        <v>218</v>
      </c>
      <c r="G196" s="244"/>
      <c r="H196" s="247">
        <v>-9.0429999999999993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145</v>
      </c>
      <c r="AU196" s="253" t="s">
        <v>88</v>
      </c>
      <c r="AV196" s="14" t="s">
        <v>88</v>
      </c>
      <c r="AW196" s="14" t="s">
        <v>33</v>
      </c>
      <c r="AX196" s="14" t="s">
        <v>78</v>
      </c>
      <c r="AY196" s="253" t="s">
        <v>136</v>
      </c>
    </row>
    <row r="197" s="14" customFormat="1">
      <c r="A197" s="14"/>
      <c r="B197" s="243"/>
      <c r="C197" s="244"/>
      <c r="D197" s="234" t="s">
        <v>145</v>
      </c>
      <c r="E197" s="245" t="s">
        <v>1</v>
      </c>
      <c r="F197" s="246" t="s">
        <v>219</v>
      </c>
      <c r="G197" s="244"/>
      <c r="H197" s="247">
        <v>0.042999999999999997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145</v>
      </c>
      <c r="AU197" s="253" t="s">
        <v>88</v>
      </c>
      <c r="AV197" s="14" t="s">
        <v>88</v>
      </c>
      <c r="AW197" s="14" t="s">
        <v>33</v>
      </c>
      <c r="AX197" s="14" t="s">
        <v>78</v>
      </c>
      <c r="AY197" s="253" t="s">
        <v>136</v>
      </c>
    </row>
    <row r="198" s="15" customFormat="1">
      <c r="A198" s="15"/>
      <c r="B198" s="254"/>
      <c r="C198" s="255"/>
      <c r="D198" s="234" t="s">
        <v>145</v>
      </c>
      <c r="E198" s="256" t="s">
        <v>1</v>
      </c>
      <c r="F198" s="257" t="s">
        <v>150</v>
      </c>
      <c r="G198" s="255"/>
      <c r="H198" s="258">
        <v>98.5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145</v>
      </c>
      <c r="AU198" s="264" t="s">
        <v>88</v>
      </c>
      <c r="AV198" s="15" t="s">
        <v>143</v>
      </c>
      <c r="AW198" s="15" t="s">
        <v>33</v>
      </c>
      <c r="AX198" s="15" t="s">
        <v>86</v>
      </c>
      <c r="AY198" s="264" t="s">
        <v>136</v>
      </c>
    </row>
    <row r="199" s="2" customFormat="1" ht="14.4" customHeight="1">
      <c r="A199" s="39"/>
      <c r="B199" s="40"/>
      <c r="C199" s="276" t="s">
        <v>220</v>
      </c>
      <c r="D199" s="276" t="s">
        <v>196</v>
      </c>
      <c r="E199" s="277" t="s">
        <v>221</v>
      </c>
      <c r="F199" s="278" t="s">
        <v>222</v>
      </c>
      <c r="G199" s="279" t="s">
        <v>199</v>
      </c>
      <c r="H199" s="280">
        <v>19.699999999999999</v>
      </c>
      <c r="I199" s="281"/>
      <c r="J199" s="282">
        <f>ROUND(I199*H199,2)</f>
        <v>0</v>
      </c>
      <c r="K199" s="278" t="s">
        <v>142</v>
      </c>
      <c r="L199" s="283"/>
      <c r="M199" s="284" t="s">
        <v>1</v>
      </c>
      <c r="N199" s="285" t="s">
        <v>43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200</v>
      </c>
      <c r="AT199" s="230" t="s">
        <v>196</v>
      </c>
      <c r="AU199" s="230" t="s">
        <v>88</v>
      </c>
      <c r="AY199" s="18" t="s">
        <v>136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86</v>
      </c>
      <c r="BK199" s="231">
        <f>ROUND(I199*H199,2)</f>
        <v>0</v>
      </c>
      <c r="BL199" s="18" t="s">
        <v>143</v>
      </c>
      <c r="BM199" s="230" t="s">
        <v>223</v>
      </c>
    </row>
    <row r="200" s="13" customFormat="1">
      <c r="A200" s="13"/>
      <c r="B200" s="232"/>
      <c r="C200" s="233"/>
      <c r="D200" s="234" t="s">
        <v>145</v>
      </c>
      <c r="E200" s="235" t="s">
        <v>1</v>
      </c>
      <c r="F200" s="236" t="s">
        <v>224</v>
      </c>
      <c r="G200" s="233"/>
      <c r="H200" s="235" t="s">
        <v>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145</v>
      </c>
      <c r="AU200" s="242" t="s">
        <v>88</v>
      </c>
      <c r="AV200" s="13" t="s">
        <v>86</v>
      </c>
      <c r="AW200" s="13" t="s">
        <v>33</v>
      </c>
      <c r="AX200" s="13" t="s">
        <v>78</v>
      </c>
      <c r="AY200" s="242" t="s">
        <v>136</v>
      </c>
    </row>
    <row r="201" s="13" customFormat="1">
      <c r="A201" s="13"/>
      <c r="B201" s="232"/>
      <c r="C201" s="233"/>
      <c r="D201" s="234" t="s">
        <v>145</v>
      </c>
      <c r="E201" s="235" t="s">
        <v>1</v>
      </c>
      <c r="F201" s="236" t="s">
        <v>208</v>
      </c>
      <c r="G201" s="233"/>
      <c r="H201" s="235" t="s">
        <v>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145</v>
      </c>
      <c r="AU201" s="242" t="s">
        <v>88</v>
      </c>
      <c r="AV201" s="13" t="s">
        <v>86</v>
      </c>
      <c r="AW201" s="13" t="s">
        <v>33</v>
      </c>
      <c r="AX201" s="13" t="s">
        <v>78</v>
      </c>
      <c r="AY201" s="242" t="s">
        <v>136</v>
      </c>
    </row>
    <row r="202" s="13" customFormat="1">
      <c r="A202" s="13"/>
      <c r="B202" s="232"/>
      <c r="C202" s="233"/>
      <c r="D202" s="234" t="s">
        <v>145</v>
      </c>
      <c r="E202" s="235" t="s">
        <v>1</v>
      </c>
      <c r="F202" s="236" t="s">
        <v>225</v>
      </c>
      <c r="G202" s="233"/>
      <c r="H202" s="235" t="s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145</v>
      </c>
      <c r="AU202" s="242" t="s">
        <v>88</v>
      </c>
      <c r="AV202" s="13" t="s">
        <v>86</v>
      </c>
      <c r="AW202" s="13" t="s">
        <v>33</v>
      </c>
      <c r="AX202" s="13" t="s">
        <v>78</v>
      </c>
      <c r="AY202" s="242" t="s">
        <v>136</v>
      </c>
    </row>
    <row r="203" s="14" customFormat="1">
      <c r="A203" s="14"/>
      <c r="B203" s="243"/>
      <c r="C203" s="244"/>
      <c r="D203" s="234" t="s">
        <v>145</v>
      </c>
      <c r="E203" s="245" t="s">
        <v>1</v>
      </c>
      <c r="F203" s="246" t="s">
        <v>226</v>
      </c>
      <c r="G203" s="244"/>
      <c r="H203" s="247">
        <v>19.699999999999999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145</v>
      </c>
      <c r="AU203" s="253" t="s">
        <v>88</v>
      </c>
      <c r="AV203" s="14" t="s">
        <v>88</v>
      </c>
      <c r="AW203" s="14" t="s">
        <v>33</v>
      </c>
      <c r="AX203" s="14" t="s">
        <v>86</v>
      </c>
      <c r="AY203" s="253" t="s">
        <v>136</v>
      </c>
    </row>
    <row r="204" s="2" customFormat="1" ht="24.15" customHeight="1">
      <c r="A204" s="39"/>
      <c r="B204" s="40"/>
      <c r="C204" s="219" t="s">
        <v>227</v>
      </c>
      <c r="D204" s="219" t="s">
        <v>138</v>
      </c>
      <c r="E204" s="220" t="s">
        <v>228</v>
      </c>
      <c r="F204" s="221" t="s">
        <v>229</v>
      </c>
      <c r="G204" s="222" t="s">
        <v>141</v>
      </c>
      <c r="H204" s="223">
        <v>150</v>
      </c>
      <c r="I204" s="224"/>
      <c r="J204" s="225">
        <f>ROUND(I204*H204,2)</f>
        <v>0</v>
      </c>
      <c r="K204" s="221" t="s">
        <v>142</v>
      </c>
      <c r="L204" s="45"/>
      <c r="M204" s="226" t="s">
        <v>1</v>
      </c>
      <c r="N204" s="227" t="s">
        <v>43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143</v>
      </c>
      <c r="AT204" s="230" t="s">
        <v>138</v>
      </c>
      <c r="AU204" s="230" t="s">
        <v>88</v>
      </c>
      <c r="AY204" s="18" t="s">
        <v>136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86</v>
      </c>
      <c r="BK204" s="231">
        <f>ROUND(I204*H204,2)</f>
        <v>0</v>
      </c>
      <c r="BL204" s="18" t="s">
        <v>143</v>
      </c>
      <c r="BM204" s="230" t="s">
        <v>230</v>
      </c>
    </row>
    <row r="205" s="13" customFormat="1">
      <c r="A205" s="13"/>
      <c r="B205" s="232"/>
      <c r="C205" s="233"/>
      <c r="D205" s="234" t="s">
        <v>145</v>
      </c>
      <c r="E205" s="235" t="s">
        <v>1</v>
      </c>
      <c r="F205" s="236" t="s">
        <v>231</v>
      </c>
      <c r="G205" s="233"/>
      <c r="H205" s="235" t="s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145</v>
      </c>
      <c r="AU205" s="242" t="s">
        <v>88</v>
      </c>
      <c r="AV205" s="13" t="s">
        <v>86</v>
      </c>
      <c r="AW205" s="13" t="s">
        <v>33</v>
      </c>
      <c r="AX205" s="13" t="s">
        <v>78</v>
      </c>
      <c r="AY205" s="242" t="s">
        <v>136</v>
      </c>
    </row>
    <row r="206" s="14" customFormat="1">
      <c r="A206" s="14"/>
      <c r="B206" s="243"/>
      <c r="C206" s="244"/>
      <c r="D206" s="234" t="s">
        <v>145</v>
      </c>
      <c r="E206" s="245" t="s">
        <v>1</v>
      </c>
      <c r="F206" s="246" t="s">
        <v>232</v>
      </c>
      <c r="G206" s="244"/>
      <c r="H206" s="247">
        <v>150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145</v>
      </c>
      <c r="AU206" s="253" t="s">
        <v>88</v>
      </c>
      <c r="AV206" s="14" t="s">
        <v>88</v>
      </c>
      <c r="AW206" s="14" t="s">
        <v>33</v>
      </c>
      <c r="AX206" s="14" t="s">
        <v>86</v>
      </c>
      <c r="AY206" s="253" t="s">
        <v>136</v>
      </c>
    </row>
    <row r="207" s="2" customFormat="1" ht="24.15" customHeight="1">
      <c r="A207" s="39"/>
      <c r="B207" s="40"/>
      <c r="C207" s="219" t="s">
        <v>233</v>
      </c>
      <c r="D207" s="219" t="s">
        <v>138</v>
      </c>
      <c r="E207" s="220" t="s">
        <v>234</v>
      </c>
      <c r="F207" s="221" t="s">
        <v>235</v>
      </c>
      <c r="G207" s="222" t="s">
        <v>141</v>
      </c>
      <c r="H207" s="223">
        <v>217</v>
      </c>
      <c r="I207" s="224"/>
      <c r="J207" s="225">
        <f>ROUND(I207*H207,2)</f>
        <v>0</v>
      </c>
      <c r="K207" s="221" t="s">
        <v>142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143</v>
      </c>
      <c r="AT207" s="230" t="s">
        <v>138</v>
      </c>
      <c r="AU207" s="230" t="s">
        <v>88</v>
      </c>
      <c r="AY207" s="18" t="s">
        <v>136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86</v>
      </c>
      <c r="BK207" s="231">
        <f>ROUND(I207*H207,2)</f>
        <v>0</v>
      </c>
      <c r="BL207" s="18" t="s">
        <v>143</v>
      </c>
      <c r="BM207" s="230" t="s">
        <v>236</v>
      </c>
    </row>
    <row r="208" s="13" customFormat="1">
      <c r="A208" s="13"/>
      <c r="B208" s="232"/>
      <c r="C208" s="233"/>
      <c r="D208" s="234" t="s">
        <v>145</v>
      </c>
      <c r="E208" s="235" t="s">
        <v>1</v>
      </c>
      <c r="F208" s="236" t="s">
        <v>237</v>
      </c>
      <c r="G208" s="233"/>
      <c r="H208" s="235" t="s">
        <v>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145</v>
      </c>
      <c r="AU208" s="242" t="s">
        <v>88</v>
      </c>
      <c r="AV208" s="13" t="s">
        <v>86</v>
      </c>
      <c r="AW208" s="13" t="s">
        <v>33</v>
      </c>
      <c r="AX208" s="13" t="s">
        <v>78</v>
      </c>
      <c r="AY208" s="242" t="s">
        <v>136</v>
      </c>
    </row>
    <row r="209" s="13" customFormat="1">
      <c r="A209" s="13"/>
      <c r="B209" s="232"/>
      <c r="C209" s="233"/>
      <c r="D209" s="234" t="s">
        <v>145</v>
      </c>
      <c r="E209" s="235" t="s">
        <v>1</v>
      </c>
      <c r="F209" s="236" t="s">
        <v>238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145</v>
      </c>
      <c r="AU209" s="242" t="s">
        <v>88</v>
      </c>
      <c r="AV209" s="13" t="s">
        <v>86</v>
      </c>
      <c r="AW209" s="13" t="s">
        <v>33</v>
      </c>
      <c r="AX209" s="13" t="s">
        <v>78</v>
      </c>
      <c r="AY209" s="242" t="s">
        <v>136</v>
      </c>
    </row>
    <row r="210" s="14" customFormat="1">
      <c r="A210" s="14"/>
      <c r="B210" s="243"/>
      <c r="C210" s="244"/>
      <c r="D210" s="234" t="s">
        <v>145</v>
      </c>
      <c r="E210" s="245" t="s">
        <v>1</v>
      </c>
      <c r="F210" s="246" t="s">
        <v>232</v>
      </c>
      <c r="G210" s="244"/>
      <c r="H210" s="247">
        <v>150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145</v>
      </c>
      <c r="AU210" s="253" t="s">
        <v>88</v>
      </c>
      <c r="AV210" s="14" t="s">
        <v>88</v>
      </c>
      <c r="AW210" s="14" t="s">
        <v>33</v>
      </c>
      <c r="AX210" s="14" t="s">
        <v>78</v>
      </c>
      <c r="AY210" s="253" t="s">
        <v>136</v>
      </c>
    </row>
    <row r="211" s="16" customFormat="1">
      <c r="A211" s="16"/>
      <c r="B211" s="265"/>
      <c r="C211" s="266"/>
      <c r="D211" s="234" t="s">
        <v>145</v>
      </c>
      <c r="E211" s="267" t="s">
        <v>1</v>
      </c>
      <c r="F211" s="268" t="s">
        <v>190</v>
      </c>
      <c r="G211" s="266"/>
      <c r="H211" s="269">
        <v>150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75" t="s">
        <v>145</v>
      </c>
      <c r="AU211" s="275" t="s">
        <v>88</v>
      </c>
      <c r="AV211" s="16" t="s">
        <v>160</v>
      </c>
      <c r="AW211" s="16" t="s">
        <v>33</v>
      </c>
      <c r="AX211" s="16" t="s">
        <v>78</v>
      </c>
      <c r="AY211" s="275" t="s">
        <v>136</v>
      </c>
    </row>
    <row r="212" s="13" customFormat="1">
      <c r="A212" s="13"/>
      <c r="B212" s="232"/>
      <c r="C212" s="233"/>
      <c r="D212" s="234" t="s">
        <v>145</v>
      </c>
      <c r="E212" s="235" t="s">
        <v>1</v>
      </c>
      <c r="F212" s="236" t="s">
        <v>239</v>
      </c>
      <c r="G212" s="233"/>
      <c r="H212" s="235" t="s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145</v>
      </c>
      <c r="AU212" s="242" t="s">
        <v>88</v>
      </c>
      <c r="AV212" s="13" t="s">
        <v>86</v>
      </c>
      <c r="AW212" s="13" t="s">
        <v>33</v>
      </c>
      <c r="AX212" s="13" t="s">
        <v>78</v>
      </c>
      <c r="AY212" s="242" t="s">
        <v>136</v>
      </c>
    </row>
    <row r="213" s="14" customFormat="1">
      <c r="A213" s="14"/>
      <c r="B213" s="243"/>
      <c r="C213" s="244"/>
      <c r="D213" s="234" t="s">
        <v>145</v>
      </c>
      <c r="E213" s="245" t="s">
        <v>1</v>
      </c>
      <c r="F213" s="246" t="s">
        <v>240</v>
      </c>
      <c r="G213" s="244"/>
      <c r="H213" s="247">
        <v>67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145</v>
      </c>
      <c r="AU213" s="253" t="s">
        <v>88</v>
      </c>
      <c r="AV213" s="14" t="s">
        <v>88</v>
      </c>
      <c r="AW213" s="14" t="s">
        <v>33</v>
      </c>
      <c r="AX213" s="14" t="s">
        <v>78</v>
      </c>
      <c r="AY213" s="253" t="s">
        <v>136</v>
      </c>
    </row>
    <row r="214" s="16" customFormat="1">
      <c r="A214" s="16"/>
      <c r="B214" s="265"/>
      <c r="C214" s="266"/>
      <c r="D214" s="234" t="s">
        <v>145</v>
      </c>
      <c r="E214" s="267" t="s">
        <v>1</v>
      </c>
      <c r="F214" s="268" t="s">
        <v>241</v>
      </c>
      <c r="G214" s="266"/>
      <c r="H214" s="269">
        <v>67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75" t="s">
        <v>145</v>
      </c>
      <c r="AU214" s="275" t="s">
        <v>88</v>
      </c>
      <c r="AV214" s="16" t="s">
        <v>160</v>
      </c>
      <c r="AW214" s="16" t="s">
        <v>33</v>
      </c>
      <c r="AX214" s="16" t="s">
        <v>78</v>
      </c>
      <c r="AY214" s="275" t="s">
        <v>136</v>
      </c>
    </row>
    <row r="215" s="15" customFormat="1">
      <c r="A215" s="15"/>
      <c r="B215" s="254"/>
      <c r="C215" s="255"/>
      <c r="D215" s="234" t="s">
        <v>145</v>
      </c>
      <c r="E215" s="256" t="s">
        <v>1</v>
      </c>
      <c r="F215" s="257" t="s">
        <v>150</v>
      </c>
      <c r="G215" s="255"/>
      <c r="H215" s="258">
        <v>217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4" t="s">
        <v>145</v>
      </c>
      <c r="AU215" s="264" t="s">
        <v>88</v>
      </c>
      <c r="AV215" s="15" t="s">
        <v>143</v>
      </c>
      <c r="AW215" s="15" t="s">
        <v>33</v>
      </c>
      <c r="AX215" s="15" t="s">
        <v>86</v>
      </c>
      <c r="AY215" s="264" t="s">
        <v>136</v>
      </c>
    </row>
    <row r="216" s="2" customFormat="1" ht="14.4" customHeight="1">
      <c r="A216" s="39"/>
      <c r="B216" s="40"/>
      <c r="C216" s="276" t="s">
        <v>242</v>
      </c>
      <c r="D216" s="276" t="s">
        <v>196</v>
      </c>
      <c r="E216" s="277" t="s">
        <v>243</v>
      </c>
      <c r="F216" s="278" t="s">
        <v>244</v>
      </c>
      <c r="G216" s="279" t="s">
        <v>199</v>
      </c>
      <c r="H216" s="280">
        <v>270</v>
      </c>
      <c r="I216" s="281"/>
      <c r="J216" s="282">
        <f>ROUND(I216*H216,2)</f>
        <v>0</v>
      </c>
      <c r="K216" s="278" t="s">
        <v>142</v>
      </c>
      <c r="L216" s="283"/>
      <c r="M216" s="284" t="s">
        <v>1</v>
      </c>
      <c r="N216" s="285" t="s">
        <v>43</v>
      </c>
      <c r="O216" s="92"/>
      <c r="P216" s="228">
        <f>O216*H216</f>
        <v>0</v>
      </c>
      <c r="Q216" s="228">
        <v>1</v>
      </c>
      <c r="R216" s="228">
        <f>Q216*H216</f>
        <v>270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200</v>
      </c>
      <c r="AT216" s="230" t="s">
        <v>196</v>
      </c>
      <c r="AU216" s="230" t="s">
        <v>88</v>
      </c>
      <c r="AY216" s="18" t="s">
        <v>136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86</v>
      </c>
      <c r="BK216" s="231">
        <f>ROUND(I216*H216,2)</f>
        <v>0</v>
      </c>
      <c r="BL216" s="18" t="s">
        <v>143</v>
      </c>
      <c r="BM216" s="230" t="s">
        <v>245</v>
      </c>
    </row>
    <row r="217" s="13" customFormat="1">
      <c r="A217" s="13"/>
      <c r="B217" s="232"/>
      <c r="C217" s="233"/>
      <c r="D217" s="234" t="s">
        <v>145</v>
      </c>
      <c r="E217" s="235" t="s">
        <v>1</v>
      </c>
      <c r="F217" s="236" t="s">
        <v>246</v>
      </c>
      <c r="G217" s="233"/>
      <c r="H217" s="235" t="s">
        <v>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145</v>
      </c>
      <c r="AU217" s="242" t="s">
        <v>88</v>
      </c>
      <c r="AV217" s="13" t="s">
        <v>86</v>
      </c>
      <c r="AW217" s="13" t="s">
        <v>33</v>
      </c>
      <c r="AX217" s="13" t="s">
        <v>78</v>
      </c>
      <c r="AY217" s="242" t="s">
        <v>136</v>
      </c>
    </row>
    <row r="218" s="13" customFormat="1">
      <c r="A218" s="13"/>
      <c r="B218" s="232"/>
      <c r="C218" s="233"/>
      <c r="D218" s="234" t="s">
        <v>145</v>
      </c>
      <c r="E218" s="235" t="s">
        <v>1</v>
      </c>
      <c r="F218" s="236" t="s">
        <v>247</v>
      </c>
      <c r="G218" s="233"/>
      <c r="H218" s="235" t="s">
        <v>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145</v>
      </c>
      <c r="AU218" s="242" t="s">
        <v>88</v>
      </c>
      <c r="AV218" s="13" t="s">
        <v>86</v>
      </c>
      <c r="AW218" s="13" t="s">
        <v>33</v>
      </c>
      <c r="AX218" s="13" t="s">
        <v>78</v>
      </c>
      <c r="AY218" s="242" t="s">
        <v>136</v>
      </c>
    </row>
    <row r="219" s="14" customFormat="1">
      <c r="A219" s="14"/>
      <c r="B219" s="243"/>
      <c r="C219" s="244"/>
      <c r="D219" s="234" t="s">
        <v>145</v>
      </c>
      <c r="E219" s="245" t="s">
        <v>1</v>
      </c>
      <c r="F219" s="246" t="s">
        <v>248</v>
      </c>
      <c r="G219" s="244"/>
      <c r="H219" s="247">
        <v>270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145</v>
      </c>
      <c r="AU219" s="253" t="s">
        <v>88</v>
      </c>
      <c r="AV219" s="14" t="s">
        <v>88</v>
      </c>
      <c r="AW219" s="14" t="s">
        <v>33</v>
      </c>
      <c r="AX219" s="14" t="s">
        <v>86</v>
      </c>
      <c r="AY219" s="253" t="s">
        <v>136</v>
      </c>
    </row>
    <row r="220" s="2" customFormat="1" ht="14.4" customHeight="1">
      <c r="A220" s="39"/>
      <c r="B220" s="40"/>
      <c r="C220" s="276" t="s">
        <v>249</v>
      </c>
      <c r="D220" s="276" t="s">
        <v>196</v>
      </c>
      <c r="E220" s="277" t="s">
        <v>250</v>
      </c>
      <c r="F220" s="278" t="s">
        <v>251</v>
      </c>
      <c r="G220" s="279" t="s">
        <v>199</v>
      </c>
      <c r="H220" s="280">
        <v>107.2</v>
      </c>
      <c r="I220" s="281"/>
      <c r="J220" s="282">
        <f>ROUND(I220*H220,2)</f>
        <v>0</v>
      </c>
      <c r="K220" s="278" t="s">
        <v>142</v>
      </c>
      <c r="L220" s="283"/>
      <c r="M220" s="284" t="s">
        <v>1</v>
      </c>
      <c r="N220" s="285" t="s">
        <v>43</v>
      </c>
      <c r="O220" s="92"/>
      <c r="P220" s="228">
        <f>O220*H220</f>
        <v>0</v>
      </c>
      <c r="Q220" s="228">
        <v>1</v>
      </c>
      <c r="R220" s="228">
        <f>Q220*H220</f>
        <v>107.2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200</v>
      </c>
      <c r="AT220" s="230" t="s">
        <v>196</v>
      </c>
      <c r="AU220" s="230" t="s">
        <v>88</v>
      </c>
      <c r="AY220" s="18" t="s">
        <v>136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86</v>
      </c>
      <c r="BK220" s="231">
        <f>ROUND(I220*H220,2)</f>
        <v>0</v>
      </c>
      <c r="BL220" s="18" t="s">
        <v>143</v>
      </c>
      <c r="BM220" s="230" t="s">
        <v>252</v>
      </c>
    </row>
    <row r="221" s="13" customFormat="1">
      <c r="A221" s="13"/>
      <c r="B221" s="232"/>
      <c r="C221" s="233"/>
      <c r="D221" s="234" t="s">
        <v>145</v>
      </c>
      <c r="E221" s="235" t="s">
        <v>1</v>
      </c>
      <c r="F221" s="236" t="s">
        <v>253</v>
      </c>
      <c r="G221" s="233"/>
      <c r="H221" s="235" t="s">
        <v>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145</v>
      </c>
      <c r="AU221" s="242" t="s">
        <v>88</v>
      </c>
      <c r="AV221" s="13" t="s">
        <v>86</v>
      </c>
      <c r="AW221" s="13" t="s">
        <v>33</v>
      </c>
      <c r="AX221" s="13" t="s">
        <v>78</v>
      </c>
      <c r="AY221" s="242" t="s">
        <v>136</v>
      </c>
    </row>
    <row r="222" s="14" customFormat="1">
      <c r="A222" s="14"/>
      <c r="B222" s="243"/>
      <c r="C222" s="244"/>
      <c r="D222" s="234" t="s">
        <v>145</v>
      </c>
      <c r="E222" s="245" t="s">
        <v>1</v>
      </c>
      <c r="F222" s="246" t="s">
        <v>254</v>
      </c>
      <c r="G222" s="244"/>
      <c r="H222" s="247">
        <v>107.2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145</v>
      </c>
      <c r="AU222" s="253" t="s">
        <v>88</v>
      </c>
      <c r="AV222" s="14" t="s">
        <v>88</v>
      </c>
      <c r="AW222" s="14" t="s">
        <v>33</v>
      </c>
      <c r="AX222" s="14" t="s">
        <v>86</v>
      </c>
      <c r="AY222" s="253" t="s">
        <v>136</v>
      </c>
    </row>
    <row r="223" s="2" customFormat="1" ht="24.15" customHeight="1">
      <c r="A223" s="39"/>
      <c r="B223" s="40"/>
      <c r="C223" s="219" t="s">
        <v>255</v>
      </c>
      <c r="D223" s="219" t="s">
        <v>138</v>
      </c>
      <c r="E223" s="220" t="s">
        <v>256</v>
      </c>
      <c r="F223" s="221" t="s">
        <v>257</v>
      </c>
      <c r="G223" s="222" t="s">
        <v>141</v>
      </c>
      <c r="H223" s="223">
        <v>177</v>
      </c>
      <c r="I223" s="224"/>
      <c r="J223" s="225">
        <f>ROUND(I223*H223,2)</f>
        <v>0</v>
      </c>
      <c r="K223" s="221" t="s">
        <v>142</v>
      </c>
      <c r="L223" s="45"/>
      <c r="M223" s="226" t="s">
        <v>1</v>
      </c>
      <c r="N223" s="227" t="s">
        <v>43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143</v>
      </c>
      <c r="AT223" s="230" t="s">
        <v>138</v>
      </c>
      <c r="AU223" s="230" t="s">
        <v>88</v>
      </c>
      <c r="AY223" s="18" t="s">
        <v>136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86</v>
      </c>
      <c r="BK223" s="231">
        <f>ROUND(I223*H223,2)</f>
        <v>0</v>
      </c>
      <c r="BL223" s="18" t="s">
        <v>143</v>
      </c>
      <c r="BM223" s="230" t="s">
        <v>258</v>
      </c>
    </row>
    <row r="224" s="13" customFormat="1">
      <c r="A224" s="13"/>
      <c r="B224" s="232"/>
      <c r="C224" s="233"/>
      <c r="D224" s="234" t="s">
        <v>145</v>
      </c>
      <c r="E224" s="235" t="s">
        <v>1</v>
      </c>
      <c r="F224" s="236" t="s">
        <v>259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145</v>
      </c>
      <c r="AU224" s="242" t="s">
        <v>88</v>
      </c>
      <c r="AV224" s="13" t="s">
        <v>86</v>
      </c>
      <c r="AW224" s="13" t="s">
        <v>33</v>
      </c>
      <c r="AX224" s="13" t="s">
        <v>78</v>
      </c>
      <c r="AY224" s="242" t="s">
        <v>136</v>
      </c>
    </row>
    <row r="225" s="13" customFormat="1">
      <c r="A225" s="13"/>
      <c r="B225" s="232"/>
      <c r="C225" s="233"/>
      <c r="D225" s="234" t="s">
        <v>145</v>
      </c>
      <c r="E225" s="235" t="s">
        <v>1</v>
      </c>
      <c r="F225" s="236" t="s">
        <v>260</v>
      </c>
      <c r="G225" s="233"/>
      <c r="H225" s="235" t="s">
        <v>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145</v>
      </c>
      <c r="AU225" s="242" t="s">
        <v>88</v>
      </c>
      <c r="AV225" s="13" t="s">
        <v>86</v>
      </c>
      <c r="AW225" s="13" t="s">
        <v>33</v>
      </c>
      <c r="AX225" s="13" t="s">
        <v>78</v>
      </c>
      <c r="AY225" s="242" t="s">
        <v>136</v>
      </c>
    </row>
    <row r="226" s="14" customFormat="1">
      <c r="A226" s="14"/>
      <c r="B226" s="243"/>
      <c r="C226" s="244"/>
      <c r="D226" s="234" t="s">
        <v>145</v>
      </c>
      <c r="E226" s="245" t="s">
        <v>1</v>
      </c>
      <c r="F226" s="246" t="s">
        <v>261</v>
      </c>
      <c r="G226" s="244"/>
      <c r="H226" s="247">
        <v>63.049999999999997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145</v>
      </c>
      <c r="AU226" s="253" t="s">
        <v>88</v>
      </c>
      <c r="AV226" s="14" t="s">
        <v>88</v>
      </c>
      <c r="AW226" s="14" t="s">
        <v>33</v>
      </c>
      <c r="AX226" s="14" t="s">
        <v>78</v>
      </c>
      <c r="AY226" s="253" t="s">
        <v>136</v>
      </c>
    </row>
    <row r="227" s="13" customFormat="1">
      <c r="A227" s="13"/>
      <c r="B227" s="232"/>
      <c r="C227" s="233"/>
      <c r="D227" s="234" t="s">
        <v>145</v>
      </c>
      <c r="E227" s="235" t="s">
        <v>1</v>
      </c>
      <c r="F227" s="236" t="s">
        <v>262</v>
      </c>
      <c r="G227" s="233"/>
      <c r="H227" s="235" t="s">
        <v>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145</v>
      </c>
      <c r="AU227" s="242" t="s">
        <v>88</v>
      </c>
      <c r="AV227" s="13" t="s">
        <v>86</v>
      </c>
      <c r="AW227" s="13" t="s">
        <v>33</v>
      </c>
      <c r="AX227" s="13" t="s">
        <v>78</v>
      </c>
      <c r="AY227" s="242" t="s">
        <v>136</v>
      </c>
    </row>
    <row r="228" s="14" customFormat="1">
      <c r="A228" s="14"/>
      <c r="B228" s="243"/>
      <c r="C228" s="244"/>
      <c r="D228" s="234" t="s">
        <v>145</v>
      </c>
      <c r="E228" s="245" t="s">
        <v>1</v>
      </c>
      <c r="F228" s="246" t="s">
        <v>263</v>
      </c>
      <c r="G228" s="244"/>
      <c r="H228" s="247">
        <v>12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145</v>
      </c>
      <c r="AU228" s="253" t="s">
        <v>88</v>
      </c>
      <c r="AV228" s="14" t="s">
        <v>88</v>
      </c>
      <c r="AW228" s="14" t="s">
        <v>33</v>
      </c>
      <c r="AX228" s="14" t="s">
        <v>78</v>
      </c>
      <c r="AY228" s="253" t="s">
        <v>136</v>
      </c>
    </row>
    <row r="229" s="13" customFormat="1">
      <c r="A229" s="13"/>
      <c r="B229" s="232"/>
      <c r="C229" s="233"/>
      <c r="D229" s="234" t="s">
        <v>145</v>
      </c>
      <c r="E229" s="235" t="s">
        <v>1</v>
      </c>
      <c r="F229" s="236" t="s">
        <v>264</v>
      </c>
      <c r="G229" s="233"/>
      <c r="H229" s="235" t="s">
        <v>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145</v>
      </c>
      <c r="AU229" s="242" t="s">
        <v>88</v>
      </c>
      <c r="AV229" s="13" t="s">
        <v>86</v>
      </c>
      <c r="AW229" s="13" t="s">
        <v>33</v>
      </c>
      <c r="AX229" s="13" t="s">
        <v>78</v>
      </c>
      <c r="AY229" s="242" t="s">
        <v>136</v>
      </c>
    </row>
    <row r="230" s="14" customFormat="1">
      <c r="A230" s="14"/>
      <c r="B230" s="243"/>
      <c r="C230" s="244"/>
      <c r="D230" s="234" t="s">
        <v>145</v>
      </c>
      <c r="E230" s="245" t="s">
        <v>1</v>
      </c>
      <c r="F230" s="246" t="s">
        <v>265</v>
      </c>
      <c r="G230" s="244"/>
      <c r="H230" s="247">
        <v>101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145</v>
      </c>
      <c r="AU230" s="253" t="s">
        <v>88</v>
      </c>
      <c r="AV230" s="14" t="s">
        <v>88</v>
      </c>
      <c r="AW230" s="14" t="s">
        <v>33</v>
      </c>
      <c r="AX230" s="14" t="s">
        <v>78</v>
      </c>
      <c r="AY230" s="253" t="s">
        <v>136</v>
      </c>
    </row>
    <row r="231" s="14" customFormat="1">
      <c r="A231" s="14"/>
      <c r="B231" s="243"/>
      <c r="C231" s="244"/>
      <c r="D231" s="234" t="s">
        <v>145</v>
      </c>
      <c r="E231" s="245" t="s">
        <v>1</v>
      </c>
      <c r="F231" s="246" t="s">
        <v>266</v>
      </c>
      <c r="G231" s="244"/>
      <c r="H231" s="247">
        <v>0.94999999999999996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145</v>
      </c>
      <c r="AU231" s="253" t="s">
        <v>88</v>
      </c>
      <c r="AV231" s="14" t="s">
        <v>88</v>
      </c>
      <c r="AW231" s="14" t="s">
        <v>33</v>
      </c>
      <c r="AX231" s="14" t="s">
        <v>78</v>
      </c>
      <c r="AY231" s="253" t="s">
        <v>136</v>
      </c>
    </row>
    <row r="232" s="15" customFormat="1">
      <c r="A232" s="15"/>
      <c r="B232" s="254"/>
      <c r="C232" s="255"/>
      <c r="D232" s="234" t="s">
        <v>145</v>
      </c>
      <c r="E232" s="256" t="s">
        <v>1</v>
      </c>
      <c r="F232" s="257" t="s">
        <v>150</v>
      </c>
      <c r="G232" s="255"/>
      <c r="H232" s="258">
        <v>177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145</v>
      </c>
      <c r="AU232" s="264" t="s">
        <v>88</v>
      </c>
      <c r="AV232" s="15" t="s">
        <v>143</v>
      </c>
      <c r="AW232" s="15" t="s">
        <v>33</v>
      </c>
      <c r="AX232" s="15" t="s">
        <v>86</v>
      </c>
      <c r="AY232" s="264" t="s">
        <v>136</v>
      </c>
    </row>
    <row r="233" s="2" customFormat="1" ht="24.15" customHeight="1">
      <c r="A233" s="39"/>
      <c r="B233" s="40"/>
      <c r="C233" s="219" t="s">
        <v>8</v>
      </c>
      <c r="D233" s="219" t="s">
        <v>138</v>
      </c>
      <c r="E233" s="220" t="s">
        <v>267</v>
      </c>
      <c r="F233" s="221" t="s">
        <v>268</v>
      </c>
      <c r="G233" s="222" t="s">
        <v>141</v>
      </c>
      <c r="H233" s="223">
        <v>1078</v>
      </c>
      <c r="I233" s="224"/>
      <c r="J233" s="225">
        <f>ROUND(I233*H233,2)</f>
        <v>0</v>
      </c>
      <c r="K233" s="221" t="s">
        <v>142</v>
      </c>
      <c r="L233" s="45"/>
      <c r="M233" s="226" t="s">
        <v>1</v>
      </c>
      <c r="N233" s="227" t="s">
        <v>43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143</v>
      </c>
      <c r="AT233" s="230" t="s">
        <v>138</v>
      </c>
      <c r="AU233" s="230" t="s">
        <v>88</v>
      </c>
      <c r="AY233" s="18" t="s">
        <v>136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86</v>
      </c>
      <c r="BK233" s="231">
        <f>ROUND(I233*H233,2)</f>
        <v>0</v>
      </c>
      <c r="BL233" s="18" t="s">
        <v>143</v>
      </c>
      <c r="BM233" s="230" t="s">
        <v>269</v>
      </c>
    </row>
    <row r="234" s="13" customFormat="1">
      <c r="A234" s="13"/>
      <c r="B234" s="232"/>
      <c r="C234" s="233"/>
      <c r="D234" s="234" t="s">
        <v>145</v>
      </c>
      <c r="E234" s="235" t="s">
        <v>1</v>
      </c>
      <c r="F234" s="236" t="s">
        <v>270</v>
      </c>
      <c r="G234" s="233"/>
      <c r="H234" s="235" t="s">
        <v>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145</v>
      </c>
      <c r="AU234" s="242" t="s">
        <v>88</v>
      </c>
      <c r="AV234" s="13" t="s">
        <v>86</v>
      </c>
      <c r="AW234" s="13" t="s">
        <v>33</v>
      </c>
      <c r="AX234" s="13" t="s">
        <v>78</v>
      </c>
      <c r="AY234" s="242" t="s">
        <v>136</v>
      </c>
    </row>
    <row r="235" s="13" customFormat="1">
      <c r="A235" s="13"/>
      <c r="B235" s="232"/>
      <c r="C235" s="233"/>
      <c r="D235" s="234" t="s">
        <v>145</v>
      </c>
      <c r="E235" s="235" t="s">
        <v>1</v>
      </c>
      <c r="F235" s="236" t="s">
        <v>271</v>
      </c>
      <c r="G235" s="233"/>
      <c r="H235" s="235" t="s">
        <v>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145</v>
      </c>
      <c r="AU235" s="242" t="s">
        <v>88</v>
      </c>
      <c r="AV235" s="13" t="s">
        <v>86</v>
      </c>
      <c r="AW235" s="13" t="s">
        <v>33</v>
      </c>
      <c r="AX235" s="13" t="s">
        <v>78</v>
      </c>
      <c r="AY235" s="242" t="s">
        <v>136</v>
      </c>
    </row>
    <row r="236" s="14" customFormat="1">
      <c r="A236" s="14"/>
      <c r="B236" s="243"/>
      <c r="C236" s="244"/>
      <c r="D236" s="234" t="s">
        <v>145</v>
      </c>
      <c r="E236" s="245" t="s">
        <v>1</v>
      </c>
      <c r="F236" s="246" t="s">
        <v>272</v>
      </c>
      <c r="G236" s="244"/>
      <c r="H236" s="247">
        <v>847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145</v>
      </c>
      <c r="AU236" s="253" t="s">
        <v>88</v>
      </c>
      <c r="AV236" s="14" t="s">
        <v>88</v>
      </c>
      <c r="AW236" s="14" t="s">
        <v>33</v>
      </c>
      <c r="AX236" s="14" t="s">
        <v>78</v>
      </c>
      <c r="AY236" s="253" t="s">
        <v>136</v>
      </c>
    </row>
    <row r="237" s="13" customFormat="1">
      <c r="A237" s="13"/>
      <c r="B237" s="232"/>
      <c r="C237" s="233"/>
      <c r="D237" s="234" t="s">
        <v>145</v>
      </c>
      <c r="E237" s="235" t="s">
        <v>1</v>
      </c>
      <c r="F237" s="236" t="s">
        <v>273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145</v>
      </c>
      <c r="AU237" s="242" t="s">
        <v>88</v>
      </c>
      <c r="AV237" s="13" t="s">
        <v>86</v>
      </c>
      <c r="AW237" s="13" t="s">
        <v>33</v>
      </c>
      <c r="AX237" s="13" t="s">
        <v>78</v>
      </c>
      <c r="AY237" s="242" t="s">
        <v>136</v>
      </c>
    </row>
    <row r="238" s="14" customFormat="1">
      <c r="A238" s="14"/>
      <c r="B238" s="243"/>
      <c r="C238" s="244"/>
      <c r="D238" s="234" t="s">
        <v>145</v>
      </c>
      <c r="E238" s="245" t="s">
        <v>1</v>
      </c>
      <c r="F238" s="246" t="s">
        <v>274</v>
      </c>
      <c r="G238" s="244"/>
      <c r="H238" s="247">
        <v>167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145</v>
      </c>
      <c r="AU238" s="253" t="s">
        <v>88</v>
      </c>
      <c r="AV238" s="14" t="s">
        <v>88</v>
      </c>
      <c r="AW238" s="14" t="s">
        <v>33</v>
      </c>
      <c r="AX238" s="14" t="s">
        <v>78</v>
      </c>
      <c r="AY238" s="253" t="s">
        <v>136</v>
      </c>
    </row>
    <row r="239" s="13" customFormat="1">
      <c r="A239" s="13"/>
      <c r="B239" s="232"/>
      <c r="C239" s="233"/>
      <c r="D239" s="234" t="s">
        <v>145</v>
      </c>
      <c r="E239" s="235" t="s">
        <v>1</v>
      </c>
      <c r="F239" s="236" t="s">
        <v>275</v>
      </c>
      <c r="G239" s="233"/>
      <c r="H239" s="235" t="s">
        <v>1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145</v>
      </c>
      <c r="AU239" s="242" t="s">
        <v>88</v>
      </c>
      <c r="AV239" s="13" t="s">
        <v>86</v>
      </c>
      <c r="AW239" s="13" t="s">
        <v>33</v>
      </c>
      <c r="AX239" s="13" t="s">
        <v>78</v>
      </c>
      <c r="AY239" s="242" t="s">
        <v>136</v>
      </c>
    </row>
    <row r="240" s="14" customFormat="1">
      <c r="A240" s="14"/>
      <c r="B240" s="243"/>
      <c r="C240" s="244"/>
      <c r="D240" s="234" t="s">
        <v>145</v>
      </c>
      <c r="E240" s="245" t="s">
        <v>1</v>
      </c>
      <c r="F240" s="246" t="s">
        <v>276</v>
      </c>
      <c r="G240" s="244"/>
      <c r="H240" s="247">
        <v>-87.75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145</v>
      </c>
      <c r="AU240" s="253" t="s">
        <v>88</v>
      </c>
      <c r="AV240" s="14" t="s">
        <v>88</v>
      </c>
      <c r="AW240" s="14" t="s">
        <v>33</v>
      </c>
      <c r="AX240" s="14" t="s">
        <v>78</v>
      </c>
      <c r="AY240" s="253" t="s">
        <v>136</v>
      </c>
    </row>
    <row r="241" s="13" customFormat="1">
      <c r="A241" s="13"/>
      <c r="B241" s="232"/>
      <c r="C241" s="233"/>
      <c r="D241" s="234" t="s">
        <v>145</v>
      </c>
      <c r="E241" s="235" t="s">
        <v>1</v>
      </c>
      <c r="F241" s="236" t="s">
        <v>277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145</v>
      </c>
      <c r="AU241" s="242" t="s">
        <v>88</v>
      </c>
      <c r="AV241" s="13" t="s">
        <v>86</v>
      </c>
      <c r="AW241" s="13" t="s">
        <v>33</v>
      </c>
      <c r="AX241" s="13" t="s">
        <v>78</v>
      </c>
      <c r="AY241" s="242" t="s">
        <v>136</v>
      </c>
    </row>
    <row r="242" s="14" customFormat="1">
      <c r="A242" s="14"/>
      <c r="B242" s="243"/>
      <c r="C242" s="244"/>
      <c r="D242" s="234" t="s">
        <v>145</v>
      </c>
      <c r="E242" s="245" t="s">
        <v>1</v>
      </c>
      <c r="F242" s="246" t="s">
        <v>278</v>
      </c>
      <c r="G242" s="244"/>
      <c r="H242" s="247">
        <v>151.19999999999999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145</v>
      </c>
      <c r="AU242" s="253" t="s">
        <v>88</v>
      </c>
      <c r="AV242" s="14" t="s">
        <v>88</v>
      </c>
      <c r="AW242" s="14" t="s">
        <v>33</v>
      </c>
      <c r="AX242" s="14" t="s">
        <v>78</v>
      </c>
      <c r="AY242" s="253" t="s">
        <v>136</v>
      </c>
    </row>
    <row r="243" s="14" customFormat="1">
      <c r="A243" s="14"/>
      <c r="B243" s="243"/>
      <c r="C243" s="244"/>
      <c r="D243" s="234" t="s">
        <v>145</v>
      </c>
      <c r="E243" s="245" t="s">
        <v>1</v>
      </c>
      <c r="F243" s="246" t="s">
        <v>279</v>
      </c>
      <c r="G243" s="244"/>
      <c r="H243" s="247">
        <v>0.55000000000000004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145</v>
      </c>
      <c r="AU243" s="253" t="s">
        <v>88</v>
      </c>
      <c r="AV243" s="14" t="s">
        <v>88</v>
      </c>
      <c r="AW243" s="14" t="s">
        <v>33</v>
      </c>
      <c r="AX243" s="14" t="s">
        <v>78</v>
      </c>
      <c r="AY243" s="253" t="s">
        <v>136</v>
      </c>
    </row>
    <row r="244" s="15" customFormat="1">
      <c r="A244" s="15"/>
      <c r="B244" s="254"/>
      <c r="C244" s="255"/>
      <c r="D244" s="234" t="s">
        <v>145</v>
      </c>
      <c r="E244" s="256" t="s">
        <v>1</v>
      </c>
      <c r="F244" s="257" t="s">
        <v>150</v>
      </c>
      <c r="G244" s="255"/>
      <c r="H244" s="258">
        <v>1078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145</v>
      </c>
      <c r="AU244" s="264" t="s">
        <v>88</v>
      </c>
      <c r="AV244" s="15" t="s">
        <v>143</v>
      </c>
      <c r="AW244" s="15" t="s">
        <v>33</v>
      </c>
      <c r="AX244" s="15" t="s">
        <v>86</v>
      </c>
      <c r="AY244" s="264" t="s">
        <v>136</v>
      </c>
    </row>
    <row r="245" s="2" customFormat="1" ht="14.4" customHeight="1">
      <c r="A245" s="39"/>
      <c r="B245" s="40"/>
      <c r="C245" s="219" t="s">
        <v>280</v>
      </c>
      <c r="D245" s="219" t="s">
        <v>138</v>
      </c>
      <c r="E245" s="220" t="s">
        <v>281</v>
      </c>
      <c r="F245" s="221" t="s">
        <v>282</v>
      </c>
      <c r="G245" s="222" t="s">
        <v>141</v>
      </c>
      <c r="H245" s="223">
        <v>1078</v>
      </c>
      <c r="I245" s="224"/>
      <c r="J245" s="225">
        <f>ROUND(I245*H245,2)</f>
        <v>0</v>
      </c>
      <c r="K245" s="221" t="s">
        <v>142</v>
      </c>
      <c r="L245" s="45"/>
      <c r="M245" s="226" t="s">
        <v>1</v>
      </c>
      <c r="N245" s="227" t="s">
        <v>43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143</v>
      </c>
      <c r="AT245" s="230" t="s">
        <v>138</v>
      </c>
      <c r="AU245" s="230" t="s">
        <v>88</v>
      </c>
      <c r="AY245" s="18" t="s">
        <v>136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86</v>
      </c>
      <c r="BK245" s="231">
        <f>ROUND(I245*H245,2)</f>
        <v>0</v>
      </c>
      <c r="BL245" s="18" t="s">
        <v>143</v>
      </c>
      <c r="BM245" s="230" t="s">
        <v>283</v>
      </c>
    </row>
    <row r="246" s="2" customFormat="1" ht="24.15" customHeight="1">
      <c r="A246" s="39"/>
      <c r="B246" s="40"/>
      <c r="C246" s="219" t="s">
        <v>284</v>
      </c>
      <c r="D246" s="219" t="s">
        <v>138</v>
      </c>
      <c r="E246" s="220" t="s">
        <v>285</v>
      </c>
      <c r="F246" s="221" t="s">
        <v>286</v>
      </c>
      <c r="G246" s="222" t="s">
        <v>199</v>
      </c>
      <c r="H246" s="223">
        <v>1940.4000000000001</v>
      </c>
      <c r="I246" s="224"/>
      <c r="J246" s="225">
        <f>ROUND(I246*H246,2)</f>
        <v>0</v>
      </c>
      <c r="K246" s="221" t="s">
        <v>142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143</v>
      </c>
      <c r="AT246" s="230" t="s">
        <v>138</v>
      </c>
      <c r="AU246" s="230" t="s">
        <v>88</v>
      </c>
      <c r="AY246" s="18" t="s">
        <v>136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86</v>
      </c>
      <c r="BK246" s="231">
        <f>ROUND(I246*H246,2)</f>
        <v>0</v>
      </c>
      <c r="BL246" s="18" t="s">
        <v>143</v>
      </c>
      <c r="BM246" s="230" t="s">
        <v>287</v>
      </c>
    </row>
    <row r="247" s="14" customFormat="1">
      <c r="A247" s="14"/>
      <c r="B247" s="243"/>
      <c r="C247" s="244"/>
      <c r="D247" s="234" t="s">
        <v>145</v>
      </c>
      <c r="E247" s="245" t="s">
        <v>1</v>
      </c>
      <c r="F247" s="246" t="s">
        <v>288</v>
      </c>
      <c r="G247" s="244"/>
      <c r="H247" s="247">
        <v>1940.4000000000001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145</v>
      </c>
      <c r="AU247" s="253" t="s">
        <v>88</v>
      </c>
      <c r="AV247" s="14" t="s">
        <v>88</v>
      </c>
      <c r="AW247" s="14" t="s">
        <v>33</v>
      </c>
      <c r="AX247" s="14" t="s">
        <v>86</v>
      </c>
      <c r="AY247" s="253" t="s">
        <v>136</v>
      </c>
    </row>
    <row r="248" s="2" customFormat="1" ht="24.15" customHeight="1">
      <c r="A248" s="39"/>
      <c r="B248" s="40"/>
      <c r="C248" s="219" t="s">
        <v>289</v>
      </c>
      <c r="D248" s="219" t="s">
        <v>138</v>
      </c>
      <c r="E248" s="220" t="s">
        <v>290</v>
      </c>
      <c r="F248" s="221" t="s">
        <v>291</v>
      </c>
      <c r="G248" s="222" t="s">
        <v>163</v>
      </c>
      <c r="H248" s="223">
        <v>1172</v>
      </c>
      <c r="I248" s="224"/>
      <c r="J248" s="225">
        <f>ROUND(I248*H248,2)</f>
        <v>0</v>
      </c>
      <c r="K248" s="221" t="s">
        <v>142</v>
      </c>
      <c r="L248" s="45"/>
      <c r="M248" s="226" t="s">
        <v>1</v>
      </c>
      <c r="N248" s="227" t="s">
        <v>43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143</v>
      </c>
      <c r="AT248" s="230" t="s">
        <v>138</v>
      </c>
      <c r="AU248" s="230" t="s">
        <v>88</v>
      </c>
      <c r="AY248" s="18" t="s">
        <v>136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86</v>
      </c>
      <c r="BK248" s="231">
        <f>ROUND(I248*H248,2)</f>
        <v>0</v>
      </c>
      <c r="BL248" s="18" t="s">
        <v>143</v>
      </c>
      <c r="BM248" s="230" t="s">
        <v>292</v>
      </c>
    </row>
    <row r="249" s="13" customFormat="1">
      <c r="A249" s="13"/>
      <c r="B249" s="232"/>
      <c r="C249" s="233"/>
      <c r="D249" s="234" t="s">
        <v>145</v>
      </c>
      <c r="E249" s="235" t="s">
        <v>1</v>
      </c>
      <c r="F249" s="236" t="s">
        <v>293</v>
      </c>
      <c r="G249" s="233"/>
      <c r="H249" s="235" t="s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145</v>
      </c>
      <c r="AU249" s="242" t="s">
        <v>88</v>
      </c>
      <c r="AV249" s="13" t="s">
        <v>86</v>
      </c>
      <c r="AW249" s="13" t="s">
        <v>33</v>
      </c>
      <c r="AX249" s="13" t="s">
        <v>78</v>
      </c>
      <c r="AY249" s="242" t="s">
        <v>136</v>
      </c>
    </row>
    <row r="250" s="13" customFormat="1">
      <c r="A250" s="13"/>
      <c r="B250" s="232"/>
      <c r="C250" s="233"/>
      <c r="D250" s="234" t="s">
        <v>145</v>
      </c>
      <c r="E250" s="235" t="s">
        <v>1</v>
      </c>
      <c r="F250" s="236" t="s">
        <v>294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145</v>
      </c>
      <c r="AU250" s="242" t="s">
        <v>88</v>
      </c>
      <c r="AV250" s="13" t="s">
        <v>86</v>
      </c>
      <c r="AW250" s="13" t="s">
        <v>33</v>
      </c>
      <c r="AX250" s="13" t="s">
        <v>78</v>
      </c>
      <c r="AY250" s="242" t="s">
        <v>136</v>
      </c>
    </row>
    <row r="251" s="14" customFormat="1">
      <c r="A251" s="14"/>
      <c r="B251" s="243"/>
      <c r="C251" s="244"/>
      <c r="D251" s="234" t="s">
        <v>145</v>
      </c>
      <c r="E251" s="245" t="s">
        <v>1</v>
      </c>
      <c r="F251" s="246" t="s">
        <v>295</v>
      </c>
      <c r="G251" s="244"/>
      <c r="H251" s="247">
        <v>992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145</v>
      </c>
      <c r="AU251" s="253" t="s">
        <v>88</v>
      </c>
      <c r="AV251" s="14" t="s">
        <v>88</v>
      </c>
      <c r="AW251" s="14" t="s">
        <v>33</v>
      </c>
      <c r="AX251" s="14" t="s">
        <v>78</v>
      </c>
      <c r="AY251" s="253" t="s">
        <v>136</v>
      </c>
    </row>
    <row r="252" s="13" customFormat="1">
      <c r="A252" s="13"/>
      <c r="B252" s="232"/>
      <c r="C252" s="233"/>
      <c r="D252" s="234" t="s">
        <v>145</v>
      </c>
      <c r="E252" s="235" t="s">
        <v>1</v>
      </c>
      <c r="F252" s="236" t="s">
        <v>296</v>
      </c>
      <c r="G252" s="233"/>
      <c r="H252" s="235" t="s">
        <v>1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145</v>
      </c>
      <c r="AU252" s="242" t="s">
        <v>88</v>
      </c>
      <c r="AV252" s="13" t="s">
        <v>86</v>
      </c>
      <c r="AW252" s="13" t="s">
        <v>33</v>
      </c>
      <c r="AX252" s="13" t="s">
        <v>78</v>
      </c>
      <c r="AY252" s="242" t="s">
        <v>136</v>
      </c>
    </row>
    <row r="253" s="14" customFormat="1">
      <c r="A253" s="14"/>
      <c r="B253" s="243"/>
      <c r="C253" s="244"/>
      <c r="D253" s="234" t="s">
        <v>145</v>
      </c>
      <c r="E253" s="245" t="s">
        <v>1</v>
      </c>
      <c r="F253" s="246" t="s">
        <v>297</v>
      </c>
      <c r="G253" s="244"/>
      <c r="H253" s="247">
        <v>180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145</v>
      </c>
      <c r="AU253" s="253" t="s">
        <v>88</v>
      </c>
      <c r="AV253" s="14" t="s">
        <v>88</v>
      </c>
      <c r="AW253" s="14" t="s">
        <v>33</v>
      </c>
      <c r="AX253" s="14" t="s">
        <v>78</v>
      </c>
      <c r="AY253" s="253" t="s">
        <v>136</v>
      </c>
    </row>
    <row r="254" s="15" customFormat="1">
      <c r="A254" s="15"/>
      <c r="B254" s="254"/>
      <c r="C254" s="255"/>
      <c r="D254" s="234" t="s">
        <v>145</v>
      </c>
      <c r="E254" s="256" t="s">
        <v>1</v>
      </c>
      <c r="F254" s="257" t="s">
        <v>150</v>
      </c>
      <c r="G254" s="255"/>
      <c r="H254" s="258">
        <v>1172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145</v>
      </c>
      <c r="AU254" s="264" t="s">
        <v>88</v>
      </c>
      <c r="AV254" s="15" t="s">
        <v>143</v>
      </c>
      <c r="AW254" s="15" t="s">
        <v>33</v>
      </c>
      <c r="AX254" s="15" t="s">
        <v>86</v>
      </c>
      <c r="AY254" s="264" t="s">
        <v>136</v>
      </c>
    </row>
    <row r="255" s="2" customFormat="1" ht="24.15" customHeight="1">
      <c r="A255" s="39"/>
      <c r="B255" s="40"/>
      <c r="C255" s="219" t="s">
        <v>298</v>
      </c>
      <c r="D255" s="219" t="s">
        <v>138</v>
      </c>
      <c r="E255" s="220" t="s">
        <v>299</v>
      </c>
      <c r="F255" s="221" t="s">
        <v>300</v>
      </c>
      <c r="G255" s="222" t="s">
        <v>163</v>
      </c>
      <c r="H255" s="223">
        <v>335</v>
      </c>
      <c r="I255" s="224"/>
      <c r="J255" s="225">
        <f>ROUND(I255*H255,2)</f>
        <v>0</v>
      </c>
      <c r="K255" s="221" t="s">
        <v>142</v>
      </c>
      <c r="L255" s="45"/>
      <c r="M255" s="226" t="s">
        <v>1</v>
      </c>
      <c r="N255" s="227" t="s">
        <v>43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143</v>
      </c>
      <c r="AT255" s="230" t="s">
        <v>138</v>
      </c>
      <c r="AU255" s="230" t="s">
        <v>88</v>
      </c>
      <c r="AY255" s="18" t="s">
        <v>136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86</v>
      </c>
      <c r="BK255" s="231">
        <f>ROUND(I255*H255,2)</f>
        <v>0</v>
      </c>
      <c r="BL255" s="18" t="s">
        <v>143</v>
      </c>
      <c r="BM255" s="230" t="s">
        <v>301</v>
      </c>
    </row>
    <row r="256" s="13" customFormat="1">
      <c r="A256" s="13"/>
      <c r="B256" s="232"/>
      <c r="C256" s="233"/>
      <c r="D256" s="234" t="s">
        <v>145</v>
      </c>
      <c r="E256" s="235" t="s">
        <v>1</v>
      </c>
      <c r="F256" s="236" t="s">
        <v>302</v>
      </c>
      <c r="G256" s="233"/>
      <c r="H256" s="235" t="s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145</v>
      </c>
      <c r="AU256" s="242" t="s">
        <v>88</v>
      </c>
      <c r="AV256" s="13" t="s">
        <v>86</v>
      </c>
      <c r="AW256" s="13" t="s">
        <v>33</v>
      </c>
      <c r="AX256" s="13" t="s">
        <v>78</v>
      </c>
      <c r="AY256" s="242" t="s">
        <v>136</v>
      </c>
    </row>
    <row r="257" s="14" customFormat="1">
      <c r="A257" s="14"/>
      <c r="B257" s="243"/>
      <c r="C257" s="244"/>
      <c r="D257" s="234" t="s">
        <v>145</v>
      </c>
      <c r="E257" s="245" t="s">
        <v>1</v>
      </c>
      <c r="F257" s="246" t="s">
        <v>303</v>
      </c>
      <c r="G257" s="244"/>
      <c r="H257" s="247">
        <v>335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145</v>
      </c>
      <c r="AU257" s="253" t="s">
        <v>88</v>
      </c>
      <c r="AV257" s="14" t="s">
        <v>88</v>
      </c>
      <c r="AW257" s="14" t="s">
        <v>33</v>
      </c>
      <c r="AX257" s="14" t="s">
        <v>86</v>
      </c>
      <c r="AY257" s="253" t="s">
        <v>136</v>
      </c>
    </row>
    <row r="258" s="2" customFormat="1" ht="14.4" customHeight="1">
      <c r="A258" s="39"/>
      <c r="B258" s="40"/>
      <c r="C258" s="219" t="s">
        <v>304</v>
      </c>
      <c r="D258" s="219" t="s">
        <v>138</v>
      </c>
      <c r="E258" s="220" t="s">
        <v>305</v>
      </c>
      <c r="F258" s="221" t="s">
        <v>306</v>
      </c>
      <c r="G258" s="222" t="s">
        <v>163</v>
      </c>
      <c r="H258" s="223">
        <v>335</v>
      </c>
      <c r="I258" s="224"/>
      <c r="J258" s="225">
        <f>ROUND(I258*H258,2)</f>
        <v>0</v>
      </c>
      <c r="K258" s="221" t="s">
        <v>142</v>
      </c>
      <c r="L258" s="45"/>
      <c r="M258" s="226" t="s">
        <v>1</v>
      </c>
      <c r="N258" s="227" t="s">
        <v>43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143</v>
      </c>
      <c r="AT258" s="230" t="s">
        <v>138</v>
      </c>
      <c r="AU258" s="230" t="s">
        <v>88</v>
      </c>
      <c r="AY258" s="18" t="s">
        <v>136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86</v>
      </c>
      <c r="BK258" s="231">
        <f>ROUND(I258*H258,2)</f>
        <v>0</v>
      </c>
      <c r="BL258" s="18" t="s">
        <v>143</v>
      </c>
      <c r="BM258" s="230" t="s">
        <v>307</v>
      </c>
    </row>
    <row r="259" s="13" customFormat="1">
      <c r="A259" s="13"/>
      <c r="B259" s="232"/>
      <c r="C259" s="233"/>
      <c r="D259" s="234" t="s">
        <v>145</v>
      </c>
      <c r="E259" s="235" t="s">
        <v>1</v>
      </c>
      <c r="F259" s="236" t="s">
        <v>308</v>
      </c>
      <c r="G259" s="233"/>
      <c r="H259" s="235" t="s">
        <v>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145</v>
      </c>
      <c r="AU259" s="242" t="s">
        <v>88</v>
      </c>
      <c r="AV259" s="13" t="s">
        <v>86</v>
      </c>
      <c r="AW259" s="13" t="s">
        <v>33</v>
      </c>
      <c r="AX259" s="13" t="s">
        <v>78</v>
      </c>
      <c r="AY259" s="242" t="s">
        <v>136</v>
      </c>
    </row>
    <row r="260" s="14" customFormat="1">
      <c r="A260" s="14"/>
      <c r="B260" s="243"/>
      <c r="C260" s="244"/>
      <c r="D260" s="234" t="s">
        <v>145</v>
      </c>
      <c r="E260" s="245" t="s">
        <v>1</v>
      </c>
      <c r="F260" s="246" t="s">
        <v>303</v>
      </c>
      <c r="G260" s="244"/>
      <c r="H260" s="247">
        <v>335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145</v>
      </c>
      <c r="AU260" s="253" t="s">
        <v>88</v>
      </c>
      <c r="AV260" s="14" t="s">
        <v>88</v>
      </c>
      <c r="AW260" s="14" t="s">
        <v>33</v>
      </c>
      <c r="AX260" s="14" t="s">
        <v>86</v>
      </c>
      <c r="AY260" s="253" t="s">
        <v>136</v>
      </c>
    </row>
    <row r="261" s="2" customFormat="1" ht="24.15" customHeight="1">
      <c r="A261" s="39"/>
      <c r="B261" s="40"/>
      <c r="C261" s="219" t="s">
        <v>7</v>
      </c>
      <c r="D261" s="219" t="s">
        <v>138</v>
      </c>
      <c r="E261" s="220" t="s">
        <v>309</v>
      </c>
      <c r="F261" s="221" t="s">
        <v>310</v>
      </c>
      <c r="G261" s="222" t="s">
        <v>163</v>
      </c>
      <c r="H261" s="223">
        <v>335</v>
      </c>
      <c r="I261" s="224"/>
      <c r="J261" s="225">
        <f>ROUND(I261*H261,2)</f>
        <v>0</v>
      </c>
      <c r="K261" s="221" t="s">
        <v>142</v>
      </c>
      <c r="L261" s="45"/>
      <c r="M261" s="226" t="s">
        <v>1</v>
      </c>
      <c r="N261" s="227" t="s">
        <v>43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143</v>
      </c>
      <c r="AT261" s="230" t="s">
        <v>138</v>
      </c>
      <c r="AU261" s="230" t="s">
        <v>88</v>
      </c>
      <c r="AY261" s="18" t="s">
        <v>136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86</v>
      </c>
      <c r="BK261" s="231">
        <f>ROUND(I261*H261,2)</f>
        <v>0</v>
      </c>
      <c r="BL261" s="18" t="s">
        <v>143</v>
      </c>
      <c r="BM261" s="230" t="s">
        <v>311</v>
      </c>
    </row>
    <row r="262" s="13" customFormat="1">
      <c r="A262" s="13"/>
      <c r="B262" s="232"/>
      <c r="C262" s="233"/>
      <c r="D262" s="234" t="s">
        <v>145</v>
      </c>
      <c r="E262" s="235" t="s">
        <v>1</v>
      </c>
      <c r="F262" s="236" t="s">
        <v>312</v>
      </c>
      <c r="G262" s="233"/>
      <c r="H262" s="235" t="s">
        <v>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145</v>
      </c>
      <c r="AU262" s="242" t="s">
        <v>88</v>
      </c>
      <c r="AV262" s="13" t="s">
        <v>86</v>
      </c>
      <c r="AW262" s="13" t="s">
        <v>33</v>
      </c>
      <c r="AX262" s="13" t="s">
        <v>78</v>
      </c>
      <c r="AY262" s="242" t="s">
        <v>136</v>
      </c>
    </row>
    <row r="263" s="14" customFormat="1">
      <c r="A263" s="14"/>
      <c r="B263" s="243"/>
      <c r="C263" s="244"/>
      <c r="D263" s="234" t="s">
        <v>145</v>
      </c>
      <c r="E263" s="245" t="s">
        <v>1</v>
      </c>
      <c r="F263" s="246" t="s">
        <v>303</v>
      </c>
      <c r="G263" s="244"/>
      <c r="H263" s="247">
        <v>335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145</v>
      </c>
      <c r="AU263" s="253" t="s">
        <v>88</v>
      </c>
      <c r="AV263" s="14" t="s">
        <v>88</v>
      </c>
      <c r="AW263" s="14" t="s">
        <v>33</v>
      </c>
      <c r="AX263" s="14" t="s">
        <v>86</v>
      </c>
      <c r="AY263" s="253" t="s">
        <v>136</v>
      </c>
    </row>
    <row r="264" s="2" customFormat="1" ht="24.15" customHeight="1">
      <c r="A264" s="39"/>
      <c r="B264" s="40"/>
      <c r="C264" s="219" t="s">
        <v>313</v>
      </c>
      <c r="D264" s="219" t="s">
        <v>138</v>
      </c>
      <c r="E264" s="220" t="s">
        <v>314</v>
      </c>
      <c r="F264" s="221" t="s">
        <v>315</v>
      </c>
      <c r="G264" s="222" t="s">
        <v>163</v>
      </c>
      <c r="H264" s="223">
        <v>335</v>
      </c>
      <c r="I264" s="224"/>
      <c r="J264" s="225">
        <f>ROUND(I264*H264,2)</f>
        <v>0</v>
      </c>
      <c r="K264" s="221" t="s">
        <v>142</v>
      </c>
      <c r="L264" s="45"/>
      <c r="M264" s="226" t="s">
        <v>1</v>
      </c>
      <c r="N264" s="227" t="s">
        <v>43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143</v>
      </c>
      <c r="AT264" s="230" t="s">
        <v>138</v>
      </c>
      <c r="AU264" s="230" t="s">
        <v>88</v>
      </c>
      <c r="AY264" s="18" t="s">
        <v>136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86</v>
      </c>
      <c r="BK264" s="231">
        <f>ROUND(I264*H264,2)</f>
        <v>0</v>
      </c>
      <c r="BL264" s="18" t="s">
        <v>143</v>
      </c>
      <c r="BM264" s="230" t="s">
        <v>316</v>
      </c>
    </row>
    <row r="265" s="13" customFormat="1">
      <c r="A265" s="13"/>
      <c r="B265" s="232"/>
      <c r="C265" s="233"/>
      <c r="D265" s="234" t="s">
        <v>145</v>
      </c>
      <c r="E265" s="235" t="s">
        <v>1</v>
      </c>
      <c r="F265" s="236" t="s">
        <v>317</v>
      </c>
      <c r="G265" s="233"/>
      <c r="H265" s="235" t="s">
        <v>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145</v>
      </c>
      <c r="AU265" s="242" t="s">
        <v>88</v>
      </c>
      <c r="AV265" s="13" t="s">
        <v>86</v>
      </c>
      <c r="AW265" s="13" t="s">
        <v>33</v>
      </c>
      <c r="AX265" s="13" t="s">
        <v>78</v>
      </c>
      <c r="AY265" s="242" t="s">
        <v>136</v>
      </c>
    </row>
    <row r="266" s="14" customFormat="1">
      <c r="A266" s="14"/>
      <c r="B266" s="243"/>
      <c r="C266" s="244"/>
      <c r="D266" s="234" t="s">
        <v>145</v>
      </c>
      <c r="E266" s="245" t="s">
        <v>1</v>
      </c>
      <c r="F266" s="246" t="s">
        <v>303</v>
      </c>
      <c r="G266" s="244"/>
      <c r="H266" s="247">
        <v>335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145</v>
      </c>
      <c r="AU266" s="253" t="s">
        <v>88</v>
      </c>
      <c r="AV266" s="14" t="s">
        <v>88</v>
      </c>
      <c r="AW266" s="14" t="s">
        <v>33</v>
      </c>
      <c r="AX266" s="14" t="s">
        <v>86</v>
      </c>
      <c r="AY266" s="253" t="s">
        <v>136</v>
      </c>
    </row>
    <row r="267" s="2" customFormat="1" ht="24.15" customHeight="1">
      <c r="A267" s="39"/>
      <c r="B267" s="40"/>
      <c r="C267" s="219" t="s">
        <v>318</v>
      </c>
      <c r="D267" s="219" t="s">
        <v>138</v>
      </c>
      <c r="E267" s="220" t="s">
        <v>319</v>
      </c>
      <c r="F267" s="221" t="s">
        <v>320</v>
      </c>
      <c r="G267" s="222" t="s">
        <v>163</v>
      </c>
      <c r="H267" s="223">
        <v>335</v>
      </c>
      <c r="I267" s="224"/>
      <c r="J267" s="225">
        <f>ROUND(I267*H267,2)</f>
        <v>0</v>
      </c>
      <c r="K267" s="221" t="s">
        <v>142</v>
      </c>
      <c r="L267" s="45"/>
      <c r="M267" s="226" t="s">
        <v>1</v>
      </c>
      <c r="N267" s="227" t="s">
        <v>43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143</v>
      </c>
      <c r="AT267" s="230" t="s">
        <v>138</v>
      </c>
      <c r="AU267" s="230" t="s">
        <v>88</v>
      </c>
      <c r="AY267" s="18" t="s">
        <v>136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86</v>
      </c>
      <c r="BK267" s="231">
        <f>ROUND(I267*H267,2)</f>
        <v>0</v>
      </c>
      <c r="BL267" s="18" t="s">
        <v>143</v>
      </c>
      <c r="BM267" s="230" t="s">
        <v>321</v>
      </c>
    </row>
    <row r="268" s="2" customFormat="1" ht="24.15" customHeight="1">
      <c r="A268" s="39"/>
      <c r="B268" s="40"/>
      <c r="C268" s="219" t="s">
        <v>322</v>
      </c>
      <c r="D268" s="219" t="s">
        <v>138</v>
      </c>
      <c r="E268" s="220" t="s">
        <v>323</v>
      </c>
      <c r="F268" s="221" t="s">
        <v>324</v>
      </c>
      <c r="G268" s="222" t="s">
        <v>163</v>
      </c>
      <c r="H268" s="223">
        <v>335</v>
      </c>
      <c r="I268" s="224"/>
      <c r="J268" s="225">
        <f>ROUND(I268*H268,2)</f>
        <v>0</v>
      </c>
      <c r="K268" s="221" t="s">
        <v>142</v>
      </c>
      <c r="L268" s="45"/>
      <c r="M268" s="226" t="s">
        <v>1</v>
      </c>
      <c r="N268" s="227" t="s">
        <v>43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143</v>
      </c>
      <c r="AT268" s="230" t="s">
        <v>138</v>
      </c>
      <c r="AU268" s="230" t="s">
        <v>88</v>
      </c>
      <c r="AY268" s="18" t="s">
        <v>136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86</v>
      </c>
      <c r="BK268" s="231">
        <f>ROUND(I268*H268,2)</f>
        <v>0</v>
      </c>
      <c r="BL268" s="18" t="s">
        <v>143</v>
      </c>
      <c r="BM268" s="230" t="s">
        <v>325</v>
      </c>
    </row>
    <row r="269" s="2" customFormat="1" ht="14.4" customHeight="1">
      <c r="A269" s="39"/>
      <c r="B269" s="40"/>
      <c r="C269" s="276" t="s">
        <v>326</v>
      </c>
      <c r="D269" s="276" t="s">
        <v>196</v>
      </c>
      <c r="E269" s="277" t="s">
        <v>327</v>
      </c>
      <c r="F269" s="278" t="s">
        <v>328</v>
      </c>
      <c r="G269" s="279" t="s">
        <v>329</v>
      </c>
      <c r="H269" s="280">
        <v>14</v>
      </c>
      <c r="I269" s="281"/>
      <c r="J269" s="282">
        <f>ROUND(I269*H269,2)</f>
        <v>0</v>
      </c>
      <c r="K269" s="278" t="s">
        <v>142</v>
      </c>
      <c r="L269" s="283"/>
      <c r="M269" s="284" t="s">
        <v>1</v>
      </c>
      <c r="N269" s="285" t="s">
        <v>43</v>
      </c>
      <c r="O269" s="92"/>
      <c r="P269" s="228">
        <f>O269*H269</f>
        <v>0</v>
      </c>
      <c r="Q269" s="228">
        <v>0.001</v>
      </c>
      <c r="R269" s="228">
        <f>Q269*H269</f>
        <v>0.014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200</v>
      </c>
      <c r="AT269" s="230" t="s">
        <v>196</v>
      </c>
      <c r="AU269" s="230" t="s">
        <v>88</v>
      </c>
      <c r="AY269" s="18" t="s">
        <v>136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86</v>
      </c>
      <c r="BK269" s="231">
        <f>ROUND(I269*H269,2)</f>
        <v>0</v>
      </c>
      <c r="BL269" s="18" t="s">
        <v>143</v>
      </c>
      <c r="BM269" s="230" t="s">
        <v>330</v>
      </c>
    </row>
    <row r="270" s="14" customFormat="1">
      <c r="A270" s="14"/>
      <c r="B270" s="243"/>
      <c r="C270" s="244"/>
      <c r="D270" s="234" t="s">
        <v>145</v>
      </c>
      <c r="E270" s="245" t="s">
        <v>1</v>
      </c>
      <c r="F270" s="246" t="s">
        <v>331</v>
      </c>
      <c r="G270" s="244"/>
      <c r="H270" s="247">
        <v>14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145</v>
      </c>
      <c r="AU270" s="253" t="s">
        <v>88</v>
      </c>
      <c r="AV270" s="14" t="s">
        <v>88</v>
      </c>
      <c r="AW270" s="14" t="s">
        <v>33</v>
      </c>
      <c r="AX270" s="14" t="s">
        <v>86</v>
      </c>
      <c r="AY270" s="253" t="s">
        <v>136</v>
      </c>
    </row>
    <row r="271" s="2" customFormat="1" ht="14.4" customHeight="1">
      <c r="A271" s="39"/>
      <c r="B271" s="40"/>
      <c r="C271" s="219" t="s">
        <v>332</v>
      </c>
      <c r="D271" s="219" t="s">
        <v>138</v>
      </c>
      <c r="E271" s="220" t="s">
        <v>333</v>
      </c>
      <c r="F271" s="221" t="s">
        <v>334</v>
      </c>
      <c r="G271" s="222" t="s">
        <v>141</v>
      </c>
      <c r="H271" s="223">
        <v>6.7000000000000002</v>
      </c>
      <c r="I271" s="224"/>
      <c r="J271" s="225">
        <f>ROUND(I271*H271,2)</f>
        <v>0</v>
      </c>
      <c r="K271" s="221" t="s">
        <v>142</v>
      </c>
      <c r="L271" s="45"/>
      <c r="M271" s="226" t="s">
        <v>1</v>
      </c>
      <c r="N271" s="227" t="s">
        <v>43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143</v>
      </c>
      <c r="AT271" s="230" t="s">
        <v>138</v>
      </c>
      <c r="AU271" s="230" t="s">
        <v>88</v>
      </c>
      <c r="AY271" s="18" t="s">
        <v>136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86</v>
      </c>
      <c r="BK271" s="231">
        <f>ROUND(I271*H271,2)</f>
        <v>0</v>
      </c>
      <c r="BL271" s="18" t="s">
        <v>143</v>
      </c>
      <c r="BM271" s="230" t="s">
        <v>335</v>
      </c>
    </row>
    <row r="272" s="13" customFormat="1">
      <c r="A272" s="13"/>
      <c r="B272" s="232"/>
      <c r="C272" s="233"/>
      <c r="D272" s="234" t="s">
        <v>145</v>
      </c>
      <c r="E272" s="235" t="s">
        <v>1</v>
      </c>
      <c r="F272" s="236" t="s">
        <v>336</v>
      </c>
      <c r="G272" s="233"/>
      <c r="H272" s="235" t="s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145</v>
      </c>
      <c r="AU272" s="242" t="s">
        <v>88</v>
      </c>
      <c r="AV272" s="13" t="s">
        <v>86</v>
      </c>
      <c r="AW272" s="13" t="s">
        <v>33</v>
      </c>
      <c r="AX272" s="13" t="s">
        <v>78</v>
      </c>
      <c r="AY272" s="242" t="s">
        <v>136</v>
      </c>
    </row>
    <row r="273" s="14" customFormat="1">
      <c r="A273" s="14"/>
      <c r="B273" s="243"/>
      <c r="C273" s="244"/>
      <c r="D273" s="234" t="s">
        <v>145</v>
      </c>
      <c r="E273" s="245" t="s">
        <v>1</v>
      </c>
      <c r="F273" s="246" t="s">
        <v>337</v>
      </c>
      <c r="G273" s="244"/>
      <c r="H273" s="247">
        <v>6.7000000000000002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145</v>
      </c>
      <c r="AU273" s="253" t="s">
        <v>88</v>
      </c>
      <c r="AV273" s="14" t="s">
        <v>88</v>
      </c>
      <c r="AW273" s="14" t="s">
        <v>33</v>
      </c>
      <c r="AX273" s="14" t="s">
        <v>86</v>
      </c>
      <c r="AY273" s="253" t="s">
        <v>136</v>
      </c>
    </row>
    <row r="274" s="2" customFormat="1" ht="14.4" customHeight="1">
      <c r="A274" s="39"/>
      <c r="B274" s="40"/>
      <c r="C274" s="219" t="s">
        <v>338</v>
      </c>
      <c r="D274" s="219" t="s">
        <v>138</v>
      </c>
      <c r="E274" s="220" t="s">
        <v>339</v>
      </c>
      <c r="F274" s="221" t="s">
        <v>340</v>
      </c>
      <c r="G274" s="222" t="s">
        <v>141</v>
      </c>
      <c r="H274" s="223">
        <v>6.7000000000000002</v>
      </c>
      <c r="I274" s="224"/>
      <c r="J274" s="225">
        <f>ROUND(I274*H274,2)</f>
        <v>0</v>
      </c>
      <c r="K274" s="221" t="s">
        <v>142</v>
      </c>
      <c r="L274" s="45"/>
      <c r="M274" s="226" t="s">
        <v>1</v>
      </c>
      <c r="N274" s="227" t="s">
        <v>43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143</v>
      </c>
      <c r="AT274" s="230" t="s">
        <v>138</v>
      </c>
      <c r="AU274" s="230" t="s">
        <v>88</v>
      </c>
      <c r="AY274" s="18" t="s">
        <v>136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86</v>
      </c>
      <c r="BK274" s="231">
        <f>ROUND(I274*H274,2)</f>
        <v>0</v>
      </c>
      <c r="BL274" s="18" t="s">
        <v>143</v>
      </c>
      <c r="BM274" s="230" t="s">
        <v>341</v>
      </c>
    </row>
    <row r="275" s="2" customFormat="1" ht="24.15" customHeight="1">
      <c r="A275" s="39"/>
      <c r="B275" s="40"/>
      <c r="C275" s="219" t="s">
        <v>342</v>
      </c>
      <c r="D275" s="219" t="s">
        <v>138</v>
      </c>
      <c r="E275" s="220" t="s">
        <v>343</v>
      </c>
      <c r="F275" s="221" t="s">
        <v>344</v>
      </c>
      <c r="G275" s="222" t="s">
        <v>141</v>
      </c>
      <c r="H275" s="223">
        <v>26.800000000000001</v>
      </c>
      <c r="I275" s="224"/>
      <c r="J275" s="225">
        <f>ROUND(I275*H275,2)</f>
        <v>0</v>
      </c>
      <c r="K275" s="221" t="s">
        <v>142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143</v>
      </c>
      <c r="AT275" s="230" t="s">
        <v>138</v>
      </c>
      <c r="AU275" s="230" t="s">
        <v>88</v>
      </c>
      <c r="AY275" s="18" t="s">
        <v>136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86</v>
      </c>
      <c r="BK275" s="231">
        <f>ROUND(I275*H275,2)</f>
        <v>0</v>
      </c>
      <c r="BL275" s="18" t="s">
        <v>143</v>
      </c>
      <c r="BM275" s="230" t="s">
        <v>345</v>
      </c>
    </row>
    <row r="276" s="13" customFormat="1">
      <c r="A276" s="13"/>
      <c r="B276" s="232"/>
      <c r="C276" s="233"/>
      <c r="D276" s="234" t="s">
        <v>145</v>
      </c>
      <c r="E276" s="235" t="s">
        <v>1</v>
      </c>
      <c r="F276" s="236" t="s">
        <v>346</v>
      </c>
      <c r="G276" s="233"/>
      <c r="H276" s="235" t="s">
        <v>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145</v>
      </c>
      <c r="AU276" s="242" t="s">
        <v>88</v>
      </c>
      <c r="AV276" s="13" t="s">
        <v>86</v>
      </c>
      <c r="AW276" s="13" t="s">
        <v>33</v>
      </c>
      <c r="AX276" s="13" t="s">
        <v>78</v>
      </c>
      <c r="AY276" s="242" t="s">
        <v>136</v>
      </c>
    </row>
    <row r="277" s="14" customFormat="1">
      <c r="A277" s="14"/>
      <c r="B277" s="243"/>
      <c r="C277" s="244"/>
      <c r="D277" s="234" t="s">
        <v>145</v>
      </c>
      <c r="E277" s="245" t="s">
        <v>1</v>
      </c>
      <c r="F277" s="246" t="s">
        <v>347</v>
      </c>
      <c r="G277" s="244"/>
      <c r="H277" s="247">
        <v>26.800000000000001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145</v>
      </c>
      <c r="AU277" s="253" t="s">
        <v>88</v>
      </c>
      <c r="AV277" s="14" t="s">
        <v>88</v>
      </c>
      <c r="AW277" s="14" t="s">
        <v>33</v>
      </c>
      <c r="AX277" s="14" t="s">
        <v>86</v>
      </c>
      <c r="AY277" s="253" t="s">
        <v>136</v>
      </c>
    </row>
    <row r="278" s="12" customFormat="1" ht="22.8" customHeight="1">
      <c r="A278" s="12"/>
      <c r="B278" s="203"/>
      <c r="C278" s="204"/>
      <c r="D278" s="205" t="s">
        <v>77</v>
      </c>
      <c r="E278" s="217" t="s">
        <v>233</v>
      </c>
      <c r="F278" s="217" t="s">
        <v>348</v>
      </c>
      <c r="G278" s="204"/>
      <c r="H278" s="204"/>
      <c r="I278" s="207"/>
      <c r="J278" s="218">
        <f>BK278</f>
        <v>0</v>
      </c>
      <c r="K278" s="204"/>
      <c r="L278" s="209"/>
      <c r="M278" s="210"/>
      <c r="N278" s="211"/>
      <c r="O278" s="211"/>
      <c r="P278" s="212">
        <f>SUM(P279:P296)</f>
        <v>0</v>
      </c>
      <c r="Q278" s="211"/>
      <c r="R278" s="212">
        <f>SUM(R279:R296)</f>
        <v>0</v>
      </c>
      <c r="S278" s="211"/>
      <c r="T278" s="213">
        <f>SUM(T279:T296)</f>
        <v>35.573999999999998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86</v>
      </c>
      <c r="AT278" s="215" t="s">
        <v>77</v>
      </c>
      <c r="AU278" s="215" t="s">
        <v>86</v>
      </c>
      <c r="AY278" s="214" t="s">
        <v>136</v>
      </c>
      <c r="BK278" s="216">
        <f>SUM(BK279:BK296)</f>
        <v>0</v>
      </c>
    </row>
    <row r="279" s="2" customFormat="1" ht="24.15" customHeight="1">
      <c r="A279" s="39"/>
      <c r="B279" s="40"/>
      <c r="C279" s="219" t="s">
        <v>349</v>
      </c>
      <c r="D279" s="219" t="s">
        <v>138</v>
      </c>
      <c r="E279" s="220" t="s">
        <v>350</v>
      </c>
      <c r="F279" s="221" t="s">
        <v>351</v>
      </c>
      <c r="G279" s="222" t="s">
        <v>163</v>
      </c>
      <c r="H279" s="223">
        <v>120</v>
      </c>
      <c r="I279" s="224"/>
      <c r="J279" s="225">
        <f>ROUND(I279*H279,2)</f>
        <v>0</v>
      </c>
      <c r="K279" s="221" t="s">
        <v>142</v>
      </c>
      <c r="L279" s="45"/>
      <c r="M279" s="226" t="s">
        <v>1</v>
      </c>
      <c r="N279" s="227" t="s">
        <v>43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0.22</v>
      </c>
      <c r="T279" s="229">
        <f>S279*H279</f>
        <v>26.399999999999999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143</v>
      </c>
      <c r="AT279" s="230" t="s">
        <v>138</v>
      </c>
      <c r="AU279" s="230" t="s">
        <v>88</v>
      </c>
      <c r="AY279" s="18" t="s">
        <v>136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86</v>
      </c>
      <c r="BK279" s="231">
        <f>ROUND(I279*H279,2)</f>
        <v>0</v>
      </c>
      <c r="BL279" s="18" t="s">
        <v>143</v>
      </c>
      <c r="BM279" s="230" t="s">
        <v>352</v>
      </c>
    </row>
    <row r="280" s="13" customFormat="1">
      <c r="A280" s="13"/>
      <c r="B280" s="232"/>
      <c r="C280" s="233"/>
      <c r="D280" s="234" t="s">
        <v>145</v>
      </c>
      <c r="E280" s="235" t="s">
        <v>1</v>
      </c>
      <c r="F280" s="236" t="s">
        <v>353</v>
      </c>
      <c r="G280" s="233"/>
      <c r="H280" s="235" t="s">
        <v>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145</v>
      </c>
      <c r="AU280" s="242" t="s">
        <v>88</v>
      </c>
      <c r="AV280" s="13" t="s">
        <v>86</v>
      </c>
      <c r="AW280" s="13" t="s">
        <v>33</v>
      </c>
      <c r="AX280" s="13" t="s">
        <v>78</v>
      </c>
      <c r="AY280" s="242" t="s">
        <v>136</v>
      </c>
    </row>
    <row r="281" s="14" customFormat="1">
      <c r="A281" s="14"/>
      <c r="B281" s="243"/>
      <c r="C281" s="244"/>
      <c r="D281" s="234" t="s">
        <v>145</v>
      </c>
      <c r="E281" s="245" t="s">
        <v>1</v>
      </c>
      <c r="F281" s="246" t="s">
        <v>354</v>
      </c>
      <c r="G281" s="244"/>
      <c r="H281" s="247">
        <v>120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145</v>
      </c>
      <c r="AU281" s="253" t="s">
        <v>88</v>
      </c>
      <c r="AV281" s="14" t="s">
        <v>88</v>
      </c>
      <c r="AW281" s="14" t="s">
        <v>33</v>
      </c>
      <c r="AX281" s="14" t="s">
        <v>86</v>
      </c>
      <c r="AY281" s="253" t="s">
        <v>136</v>
      </c>
    </row>
    <row r="282" s="2" customFormat="1" ht="24.15" customHeight="1">
      <c r="A282" s="39"/>
      <c r="B282" s="40"/>
      <c r="C282" s="219" t="s">
        <v>355</v>
      </c>
      <c r="D282" s="219" t="s">
        <v>138</v>
      </c>
      <c r="E282" s="220" t="s">
        <v>356</v>
      </c>
      <c r="F282" s="221" t="s">
        <v>357</v>
      </c>
      <c r="G282" s="222" t="s">
        <v>163</v>
      </c>
      <c r="H282" s="223">
        <v>22</v>
      </c>
      <c r="I282" s="224"/>
      <c r="J282" s="225">
        <f>ROUND(I282*H282,2)</f>
        <v>0</v>
      </c>
      <c r="K282" s="221" t="s">
        <v>142</v>
      </c>
      <c r="L282" s="45"/>
      <c r="M282" s="226" t="s">
        <v>1</v>
      </c>
      <c r="N282" s="227" t="s">
        <v>43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0.41699999999999998</v>
      </c>
      <c r="T282" s="229">
        <f>S282*H282</f>
        <v>9.1739999999999995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143</v>
      </c>
      <c r="AT282" s="230" t="s">
        <v>138</v>
      </c>
      <c r="AU282" s="230" t="s">
        <v>88</v>
      </c>
      <c r="AY282" s="18" t="s">
        <v>136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86</v>
      </c>
      <c r="BK282" s="231">
        <f>ROUND(I282*H282,2)</f>
        <v>0</v>
      </c>
      <c r="BL282" s="18" t="s">
        <v>143</v>
      </c>
      <c r="BM282" s="230" t="s">
        <v>358</v>
      </c>
    </row>
    <row r="283" s="13" customFormat="1">
      <c r="A283" s="13"/>
      <c r="B283" s="232"/>
      <c r="C283" s="233"/>
      <c r="D283" s="234" t="s">
        <v>145</v>
      </c>
      <c r="E283" s="235" t="s">
        <v>1</v>
      </c>
      <c r="F283" s="236" t="s">
        <v>359</v>
      </c>
      <c r="G283" s="233"/>
      <c r="H283" s="235" t="s">
        <v>1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145</v>
      </c>
      <c r="AU283" s="242" t="s">
        <v>88</v>
      </c>
      <c r="AV283" s="13" t="s">
        <v>86</v>
      </c>
      <c r="AW283" s="13" t="s">
        <v>33</v>
      </c>
      <c r="AX283" s="13" t="s">
        <v>78</v>
      </c>
      <c r="AY283" s="242" t="s">
        <v>136</v>
      </c>
    </row>
    <row r="284" s="14" customFormat="1">
      <c r="A284" s="14"/>
      <c r="B284" s="243"/>
      <c r="C284" s="244"/>
      <c r="D284" s="234" t="s">
        <v>145</v>
      </c>
      <c r="E284" s="245" t="s">
        <v>1</v>
      </c>
      <c r="F284" s="246" t="s">
        <v>360</v>
      </c>
      <c r="G284" s="244"/>
      <c r="H284" s="247">
        <v>22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145</v>
      </c>
      <c r="AU284" s="253" t="s">
        <v>88</v>
      </c>
      <c r="AV284" s="14" t="s">
        <v>88</v>
      </c>
      <c r="AW284" s="14" t="s">
        <v>33</v>
      </c>
      <c r="AX284" s="14" t="s">
        <v>86</v>
      </c>
      <c r="AY284" s="253" t="s">
        <v>136</v>
      </c>
    </row>
    <row r="285" s="2" customFormat="1" ht="24.15" customHeight="1">
      <c r="A285" s="39"/>
      <c r="B285" s="40"/>
      <c r="C285" s="219" t="s">
        <v>361</v>
      </c>
      <c r="D285" s="219" t="s">
        <v>138</v>
      </c>
      <c r="E285" s="220" t="s">
        <v>362</v>
      </c>
      <c r="F285" s="221" t="s">
        <v>363</v>
      </c>
      <c r="G285" s="222" t="s">
        <v>364</v>
      </c>
      <c r="H285" s="223">
        <v>9</v>
      </c>
      <c r="I285" s="224"/>
      <c r="J285" s="225">
        <f>ROUND(I285*H285,2)</f>
        <v>0</v>
      </c>
      <c r="K285" s="221" t="s">
        <v>142</v>
      </c>
      <c r="L285" s="45"/>
      <c r="M285" s="226" t="s">
        <v>1</v>
      </c>
      <c r="N285" s="227" t="s">
        <v>43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143</v>
      </c>
      <c r="AT285" s="230" t="s">
        <v>138</v>
      </c>
      <c r="AU285" s="230" t="s">
        <v>88</v>
      </c>
      <c r="AY285" s="18" t="s">
        <v>136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86</v>
      </c>
      <c r="BK285" s="231">
        <f>ROUND(I285*H285,2)</f>
        <v>0</v>
      </c>
      <c r="BL285" s="18" t="s">
        <v>143</v>
      </c>
      <c r="BM285" s="230" t="s">
        <v>365</v>
      </c>
    </row>
    <row r="286" s="2" customFormat="1" ht="24.15" customHeight="1">
      <c r="A286" s="39"/>
      <c r="B286" s="40"/>
      <c r="C286" s="219" t="s">
        <v>366</v>
      </c>
      <c r="D286" s="219" t="s">
        <v>138</v>
      </c>
      <c r="E286" s="220" t="s">
        <v>367</v>
      </c>
      <c r="F286" s="221" t="s">
        <v>368</v>
      </c>
      <c r="G286" s="222" t="s">
        <v>364</v>
      </c>
      <c r="H286" s="223">
        <v>9</v>
      </c>
      <c r="I286" s="224"/>
      <c r="J286" s="225">
        <f>ROUND(I286*H286,2)</f>
        <v>0</v>
      </c>
      <c r="K286" s="221" t="s">
        <v>142</v>
      </c>
      <c r="L286" s="45"/>
      <c r="M286" s="226" t="s">
        <v>1</v>
      </c>
      <c r="N286" s="227" t="s">
        <v>43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143</v>
      </c>
      <c r="AT286" s="230" t="s">
        <v>138</v>
      </c>
      <c r="AU286" s="230" t="s">
        <v>88</v>
      </c>
      <c r="AY286" s="18" t="s">
        <v>136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86</v>
      </c>
      <c r="BK286" s="231">
        <f>ROUND(I286*H286,2)</f>
        <v>0</v>
      </c>
      <c r="BL286" s="18" t="s">
        <v>143</v>
      </c>
      <c r="BM286" s="230" t="s">
        <v>369</v>
      </c>
    </row>
    <row r="287" s="2" customFormat="1" ht="24.15" customHeight="1">
      <c r="A287" s="39"/>
      <c r="B287" s="40"/>
      <c r="C287" s="219" t="s">
        <v>370</v>
      </c>
      <c r="D287" s="219" t="s">
        <v>138</v>
      </c>
      <c r="E287" s="220" t="s">
        <v>371</v>
      </c>
      <c r="F287" s="221" t="s">
        <v>372</v>
      </c>
      <c r="G287" s="222" t="s">
        <v>364</v>
      </c>
      <c r="H287" s="223">
        <v>9</v>
      </c>
      <c r="I287" s="224"/>
      <c r="J287" s="225">
        <f>ROUND(I287*H287,2)</f>
        <v>0</v>
      </c>
      <c r="K287" s="221" t="s">
        <v>142</v>
      </c>
      <c r="L287" s="45"/>
      <c r="M287" s="226" t="s">
        <v>1</v>
      </c>
      <c r="N287" s="227" t="s">
        <v>43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143</v>
      </c>
      <c r="AT287" s="230" t="s">
        <v>138</v>
      </c>
      <c r="AU287" s="230" t="s">
        <v>88</v>
      </c>
      <c r="AY287" s="18" t="s">
        <v>136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86</v>
      </c>
      <c r="BK287" s="231">
        <f>ROUND(I287*H287,2)</f>
        <v>0</v>
      </c>
      <c r="BL287" s="18" t="s">
        <v>143</v>
      </c>
      <c r="BM287" s="230" t="s">
        <v>373</v>
      </c>
    </row>
    <row r="288" s="2" customFormat="1" ht="14.4" customHeight="1">
      <c r="A288" s="39"/>
      <c r="B288" s="40"/>
      <c r="C288" s="219" t="s">
        <v>374</v>
      </c>
      <c r="D288" s="219" t="s">
        <v>138</v>
      </c>
      <c r="E288" s="220" t="s">
        <v>375</v>
      </c>
      <c r="F288" s="221" t="s">
        <v>376</v>
      </c>
      <c r="G288" s="222" t="s">
        <v>364</v>
      </c>
      <c r="H288" s="223">
        <v>9</v>
      </c>
      <c r="I288" s="224"/>
      <c r="J288" s="225">
        <f>ROUND(I288*H288,2)</f>
        <v>0</v>
      </c>
      <c r="K288" s="221" t="s">
        <v>142</v>
      </c>
      <c r="L288" s="45"/>
      <c r="M288" s="226" t="s">
        <v>1</v>
      </c>
      <c r="N288" s="227" t="s">
        <v>43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143</v>
      </c>
      <c r="AT288" s="230" t="s">
        <v>138</v>
      </c>
      <c r="AU288" s="230" t="s">
        <v>88</v>
      </c>
      <c r="AY288" s="18" t="s">
        <v>136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86</v>
      </c>
      <c r="BK288" s="231">
        <f>ROUND(I288*H288,2)</f>
        <v>0</v>
      </c>
      <c r="BL288" s="18" t="s">
        <v>143</v>
      </c>
      <c r="BM288" s="230" t="s">
        <v>377</v>
      </c>
    </row>
    <row r="289" s="2" customFormat="1" ht="24.15" customHeight="1">
      <c r="A289" s="39"/>
      <c r="B289" s="40"/>
      <c r="C289" s="219" t="s">
        <v>378</v>
      </c>
      <c r="D289" s="219" t="s">
        <v>138</v>
      </c>
      <c r="E289" s="220" t="s">
        <v>379</v>
      </c>
      <c r="F289" s="221" t="s">
        <v>380</v>
      </c>
      <c r="G289" s="222" t="s">
        <v>364</v>
      </c>
      <c r="H289" s="223">
        <v>72</v>
      </c>
      <c r="I289" s="224"/>
      <c r="J289" s="225">
        <f>ROUND(I289*H289,2)</f>
        <v>0</v>
      </c>
      <c r="K289" s="221" t="s">
        <v>142</v>
      </c>
      <c r="L289" s="45"/>
      <c r="M289" s="226" t="s">
        <v>1</v>
      </c>
      <c r="N289" s="227" t="s">
        <v>43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143</v>
      </c>
      <c r="AT289" s="230" t="s">
        <v>138</v>
      </c>
      <c r="AU289" s="230" t="s">
        <v>88</v>
      </c>
      <c r="AY289" s="18" t="s">
        <v>136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86</v>
      </c>
      <c r="BK289" s="231">
        <f>ROUND(I289*H289,2)</f>
        <v>0</v>
      </c>
      <c r="BL289" s="18" t="s">
        <v>143</v>
      </c>
      <c r="BM289" s="230" t="s">
        <v>381</v>
      </c>
    </row>
    <row r="290" s="13" customFormat="1">
      <c r="A290" s="13"/>
      <c r="B290" s="232"/>
      <c r="C290" s="233"/>
      <c r="D290" s="234" t="s">
        <v>145</v>
      </c>
      <c r="E290" s="235" t="s">
        <v>1</v>
      </c>
      <c r="F290" s="236" t="s">
        <v>382</v>
      </c>
      <c r="G290" s="233"/>
      <c r="H290" s="235" t="s">
        <v>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145</v>
      </c>
      <c r="AU290" s="242" t="s">
        <v>88</v>
      </c>
      <c r="AV290" s="13" t="s">
        <v>86</v>
      </c>
      <c r="AW290" s="13" t="s">
        <v>33</v>
      </c>
      <c r="AX290" s="13" t="s">
        <v>78</v>
      </c>
      <c r="AY290" s="242" t="s">
        <v>136</v>
      </c>
    </row>
    <row r="291" s="14" customFormat="1">
      <c r="A291" s="14"/>
      <c r="B291" s="243"/>
      <c r="C291" s="244"/>
      <c r="D291" s="234" t="s">
        <v>145</v>
      </c>
      <c r="E291" s="245" t="s">
        <v>1</v>
      </c>
      <c r="F291" s="246" t="s">
        <v>383</v>
      </c>
      <c r="G291" s="244"/>
      <c r="H291" s="247">
        <v>72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145</v>
      </c>
      <c r="AU291" s="253" t="s">
        <v>88</v>
      </c>
      <c r="AV291" s="14" t="s">
        <v>88</v>
      </c>
      <c r="AW291" s="14" t="s">
        <v>33</v>
      </c>
      <c r="AX291" s="14" t="s">
        <v>86</v>
      </c>
      <c r="AY291" s="253" t="s">
        <v>136</v>
      </c>
    </row>
    <row r="292" s="2" customFormat="1" ht="24.15" customHeight="1">
      <c r="A292" s="39"/>
      <c r="B292" s="40"/>
      <c r="C292" s="219" t="s">
        <v>384</v>
      </c>
      <c r="D292" s="219" t="s">
        <v>138</v>
      </c>
      <c r="E292" s="220" t="s">
        <v>385</v>
      </c>
      <c r="F292" s="221" t="s">
        <v>386</v>
      </c>
      <c r="G292" s="222" t="s">
        <v>364</v>
      </c>
      <c r="H292" s="223">
        <v>72</v>
      </c>
      <c r="I292" s="224"/>
      <c r="J292" s="225">
        <f>ROUND(I292*H292,2)</f>
        <v>0</v>
      </c>
      <c r="K292" s="221" t="s">
        <v>142</v>
      </c>
      <c r="L292" s="45"/>
      <c r="M292" s="226" t="s">
        <v>1</v>
      </c>
      <c r="N292" s="227" t="s">
        <v>43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143</v>
      </c>
      <c r="AT292" s="230" t="s">
        <v>138</v>
      </c>
      <c r="AU292" s="230" t="s">
        <v>88</v>
      </c>
      <c r="AY292" s="18" t="s">
        <v>136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86</v>
      </c>
      <c r="BK292" s="231">
        <f>ROUND(I292*H292,2)</f>
        <v>0</v>
      </c>
      <c r="BL292" s="18" t="s">
        <v>143</v>
      </c>
      <c r="BM292" s="230" t="s">
        <v>387</v>
      </c>
    </row>
    <row r="293" s="13" customFormat="1">
      <c r="A293" s="13"/>
      <c r="B293" s="232"/>
      <c r="C293" s="233"/>
      <c r="D293" s="234" t="s">
        <v>145</v>
      </c>
      <c r="E293" s="235" t="s">
        <v>1</v>
      </c>
      <c r="F293" s="236" t="s">
        <v>382</v>
      </c>
      <c r="G293" s="233"/>
      <c r="H293" s="235" t="s">
        <v>1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145</v>
      </c>
      <c r="AU293" s="242" t="s">
        <v>88</v>
      </c>
      <c r="AV293" s="13" t="s">
        <v>86</v>
      </c>
      <c r="AW293" s="13" t="s">
        <v>33</v>
      </c>
      <c r="AX293" s="13" t="s">
        <v>78</v>
      </c>
      <c r="AY293" s="242" t="s">
        <v>136</v>
      </c>
    </row>
    <row r="294" s="14" customFormat="1">
      <c r="A294" s="14"/>
      <c r="B294" s="243"/>
      <c r="C294" s="244"/>
      <c r="D294" s="234" t="s">
        <v>145</v>
      </c>
      <c r="E294" s="245" t="s">
        <v>1</v>
      </c>
      <c r="F294" s="246" t="s">
        <v>383</v>
      </c>
      <c r="G294" s="244"/>
      <c r="H294" s="247">
        <v>72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145</v>
      </c>
      <c r="AU294" s="253" t="s">
        <v>88</v>
      </c>
      <c r="AV294" s="14" t="s">
        <v>88</v>
      </c>
      <c r="AW294" s="14" t="s">
        <v>33</v>
      </c>
      <c r="AX294" s="14" t="s">
        <v>86</v>
      </c>
      <c r="AY294" s="253" t="s">
        <v>136</v>
      </c>
    </row>
    <row r="295" s="2" customFormat="1" ht="24.15" customHeight="1">
      <c r="A295" s="39"/>
      <c r="B295" s="40"/>
      <c r="C295" s="219" t="s">
        <v>388</v>
      </c>
      <c r="D295" s="219" t="s">
        <v>138</v>
      </c>
      <c r="E295" s="220" t="s">
        <v>389</v>
      </c>
      <c r="F295" s="221" t="s">
        <v>390</v>
      </c>
      <c r="G295" s="222" t="s">
        <v>141</v>
      </c>
      <c r="H295" s="223">
        <v>27</v>
      </c>
      <c r="I295" s="224"/>
      <c r="J295" s="225">
        <f>ROUND(I295*H295,2)</f>
        <v>0</v>
      </c>
      <c r="K295" s="221" t="s">
        <v>1</v>
      </c>
      <c r="L295" s="45"/>
      <c r="M295" s="226" t="s">
        <v>1</v>
      </c>
      <c r="N295" s="227" t="s">
        <v>43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143</v>
      </c>
      <c r="AT295" s="230" t="s">
        <v>138</v>
      </c>
      <c r="AU295" s="230" t="s">
        <v>88</v>
      </c>
      <c r="AY295" s="18" t="s">
        <v>136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86</v>
      </c>
      <c r="BK295" s="231">
        <f>ROUND(I295*H295,2)</f>
        <v>0</v>
      </c>
      <c r="BL295" s="18" t="s">
        <v>143</v>
      </c>
      <c r="BM295" s="230" t="s">
        <v>391</v>
      </c>
    </row>
    <row r="296" s="14" customFormat="1">
      <c r="A296" s="14"/>
      <c r="B296" s="243"/>
      <c r="C296" s="244"/>
      <c r="D296" s="234" t="s">
        <v>145</v>
      </c>
      <c r="E296" s="245" t="s">
        <v>1</v>
      </c>
      <c r="F296" s="246" t="s">
        <v>392</v>
      </c>
      <c r="G296" s="244"/>
      <c r="H296" s="247">
        <v>27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145</v>
      </c>
      <c r="AU296" s="253" t="s">
        <v>88</v>
      </c>
      <c r="AV296" s="14" t="s">
        <v>88</v>
      </c>
      <c r="AW296" s="14" t="s">
        <v>33</v>
      </c>
      <c r="AX296" s="14" t="s">
        <v>86</v>
      </c>
      <c r="AY296" s="253" t="s">
        <v>136</v>
      </c>
    </row>
    <row r="297" s="12" customFormat="1" ht="22.8" customHeight="1">
      <c r="A297" s="12"/>
      <c r="B297" s="203"/>
      <c r="C297" s="204"/>
      <c r="D297" s="205" t="s">
        <v>77</v>
      </c>
      <c r="E297" s="217" t="s">
        <v>289</v>
      </c>
      <c r="F297" s="217" t="s">
        <v>393</v>
      </c>
      <c r="G297" s="204"/>
      <c r="H297" s="204"/>
      <c r="I297" s="207"/>
      <c r="J297" s="218">
        <f>BK297</f>
        <v>0</v>
      </c>
      <c r="K297" s="204"/>
      <c r="L297" s="209"/>
      <c r="M297" s="210"/>
      <c r="N297" s="211"/>
      <c r="O297" s="211"/>
      <c r="P297" s="212">
        <f>SUM(P298:P340)</f>
        <v>0</v>
      </c>
      <c r="Q297" s="211"/>
      <c r="R297" s="212">
        <f>SUM(R298:R340)</f>
        <v>0.22279000000000002</v>
      </c>
      <c r="S297" s="211"/>
      <c r="T297" s="213">
        <f>SUM(T298:T340)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86</v>
      </c>
      <c r="AT297" s="215" t="s">
        <v>77</v>
      </c>
      <c r="AU297" s="215" t="s">
        <v>86</v>
      </c>
      <c r="AY297" s="214" t="s">
        <v>136</v>
      </c>
      <c r="BK297" s="216">
        <f>SUM(BK298:BK340)</f>
        <v>0</v>
      </c>
    </row>
    <row r="298" s="2" customFormat="1" ht="24.15" customHeight="1">
      <c r="A298" s="39"/>
      <c r="B298" s="40"/>
      <c r="C298" s="219" t="s">
        <v>394</v>
      </c>
      <c r="D298" s="219" t="s">
        <v>138</v>
      </c>
      <c r="E298" s="220" t="s">
        <v>395</v>
      </c>
      <c r="F298" s="221" t="s">
        <v>396</v>
      </c>
      <c r="G298" s="222" t="s">
        <v>364</v>
      </c>
      <c r="H298" s="223">
        <v>9</v>
      </c>
      <c r="I298" s="224"/>
      <c r="J298" s="225">
        <f>ROUND(I298*H298,2)</f>
        <v>0</v>
      </c>
      <c r="K298" s="221" t="s">
        <v>142</v>
      </c>
      <c r="L298" s="45"/>
      <c r="M298" s="226" t="s">
        <v>1</v>
      </c>
      <c r="N298" s="227" t="s">
        <v>43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143</v>
      </c>
      <c r="AT298" s="230" t="s">
        <v>138</v>
      </c>
      <c r="AU298" s="230" t="s">
        <v>88</v>
      </c>
      <c r="AY298" s="18" t="s">
        <v>136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86</v>
      </c>
      <c r="BK298" s="231">
        <f>ROUND(I298*H298,2)</f>
        <v>0</v>
      </c>
      <c r="BL298" s="18" t="s">
        <v>143</v>
      </c>
      <c r="BM298" s="230" t="s">
        <v>397</v>
      </c>
    </row>
    <row r="299" s="13" customFormat="1">
      <c r="A299" s="13"/>
      <c r="B299" s="232"/>
      <c r="C299" s="233"/>
      <c r="D299" s="234" t="s">
        <v>145</v>
      </c>
      <c r="E299" s="235" t="s">
        <v>1</v>
      </c>
      <c r="F299" s="236" t="s">
        <v>398</v>
      </c>
      <c r="G299" s="233"/>
      <c r="H299" s="235" t="s">
        <v>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145</v>
      </c>
      <c r="AU299" s="242" t="s">
        <v>88</v>
      </c>
      <c r="AV299" s="13" t="s">
        <v>86</v>
      </c>
      <c r="AW299" s="13" t="s">
        <v>33</v>
      </c>
      <c r="AX299" s="13" t="s">
        <v>78</v>
      </c>
      <c r="AY299" s="242" t="s">
        <v>136</v>
      </c>
    </row>
    <row r="300" s="14" customFormat="1">
      <c r="A300" s="14"/>
      <c r="B300" s="243"/>
      <c r="C300" s="244"/>
      <c r="D300" s="234" t="s">
        <v>145</v>
      </c>
      <c r="E300" s="245" t="s">
        <v>1</v>
      </c>
      <c r="F300" s="246" t="s">
        <v>220</v>
      </c>
      <c r="G300" s="244"/>
      <c r="H300" s="247">
        <v>9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145</v>
      </c>
      <c r="AU300" s="253" t="s">
        <v>88</v>
      </c>
      <c r="AV300" s="14" t="s">
        <v>88</v>
      </c>
      <c r="AW300" s="14" t="s">
        <v>33</v>
      </c>
      <c r="AX300" s="14" t="s">
        <v>86</v>
      </c>
      <c r="AY300" s="253" t="s">
        <v>136</v>
      </c>
    </row>
    <row r="301" s="2" customFormat="1" ht="14.4" customHeight="1">
      <c r="A301" s="39"/>
      <c r="B301" s="40"/>
      <c r="C301" s="219" t="s">
        <v>399</v>
      </c>
      <c r="D301" s="219" t="s">
        <v>138</v>
      </c>
      <c r="E301" s="220" t="s">
        <v>400</v>
      </c>
      <c r="F301" s="221" t="s">
        <v>401</v>
      </c>
      <c r="G301" s="222" t="s">
        <v>364</v>
      </c>
      <c r="H301" s="223">
        <v>9</v>
      </c>
      <c r="I301" s="224"/>
      <c r="J301" s="225">
        <f>ROUND(I301*H301,2)</f>
        <v>0</v>
      </c>
      <c r="K301" s="221" t="s">
        <v>1</v>
      </c>
      <c r="L301" s="45"/>
      <c r="M301" s="226" t="s">
        <v>1</v>
      </c>
      <c r="N301" s="227" t="s">
        <v>43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143</v>
      </c>
      <c r="AT301" s="230" t="s">
        <v>138</v>
      </c>
      <c r="AU301" s="230" t="s">
        <v>88</v>
      </c>
      <c r="AY301" s="18" t="s">
        <v>136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86</v>
      </c>
      <c r="BK301" s="231">
        <f>ROUND(I301*H301,2)</f>
        <v>0</v>
      </c>
      <c r="BL301" s="18" t="s">
        <v>143</v>
      </c>
      <c r="BM301" s="230" t="s">
        <v>402</v>
      </c>
    </row>
    <row r="302" s="2" customFormat="1" ht="24.15" customHeight="1">
      <c r="A302" s="39"/>
      <c r="B302" s="40"/>
      <c r="C302" s="219" t="s">
        <v>403</v>
      </c>
      <c r="D302" s="219" t="s">
        <v>138</v>
      </c>
      <c r="E302" s="220" t="s">
        <v>404</v>
      </c>
      <c r="F302" s="221" t="s">
        <v>405</v>
      </c>
      <c r="G302" s="222" t="s">
        <v>364</v>
      </c>
      <c r="H302" s="223">
        <v>9</v>
      </c>
      <c r="I302" s="224"/>
      <c r="J302" s="225">
        <f>ROUND(I302*H302,2)</f>
        <v>0</v>
      </c>
      <c r="K302" s="221" t="s">
        <v>142</v>
      </c>
      <c r="L302" s="45"/>
      <c r="M302" s="226" t="s">
        <v>1</v>
      </c>
      <c r="N302" s="227" t="s">
        <v>43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143</v>
      </c>
      <c r="AT302" s="230" t="s">
        <v>138</v>
      </c>
      <c r="AU302" s="230" t="s">
        <v>88</v>
      </c>
      <c r="AY302" s="18" t="s">
        <v>136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86</v>
      </c>
      <c r="BK302" s="231">
        <f>ROUND(I302*H302,2)</f>
        <v>0</v>
      </c>
      <c r="BL302" s="18" t="s">
        <v>143</v>
      </c>
      <c r="BM302" s="230" t="s">
        <v>406</v>
      </c>
    </row>
    <row r="303" s="13" customFormat="1">
      <c r="A303" s="13"/>
      <c r="B303" s="232"/>
      <c r="C303" s="233"/>
      <c r="D303" s="234" t="s">
        <v>145</v>
      </c>
      <c r="E303" s="235" t="s">
        <v>1</v>
      </c>
      <c r="F303" s="236" t="s">
        <v>398</v>
      </c>
      <c r="G303" s="233"/>
      <c r="H303" s="235" t="s">
        <v>1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145</v>
      </c>
      <c r="AU303" s="242" t="s">
        <v>88</v>
      </c>
      <c r="AV303" s="13" t="s">
        <v>86</v>
      </c>
      <c r="AW303" s="13" t="s">
        <v>33</v>
      </c>
      <c r="AX303" s="13" t="s">
        <v>78</v>
      </c>
      <c r="AY303" s="242" t="s">
        <v>136</v>
      </c>
    </row>
    <row r="304" s="14" customFormat="1">
      <c r="A304" s="14"/>
      <c r="B304" s="243"/>
      <c r="C304" s="244"/>
      <c r="D304" s="234" t="s">
        <v>145</v>
      </c>
      <c r="E304" s="245" t="s">
        <v>1</v>
      </c>
      <c r="F304" s="246" t="s">
        <v>220</v>
      </c>
      <c r="G304" s="244"/>
      <c r="H304" s="247">
        <v>9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145</v>
      </c>
      <c r="AU304" s="253" t="s">
        <v>88</v>
      </c>
      <c r="AV304" s="14" t="s">
        <v>88</v>
      </c>
      <c r="AW304" s="14" t="s">
        <v>33</v>
      </c>
      <c r="AX304" s="14" t="s">
        <v>86</v>
      </c>
      <c r="AY304" s="253" t="s">
        <v>136</v>
      </c>
    </row>
    <row r="305" s="2" customFormat="1" ht="24.15" customHeight="1">
      <c r="A305" s="39"/>
      <c r="B305" s="40"/>
      <c r="C305" s="276" t="s">
        <v>407</v>
      </c>
      <c r="D305" s="276" t="s">
        <v>196</v>
      </c>
      <c r="E305" s="277" t="s">
        <v>408</v>
      </c>
      <c r="F305" s="278" t="s">
        <v>409</v>
      </c>
      <c r="G305" s="279" t="s">
        <v>364</v>
      </c>
      <c r="H305" s="280">
        <v>9</v>
      </c>
      <c r="I305" s="281"/>
      <c r="J305" s="282">
        <f>ROUND(I305*H305,2)</f>
        <v>0</v>
      </c>
      <c r="K305" s="278" t="s">
        <v>1</v>
      </c>
      <c r="L305" s="283"/>
      <c r="M305" s="284" t="s">
        <v>1</v>
      </c>
      <c r="N305" s="285" t="s">
        <v>43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200</v>
      </c>
      <c r="AT305" s="230" t="s">
        <v>196</v>
      </c>
      <c r="AU305" s="230" t="s">
        <v>88</v>
      </c>
      <c r="AY305" s="18" t="s">
        <v>136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86</v>
      </c>
      <c r="BK305" s="231">
        <f>ROUND(I305*H305,2)</f>
        <v>0</v>
      </c>
      <c r="BL305" s="18" t="s">
        <v>143</v>
      </c>
      <c r="BM305" s="230" t="s">
        <v>410</v>
      </c>
    </row>
    <row r="306" s="2" customFormat="1" ht="24.15" customHeight="1">
      <c r="A306" s="39"/>
      <c r="B306" s="40"/>
      <c r="C306" s="219" t="s">
        <v>411</v>
      </c>
      <c r="D306" s="219" t="s">
        <v>138</v>
      </c>
      <c r="E306" s="220" t="s">
        <v>412</v>
      </c>
      <c r="F306" s="221" t="s">
        <v>413</v>
      </c>
      <c r="G306" s="222" t="s">
        <v>364</v>
      </c>
      <c r="H306" s="223">
        <v>9</v>
      </c>
      <c r="I306" s="224"/>
      <c r="J306" s="225">
        <f>ROUND(I306*H306,2)</f>
        <v>0</v>
      </c>
      <c r="K306" s="221" t="s">
        <v>142</v>
      </c>
      <c r="L306" s="45"/>
      <c r="M306" s="226" t="s">
        <v>1</v>
      </c>
      <c r="N306" s="227" t="s">
        <v>43</v>
      </c>
      <c r="O306" s="92"/>
      <c r="P306" s="228">
        <f>O306*H306</f>
        <v>0</v>
      </c>
      <c r="Q306" s="228">
        <v>6.0000000000000002E-05</v>
      </c>
      <c r="R306" s="228">
        <f>Q306*H306</f>
        <v>0.00054000000000000001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143</v>
      </c>
      <c r="AT306" s="230" t="s">
        <v>138</v>
      </c>
      <c r="AU306" s="230" t="s">
        <v>88</v>
      </c>
      <c r="AY306" s="18" t="s">
        <v>136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86</v>
      </c>
      <c r="BK306" s="231">
        <f>ROUND(I306*H306,2)</f>
        <v>0</v>
      </c>
      <c r="BL306" s="18" t="s">
        <v>143</v>
      </c>
      <c r="BM306" s="230" t="s">
        <v>414</v>
      </c>
    </row>
    <row r="307" s="13" customFormat="1">
      <c r="A307" s="13"/>
      <c r="B307" s="232"/>
      <c r="C307" s="233"/>
      <c r="D307" s="234" t="s">
        <v>145</v>
      </c>
      <c r="E307" s="235" t="s">
        <v>1</v>
      </c>
      <c r="F307" s="236" t="s">
        <v>415</v>
      </c>
      <c r="G307" s="233"/>
      <c r="H307" s="235" t="s">
        <v>1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145</v>
      </c>
      <c r="AU307" s="242" t="s">
        <v>88</v>
      </c>
      <c r="AV307" s="13" t="s">
        <v>86</v>
      </c>
      <c r="AW307" s="13" t="s">
        <v>33</v>
      </c>
      <c r="AX307" s="13" t="s">
        <v>78</v>
      </c>
      <c r="AY307" s="242" t="s">
        <v>136</v>
      </c>
    </row>
    <row r="308" s="13" customFormat="1">
      <c r="A308" s="13"/>
      <c r="B308" s="232"/>
      <c r="C308" s="233"/>
      <c r="D308" s="234" t="s">
        <v>145</v>
      </c>
      <c r="E308" s="235" t="s">
        <v>1</v>
      </c>
      <c r="F308" s="236" t="s">
        <v>416</v>
      </c>
      <c r="G308" s="233"/>
      <c r="H308" s="235" t="s">
        <v>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145</v>
      </c>
      <c r="AU308" s="242" t="s">
        <v>88</v>
      </c>
      <c r="AV308" s="13" t="s">
        <v>86</v>
      </c>
      <c r="AW308" s="13" t="s">
        <v>33</v>
      </c>
      <c r="AX308" s="13" t="s">
        <v>78</v>
      </c>
      <c r="AY308" s="242" t="s">
        <v>136</v>
      </c>
    </row>
    <row r="309" s="14" customFormat="1">
      <c r="A309" s="14"/>
      <c r="B309" s="243"/>
      <c r="C309" s="244"/>
      <c r="D309" s="234" t="s">
        <v>145</v>
      </c>
      <c r="E309" s="245" t="s">
        <v>1</v>
      </c>
      <c r="F309" s="246" t="s">
        <v>220</v>
      </c>
      <c r="G309" s="244"/>
      <c r="H309" s="247">
        <v>9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145</v>
      </c>
      <c r="AU309" s="253" t="s">
        <v>88</v>
      </c>
      <c r="AV309" s="14" t="s">
        <v>88</v>
      </c>
      <c r="AW309" s="14" t="s">
        <v>33</v>
      </c>
      <c r="AX309" s="14" t="s">
        <v>86</v>
      </c>
      <c r="AY309" s="253" t="s">
        <v>136</v>
      </c>
    </row>
    <row r="310" s="2" customFormat="1" ht="14.4" customHeight="1">
      <c r="A310" s="39"/>
      <c r="B310" s="40"/>
      <c r="C310" s="276" t="s">
        <v>417</v>
      </c>
      <c r="D310" s="276" t="s">
        <v>196</v>
      </c>
      <c r="E310" s="277" t="s">
        <v>418</v>
      </c>
      <c r="F310" s="278" t="s">
        <v>419</v>
      </c>
      <c r="G310" s="279" t="s">
        <v>364</v>
      </c>
      <c r="H310" s="280">
        <v>27</v>
      </c>
      <c r="I310" s="281"/>
      <c r="J310" s="282">
        <f>ROUND(I310*H310,2)</f>
        <v>0</v>
      </c>
      <c r="K310" s="278" t="s">
        <v>142</v>
      </c>
      <c r="L310" s="283"/>
      <c r="M310" s="284" t="s">
        <v>1</v>
      </c>
      <c r="N310" s="285" t="s">
        <v>43</v>
      </c>
      <c r="O310" s="92"/>
      <c r="P310" s="228">
        <f>O310*H310</f>
        <v>0</v>
      </c>
      <c r="Q310" s="228">
        <v>0.0070899999999999999</v>
      </c>
      <c r="R310" s="228">
        <f>Q310*H310</f>
        <v>0.19142999999999999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200</v>
      </c>
      <c r="AT310" s="230" t="s">
        <v>196</v>
      </c>
      <c r="AU310" s="230" t="s">
        <v>88</v>
      </c>
      <c r="AY310" s="18" t="s">
        <v>136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86</v>
      </c>
      <c r="BK310" s="231">
        <f>ROUND(I310*H310,2)</f>
        <v>0</v>
      </c>
      <c r="BL310" s="18" t="s">
        <v>143</v>
      </c>
      <c r="BM310" s="230" t="s">
        <v>420</v>
      </c>
    </row>
    <row r="311" s="13" customFormat="1">
      <c r="A311" s="13"/>
      <c r="B311" s="232"/>
      <c r="C311" s="233"/>
      <c r="D311" s="234" t="s">
        <v>145</v>
      </c>
      <c r="E311" s="235" t="s">
        <v>1</v>
      </c>
      <c r="F311" s="236" t="s">
        <v>421</v>
      </c>
      <c r="G311" s="233"/>
      <c r="H311" s="235" t="s">
        <v>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145</v>
      </c>
      <c r="AU311" s="242" t="s">
        <v>88</v>
      </c>
      <c r="AV311" s="13" t="s">
        <v>86</v>
      </c>
      <c r="AW311" s="13" t="s">
        <v>33</v>
      </c>
      <c r="AX311" s="13" t="s">
        <v>78</v>
      </c>
      <c r="AY311" s="242" t="s">
        <v>136</v>
      </c>
    </row>
    <row r="312" s="14" customFormat="1">
      <c r="A312" s="14"/>
      <c r="B312" s="243"/>
      <c r="C312" s="244"/>
      <c r="D312" s="234" t="s">
        <v>145</v>
      </c>
      <c r="E312" s="245" t="s">
        <v>1</v>
      </c>
      <c r="F312" s="246" t="s">
        <v>422</v>
      </c>
      <c r="G312" s="244"/>
      <c r="H312" s="247">
        <v>27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145</v>
      </c>
      <c r="AU312" s="253" t="s">
        <v>88</v>
      </c>
      <c r="AV312" s="14" t="s">
        <v>88</v>
      </c>
      <c r="AW312" s="14" t="s">
        <v>33</v>
      </c>
      <c r="AX312" s="14" t="s">
        <v>86</v>
      </c>
      <c r="AY312" s="253" t="s">
        <v>136</v>
      </c>
    </row>
    <row r="313" s="2" customFormat="1" ht="24.15" customHeight="1">
      <c r="A313" s="39"/>
      <c r="B313" s="40"/>
      <c r="C313" s="219" t="s">
        <v>423</v>
      </c>
      <c r="D313" s="219" t="s">
        <v>138</v>
      </c>
      <c r="E313" s="220" t="s">
        <v>424</v>
      </c>
      <c r="F313" s="221" t="s">
        <v>425</v>
      </c>
      <c r="G313" s="222" t="s">
        <v>163</v>
      </c>
      <c r="H313" s="223">
        <v>18</v>
      </c>
      <c r="I313" s="224"/>
      <c r="J313" s="225">
        <f>ROUND(I313*H313,2)</f>
        <v>0</v>
      </c>
      <c r="K313" s="221" t="s">
        <v>142</v>
      </c>
      <c r="L313" s="45"/>
      <c r="M313" s="226" t="s">
        <v>1</v>
      </c>
      <c r="N313" s="227" t="s">
        <v>43</v>
      </c>
      <c r="O313" s="92"/>
      <c r="P313" s="228">
        <f>O313*H313</f>
        <v>0</v>
      </c>
      <c r="Q313" s="228">
        <v>0.00068999999999999997</v>
      </c>
      <c r="R313" s="228">
        <f>Q313*H313</f>
        <v>0.012419999999999999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143</v>
      </c>
      <c r="AT313" s="230" t="s">
        <v>138</v>
      </c>
      <c r="AU313" s="230" t="s">
        <v>88</v>
      </c>
      <c r="AY313" s="18" t="s">
        <v>136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86</v>
      </c>
      <c r="BK313" s="231">
        <f>ROUND(I313*H313,2)</f>
        <v>0</v>
      </c>
      <c r="BL313" s="18" t="s">
        <v>143</v>
      </c>
      <c r="BM313" s="230" t="s">
        <v>426</v>
      </c>
    </row>
    <row r="314" s="13" customFormat="1">
      <c r="A314" s="13"/>
      <c r="B314" s="232"/>
      <c r="C314" s="233"/>
      <c r="D314" s="234" t="s">
        <v>145</v>
      </c>
      <c r="E314" s="235" t="s">
        <v>1</v>
      </c>
      <c r="F314" s="236" t="s">
        <v>427</v>
      </c>
      <c r="G314" s="233"/>
      <c r="H314" s="235" t="s">
        <v>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145</v>
      </c>
      <c r="AU314" s="242" t="s">
        <v>88</v>
      </c>
      <c r="AV314" s="13" t="s">
        <v>86</v>
      </c>
      <c r="AW314" s="13" t="s">
        <v>33</v>
      </c>
      <c r="AX314" s="13" t="s">
        <v>78</v>
      </c>
      <c r="AY314" s="242" t="s">
        <v>136</v>
      </c>
    </row>
    <row r="315" s="13" customFormat="1">
      <c r="A315" s="13"/>
      <c r="B315" s="232"/>
      <c r="C315" s="233"/>
      <c r="D315" s="234" t="s">
        <v>145</v>
      </c>
      <c r="E315" s="235" t="s">
        <v>1</v>
      </c>
      <c r="F315" s="236" t="s">
        <v>428</v>
      </c>
      <c r="G315" s="233"/>
      <c r="H315" s="235" t="s">
        <v>1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145</v>
      </c>
      <c r="AU315" s="242" t="s">
        <v>88</v>
      </c>
      <c r="AV315" s="13" t="s">
        <v>86</v>
      </c>
      <c r="AW315" s="13" t="s">
        <v>33</v>
      </c>
      <c r="AX315" s="13" t="s">
        <v>78</v>
      </c>
      <c r="AY315" s="242" t="s">
        <v>136</v>
      </c>
    </row>
    <row r="316" s="14" customFormat="1">
      <c r="A316" s="14"/>
      <c r="B316" s="243"/>
      <c r="C316" s="244"/>
      <c r="D316" s="234" t="s">
        <v>145</v>
      </c>
      <c r="E316" s="245" t="s">
        <v>1</v>
      </c>
      <c r="F316" s="246" t="s">
        <v>429</v>
      </c>
      <c r="G316" s="244"/>
      <c r="H316" s="247">
        <v>18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145</v>
      </c>
      <c r="AU316" s="253" t="s">
        <v>88</v>
      </c>
      <c r="AV316" s="14" t="s">
        <v>88</v>
      </c>
      <c r="AW316" s="14" t="s">
        <v>33</v>
      </c>
      <c r="AX316" s="14" t="s">
        <v>86</v>
      </c>
      <c r="AY316" s="253" t="s">
        <v>136</v>
      </c>
    </row>
    <row r="317" s="2" customFormat="1" ht="24.15" customHeight="1">
      <c r="A317" s="39"/>
      <c r="B317" s="40"/>
      <c r="C317" s="219" t="s">
        <v>430</v>
      </c>
      <c r="D317" s="219" t="s">
        <v>138</v>
      </c>
      <c r="E317" s="220" t="s">
        <v>431</v>
      </c>
      <c r="F317" s="221" t="s">
        <v>432</v>
      </c>
      <c r="G317" s="222" t="s">
        <v>163</v>
      </c>
      <c r="H317" s="223">
        <v>13</v>
      </c>
      <c r="I317" s="224"/>
      <c r="J317" s="225">
        <f>ROUND(I317*H317,2)</f>
        <v>0</v>
      </c>
      <c r="K317" s="221" t="s">
        <v>142</v>
      </c>
      <c r="L317" s="45"/>
      <c r="M317" s="226" t="s">
        <v>1</v>
      </c>
      <c r="N317" s="227" t="s">
        <v>43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143</v>
      </c>
      <c r="AT317" s="230" t="s">
        <v>138</v>
      </c>
      <c r="AU317" s="230" t="s">
        <v>88</v>
      </c>
      <c r="AY317" s="18" t="s">
        <v>136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86</v>
      </c>
      <c r="BK317" s="231">
        <f>ROUND(I317*H317,2)</f>
        <v>0</v>
      </c>
      <c r="BL317" s="18" t="s">
        <v>143</v>
      </c>
      <c r="BM317" s="230" t="s">
        <v>433</v>
      </c>
    </row>
    <row r="318" s="13" customFormat="1">
      <c r="A318" s="13"/>
      <c r="B318" s="232"/>
      <c r="C318" s="233"/>
      <c r="D318" s="234" t="s">
        <v>145</v>
      </c>
      <c r="E318" s="235" t="s">
        <v>1</v>
      </c>
      <c r="F318" s="236" t="s">
        <v>434</v>
      </c>
      <c r="G318" s="233"/>
      <c r="H318" s="235" t="s">
        <v>1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145</v>
      </c>
      <c r="AU318" s="242" t="s">
        <v>88</v>
      </c>
      <c r="AV318" s="13" t="s">
        <v>86</v>
      </c>
      <c r="AW318" s="13" t="s">
        <v>33</v>
      </c>
      <c r="AX318" s="13" t="s">
        <v>78</v>
      </c>
      <c r="AY318" s="242" t="s">
        <v>136</v>
      </c>
    </row>
    <row r="319" s="14" customFormat="1">
      <c r="A319" s="14"/>
      <c r="B319" s="243"/>
      <c r="C319" s="244"/>
      <c r="D319" s="234" t="s">
        <v>145</v>
      </c>
      <c r="E319" s="245" t="s">
        <v>1</v>
      </c>
      <c r="F319" s="246" t="s">
        <v>435</v>
      </c>
      <c r="G319" s="244"/>
      <c r="H319" s="247">
        <v>13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145</v>
      </c>
      <c r="AU319" s="253" t="s">
        <v>88</v>
      </c>
      <c r="AV319" s="14" t="s">
        <v>88</v>
      </c>
      <c r="AW319" s="14" t="s">
        <v>33</v>
      </c>
      <c r="AX319" s="14" t="s">
        <v>86</v>
      </c>
      <c r="AY319" s="253" t="s">
        <v>136</v>
      </c>
    </row>
    <row r="320" s="2" customFormat="1" ht="14.4" customHeight="1">
      <c r="A320" s="39"/>
      <c r="B320" s="40"/>
      <c r="C320" s="276" t="s">
        <v>436</v>
      </c>
      <c r="D320" s="276" t="s">
        <v>196</v>
      </c>
      <c r="E320" s="277" t="s">
        <v>437</v>
      </c>
      <c r="F320" s="278" t="s">
        <v>438</v>
      </c>
      <c r="G320" s="279" t="s">
        <v>141</v>
      </c>
      <c r="H320" s="280">
        <v>0.067000000000000004</v>
      </c>
      <c r="I320" s="281"/>
      <c r="J320" s="282">
        <f>ROUND(I320*H320,2)</f>
        <v>0</v>
      </c>
      <c r="K320" s="278" t="s">
        <v>142</v>
      </c>
      <c r="L320" s="283"/>
      <c r="M320" s="284" t="s">
        <v>1</v>
      </c>
      <c r="N320" s="285" t="s">
        <v>43</v>
      </c>
      <c r="O320" s="92"/>
      <c r="P320" s="228">
        <f>O320*H320</f>
        <v>0</v>
      </c>
      <c r="Q320" s="228">
        <v>0.20000000000000001</v>
      </c>
      <c r="R320" s="228">
        <f>Q320*H320</f>
        <v>0.013400000000000002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200</v>
      </c>
      <c r="AT320" s="230" t="s">
        <v>196</v>
      </c>
      <c r="AU320" s="230" t="s">
        <v>88</v>
      </c>
      <c r="AY320" s="18" t="s">
        <v>136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86</v>
      </c>
      <c r="BK320" s="231">
        <f>ROUND(I320*H320,2)</f>
        <v>0</v>
      </c>
      <c r="BL320" s="18" t="s">
        <v>143</v>
      </c>
      <c r="BM320" s="230" t="s">
        <v>439</v>
      </c>
    </row>
    <row r="321" s="13" customFormat="1">
      <c r="A321" s="13"/>
      <c r="B321" s="232"/>
      <c r="C321" s="233"/>
      <c r="D321" s="234" t="s">
        <v>145</v>
      </c>
      <c r="E321" s="235" t="s">
        <v>1</v>
      </c>
      <c r="F321" s="236" t="s">
        <v>434</v>
      </c>
      <c r="G321" s="233"/>
      <c r="H321" s="235" t="s">
        <v>1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145</v>
      </c>
      <c r="AU321" s="242" t="s">
        <v>88</v>
      </c>
      <c r="AV321" s="13" t="s">
        <v>86</v>
      </c>
      <c r="AW321" s="13" t="s">
        <v>33</v>
      </c>
      <c r="AX321" s="13" t="s">
        <v>78</v>
      </c>
      <c r="AY321" s="242" t="s">
        <v>136</v>
      </c>
    </row>
    <row r="322" s="13" customFormat="1">
      <c r="A322" s="13"/>
      <c r="B322" s="232"/>
      <c r="C322" s="233"/>
      <c r="D322" s="234" t="s">
        <v>145</v>
      </c>
      <c r="E322" s="235" t="s">
        <v>1</v>
      </c>
      <c r="F322" s="236" t="s">
        <v>440</v>
      </c>
      <c r="G322" s="233"/>
      <c r="H322" s="235" t="s">
        <v>1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145</v>
      </c>
      <c r="AU322" s="242" t="s">
        <v>88</v>
      </c>
      <c r="AV322" s="13" t="s">
        <v>86</v>
      </c>
      <c r="AW322" s="13" t="s">
        <v>33</v>
      </c>
      <c r="AX322" s="13" t="s">
        <v>78</v>
      </c>
      <c r="AY322" s="242" t="s">
        <v>136</v>
      </c>
    </row>
    <row r="323" s="14" customFormat="1">
      <c r="A323" s="14"/>
      <c r="B323" s="243"/>
      <c r="C323" s="244"/>
      <c r="D323" s="234" t="s">
        <v>145</v>
      </c>
      <c r="E323" s="245" t="s">
        <v>1</v>
      </c>
      <c r="F323" s="246" t="s">
        <v>441</v>
      </c>
      <c r="G323" s="244"/>
      <c r="H323" s="247">
        <v>0.65000000000000002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145</v>
      </c>
      <c r="AU323" s="253" t="s">
        <v>88</v>
      </c>
      <c r="AV323" s="14" t="s">
        <v>88</v>
      </c>
      <c r="AW323" s="14" t="s">
        <v>33</v>
      </c>
      <c r="AX323" s="14" t="s">
        <v>86</v>
      </c>
      <c r="AY323" s="253" t="s">
        <v>136</v>
      </c>
    </row>
    <row r="324" s="14" customFormat="1">
      <c r="A324" s="14"/>
      <c r="B324" s="243"/>
      <c r="C324" s="244"/>
      <c r="D324" s="234" t="s">
        <v>145</v>
      </c>
      <c r="E324" s="244"/>
      <c r="F324" s="246" t="s">
        <v>442</v>
      </c>
      <c r="G324" s="244"/>
      <c r="H324" s="247">
        <v>0.067000000000000004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145</v>
      </c>
      <c r="AU324" s="253" t="s">
        <v>88</v>
      </c>
      <c r="AV324" s="14" t="s">
        <v>88</v>
      </c>
      <c r="AW324" s="14" t="s">
        <v>4</v>
      </c>
      <c r="AX324" s="14" t="s">
        <v>86</v>
      </c>
      <c r="AY324" s="253" t="s">
        <v>136</v>
      </c>
    </row>
    <row r="325" s="2" customFormat="1" ht="24.15" customHeight="1">
      <c r="A325" s="39"/>
      <c r="B325" s="40"/>
      <c r="C325" s="219" t="s">
        <v>443</v>
      </c>
      <c r="D325" s="219" t="s">
        <v>138</v>
      </c>
      <c r="E325" s="220" t="s">
        <v>444</v>
      </c>
      <c r="F325" s="221" t="s">
        <v>445</v>
      </c>
      <c r="G325" s="222" t="s">
        <v>199</v>
      </c>
      <c r="H325" s="223">
        <v>0.0050000000000000001</v>
      </c>
      <c r="I325" s="224"/>
      <c r="J325" s="225">
        <f>ROUND(I325*H325,2)</f>
        <v>0</v>
      </c>
      <c r="K325" s="221" t="s">
        <v>142</v>
      </c>
      <c r="L325" s="45"/>
      <c r="M325" s="226" t="s">
        <v>1</v>
      </c>
      <c r="N325" s="227" t="s">
        <v>43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143</v>
      </c>
      <c r="AT325" s="230" t="s">
        <v>138</v>
      </c>
      <c r="AU325" s="230" t="s">
        <v>88</v>
      </c>
      <c r="AY325" s="18" t="s">
        <v>136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86</v>
      </c>
      <c r="BK325" s="231">
        <f>ROUND(I325*H325,2)</f>
        <v>0</v>
      </c>
      <c r="BL325" s="18" t="s">
        <v>143</v>
      </c>
      <c r="BM325" s="230" t="s">
        <v>446</v>
      </c>
    </row>
    <row r="326" s="13" customFormat="1">
      <c r="A326" s="13"/>
      <c r="B326" s="232"/>
      <c r="C326" s="233"/>
      <c r="D326" s="234" t="s">
        <v>145</v>
      </c>
      <c r="E326" s="235" t="s">
        <v>1</v>
      </c>
      <c r="F326" s="236" t="s">
        <v>447</v>
      </c>
      <c r="G326" s="233"/>
      <c r="H326" s="235" t="s">
        <v>1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145</v>
      </c>
      <c r="AU326" s="242" t="s">
        <v>88</v>
      </c>
      <c r="AV326" s="13" t="s">
        <v>86</v>
      </c>
      <c r="AW326" s="13" t="s">
        <v>33</v>
      </c>
      <c r="AX326" s="13" t="s">
        <v>78</v>
      </c>
      <c r="AY326" s="242" t="s">
        <v>136</v>
      </c>
    </row>
    <row r="327" s="14" customFormat="1">
      <c r="A327" s="14"/>
      <c r="B327" s="243"/>
      <c r="C327" s="244"/>
      <c r="D327" s="234" t="s">
        <v>145</v>
      </c>
      <c r="E327" s="245" t="s">
        <v>1</v>
      </c>
      <c r="F327" s="246" t="s">
        <v>12</v>
      </c>
      <c r="G327" s="244"/>
      <c r="H327" s="247">
        <v>0.001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145</v>
      </c>
      <c r="AU327" s="253" t="s">
        <v>88</v>
      </c>
      <c r="AV327" s="14" t="s">
        <v>88</v>
      </c>
      <c r="AW327" s="14" t="s">
        <v>33</v>
      </c>
      <c r="AX327" s="14" t="s">
        <v>78</v>
      </c>
      <c r="AY327" s="253" t="s">
        <v>136</v>
      </c>
    </row>
    <row r="328" s="13" customFormat="1">
      <c r="A328" s="13"/>
      <c r="B328" s="232"/>
      <c r="C328" s="233"/>
      <c r="D328" s="234" t="s">
        <v>145</v>
      </c>
      <c r="E328" s="235" t="s">
        <v>1</v>
      </c>
      <c r="F328" s="236" t="s">
        <v>448</v>
      </c>
      <c r="G328" s="233"/>
      <c r="H328" s="235" t="s">
        <v>1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145</v>
      </c>
      <c r="AU328" s="242" t="s">
        <v>88</v>
      </c>
      <c r="AV328" s="13" t="s">
        <v>86</v>
      </c>
      <c r="AW328" s="13" t="s">
        <v>33</v>
      </c>
      <c r="AX328" s="13" t="s">
        <v>78</v>
      </c>
      <c r="AY328" s="242" t="s">
        <v>136</v>
      </c>
    </row>
    <row r="329" s="14" customFormat="1">
      <c r="A329" s="14"/>
      <c r="B329" s="243"/>
      <c r="C329" s="244"/>
      <c r="D329" s="234" t="s">
        <v>145</v>
      </c>
      <c r="E329" s="245" t="s">
        <v>1</v>
      </c>
      <c r="F329" s="246" t="s">
        <v>449</v>
      </c>
      <c r="G329" s="244"/>
      <c r="H329" s="247">
        <v>0.0040000000000000001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145</v>
      </c>
      <c r="AU329" s="253" t="s">
        <v>88</v>
      </c>
      <c r="AV329" s="14" t="s">
        <v>88</v>
      </c>
      <c r="AW329" s="14" t="s">
        <v>33</v>
      </c>
      <c r="AX329" s="14" t="s">
        <v>78</v>
      </c>
      <c r="AY329" s="253" t="s">
        <v>136</v>
      </c>
    </row>
    <row r="330" s="15" customFormat="1">
      <c r="A330" s="15"/>
      <c r="B330" s="254"/>
      <c r="C330" s="255"/>
      <c r="D330" s="234" t="s">
        <v>145</v>
      </c>
      <c r="E330" s="256" t="s">
        <v>1</v>
      </c>
      <c r="F330" s="257" t="s">
        <v>150</v>
      </c>
      <c r="G330" s="255"/>
      <c r="H330" s="258">
        <v>0.0050000000000000001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4" t="s">
        <v>145</v>
      </c>
      <c r="AU330" s="264" t="s">
        <v>88</v>
      </c>
      <c r="AV330" s="15" t="s">
        <v>143</v>
      </c>
      <c r="AW330" s="15" t="s">
        <v>33</v>
      </c>
      <c r="AX330" s="15" t="s">
        <v>86</v>
      </c>
      <c r="AY330" s="264" t="s">
        <v>136</v>
      </c>
    </row>
    <row r="331" s="2" customFormat="1" ht="14.4" customHeight="1">
      <c r="A331" s="39"/>
      <c r="B331" s="40"/>
      <c r="C331" s="276" t="s">
        <v>450</v>
      </c>
      <c r="D331" s="276" t="s">
        <v>196</v>
      </c>
      <c r="E331" s="277" t="s">
        <v>451</v>
      </c>
      <c r="F331" s="278" t="s">
        <v>447</v>
      </c>
      <c r="G331" s="279" t="s">
        <v>329</v>
      </c>
      <c r="H331" s="280">
        <v>1</v>
      </c>
      <c r="I331" s="281"/>
      <c r="J331" s="282">
        <f>ROUND(I331*H331,2)</f>
        <v>0</v>
      </c>
      <c r="K331" s="278" t="s">
        <v>1</v>
      </c>
      <c r="L331" s="283"/>
      <c r="M331" s="284" t="s">
        <v>1</v>
      </c>
      <c r="N331" s="285" t="s">
        <v>43</v>
      </c>
      <c r="O331" s="92"/>
      <c r="P331" s="228">
        <f>O331*H331</f>
        <v>0</v>
      </c>
      <c r="Q331" s="228">
        <v>0.001</v>
      </c>
      <c r="R331" s="228">
        <f>Q331*H331</f>
        <v>0.001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200</v>
      </c>
      <c r="AT331" s="230" t="s">
        <v>196</v>
      </c>
      <c r="AU331" s="230" t="s">
        <v>88</v>
      </c>
      <c r="AY331" s="18" t="s">
        <v>136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86</v>
      </c>
      <c r="BK331" s="231">
        <f>ROUND(I331*H331,2)</f>
        <v>0</v>
      </c>
      <c r="BL331" s="18" t="s">
        <v>143</v>
      </c>
      <c r="BM331" s="230" t="s">
        <v>452</v>
      </c>
    </row>
    <row r="332" s="14" customFormat="1">
      <c r="A332" s="14"/>
      <c r="B332" s="243"/>
      <c r="C332" s="244"/>
      <c r="D332" s="234" t="s">
        <v>145</v>
      </c>
      <c r="E332" s="244"/>
      <c r="F332" s="246" t="s">
        <v>453</v>
      </c>
      <c r="G332" s="244"/>
      <c r="H332" s="247">
        <v>1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145</v>
      </c>
      <c r="AU332" s="253" t="s">
        <v>88</v>
      </c>
      <c r="AV332" s="14" t="s">
        <v>88</v>
      </c>
      <c r="AW332" s="14" t="s">
        <v>4</v>
      </c>
      <c r="AX332" s="14" t="s">
        <v>86</v>
      </c>
      <c r="AY332" s="253" t="s">
        <v>136</v>
      </c>
    </row>
    <row r="333" s="2" customFormat="1" ht="14.4" customHeight="1">
      <c r="A333" s="39"/>
      <c r="B333" s="40"/>
      <c r="C333" s="276" t="s">
        <v>454</v>
      </c>
      <c r="D333" s="276" t="s">
        <v>196</v>
      </c>
      <c r="E333" s="277" t="s">
        <v>455</v>
      </c>
      <c r="F333" s="278" t="s">
        <v>456</v>
      </c>
      <c r="G333" s="279" t="s">
        <v>329</v>
      </c>
      <c r="H333" s="280">
        <v>4</v>
      </c>
      <c r="I333" s="281"/>
      <c r="J333" s="282">
        <f>ROUND(I333*H333,2)</f>
        <v>0</v>
      </c>
      <c r="K333" s="278" t="s">
        <v>1</v>
      </c>
      <c r="L333" s="283"/>
      <c r="M333" s="284" t="s">
        <v>1</v>
      </c>
      <c r="N333" s="285" t="s">
        <v>43</v>
      </c>
      <c r="O333" s="92"/>
      <c r="P333" s="228">
        <f>O333*H333</f>
        <v>0</v>
      </c>
      <c r="Q333" s="228">
        <v>0.001</v>
      </c>
      <c r="R333" s="228">
        <f>Q333*H333</f>
        <v>0.0040000000000000001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200</v>
      </c>
      <c r="AT333" s="230" t="s">
        <v>196</v>
      </c>
      <c r="AU333" s="230" t="s">
        <v>88</v>
      </c>
      <c r="AY333" s="18" t="s">
        <v>136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86</v>
      </c>
      <c r="BK333" s="231">
        <f>ROUND(I333*H333,2)</f>
        <v>0</v>
      </c>
      <c r="BL333" s="18" t="s">
        <v>143</v>
      </c>
      <c r="BM333" s="230" t="s">
        <v>457</v>
      </c>
    </row>
    <row r="334" s="2" customFormat="1" ht="14.4" customHeight="1">
      <c r="A334" s="39"/>
      <c r="B334" s="40"/>
      <c r="C334" s="219" t="s">
        <v>458</v>
      </c>
      <c r="D334" s="219" t="s">
        <v>138</v>
      </c>
      <c r="E334" s="220" t="s">
        <v>459</v>
      </c>
      <c r="F334" s="221" t="s">
        <v>460</v>
      </c>
      <c r="G334" s="222" t="s">
        <v>141</v>
      </c>
      <c r="H334" s="223">
        <v>0.90000000000000002</v>
      </c>
      <c r="I334" s="224"/>
      <c r="J334" s="225">
        <f>ROUND(I334*H334,2)</f>
        <v>0</v>
      </c>
      <c r="K334" s="221" t="s">
        <v>142</v>
      </c>
      <c r="L334" s="45"/>
      <c r="M334" s="226" t="s">
        <v>1</v>
      </c>
      <c r="N334" s="227" t="s">
        <v>43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143</v>
      </c>
      <c r="AT334" s="230" t="s">
        <v>138</v>
      </c>
      <c r="AU334" s="230" t="s">
        <v>88</v>
      </c>
      <c r="AY334" s="18" t="s">
        <v>136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86</v>
      </c>
      <c r="BK334" s="231">
        <f>ROUND(I334*H334,2)</f>
        <v>0</v>
      </c>
      <c r="BL334" s="18" t="s">
        <v>143</v>
      </c>
      <c r="BM334" s="230" t="s">
        <v>461</v>
      </c>
    </row>
    <row r="335" s="13" customFormat="1">
      <c r="A335" s="13"/>
      <c r="B335" s="232"/>
      <c r="C335" s="233"/>
      <c r="D335" s="234" t="s">
        <v>145</v>
      </c>
      <c r="E335" s="235" t="s">
        <v>1</v>
      </c>
      <c r="F335" s="236" t="s">
        <v>462</v>
      </c>
      <c r="G335" s="233"/>
      <c r="H335" s="235" t="s">
        <v>1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145</v>
      </c>
      <c r="AU335" s="242" t="s">
        <v>88</v>
      </c>
      <c r="AV335" s="13" t="s">
        <v>86</v>
      </c>
      <c r="AW335" s="13" t="s">
        <v>33</v>
      </c>
      <c r="AX335" s="13" t="s">
        <v>78</v>
      </c>
      <c r="AY335" s="242" t="s">
        <v>136</v>
      </c>
    </row>
    <row r="336" s="14" customFormat="1">
      <c r="A336" s="14"/>
      <c r="B336" s="243"/>
      <c r="C336" s="244"/>
      <c r="D336" s="234" t="s">
        <v>145</v>
      </c>
      <c r="E336" s="245" t="s">
        <v>1</v>
      </c>
      <c r="F336" s="246" t="s">
        <v>463</v>
      </c>
      <c r="G336" s="244"/>
      <c r="H336" s="247">
        <v>0.90000000000000002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145</v>
      </c>
      <c r="AU336" s="253" t="s">
        <v>88</v>
      </c>
      <c r="AV336" s="14" t="s">
        <v>88</v>
      </c>
      <c r="AW336" s="14" t="s">
        <v>33</v>
      </c>
      <c r="AX336" s="14" t="s">
        <v>86</v>
      </c>
      <c r="AY336" s="253" t="s">
        <v>136</v>
      </c>
    </row>
    <row r="337" s="2" customFormat="1" ht="14.4" customHeight="1">
      <c r="A337" s="39"/>
      <c r="B337" s="40"/>
      <c r="C337" s="219" t="s">
        <v>464</v>
      </c>
      <c r="D337" s="219" t="s">
        <v>138</v>
      </c>
      <c r="E337" s="220" t="s">
        <v>339</v>
      </c>
      <c r="F337" s="221" t="s">
        <v>340</v>
      </c>
      <c r="G337" s="222" t="s">
        <v>141</v>
      </c>
      <c r="H337" s="223">
        <v>0.90000000000000002</v>
      </c>
      <c r="I337" s="224"/>
      <c r="J337" s="225">
        <f>ROUND(I337*H337,2)</f>
        <v>0</v>
      </c>
      <c r="K337" s="221" t="s">
        <v>142</v>
      </c>
      <c r="L337" s="45"/>
      <c r="M337" s="226" t="s">
        <v>1</v>
      </c>
      <c r="N337" s="227" t="s">
        <v>43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143</v>
      </c>
      <c r="AT337" s="230" t="s">
        <v>138</v>
      </c>
      <c r="AU337" s="230" t="s">
        <v>88</v>
      </c>
      <c r="AY337" s="18" t="s">
        <v>136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86</v>
      </c>
      <c r="BK337" s="231">
        <f>ROUND(I337*H337,2)</f>
        <v>0</v>
      </c>
      <c r="BL337" s="18" t="s">
        <v>143</v>
      </c>
      <c r="BM337" s="230" t="s">
        <v>465</v>
      </c>
    </row>
    <row r="338" s="2" customFormat="1" ht="24.15" customHeight="1">
      <c r="A338" s="39"/>
      <c r="B338" s="40"/>
      <c r="C338" s="219" t="s">
        <v>466</v>
      </c>
      <c r="D338" s="219" t="s">
        <v>138</v>
      </c>
      <c r="E338" s="220" t="s">
        <v>343</v>
      </c>
      <c r="F338" s="221" t="s">
        <v>344</v>
      </c>
      <c r="G338" s="222" t="s">
        <v>141</v>
      </c>
      <c r="H338" s="223">
        <v>3.6000000000000001</v>
      </c>
      <c r="I338" s="224"/>
      <c r="J338" s="225">
        <f>ROUND(I338*H338,2)</f>
        <v>0</v>
      </c>
      <c r="K338" s="221" t="s">
        <v>142</v>
      </c>
      <c r="L338" s="45"/>
      <c r="M338" s="226" t="s">
        <v>1</v>
      </c>
      <c r="N338" s="227" t="s">
        <v>43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143</v>
      </c>
      <c r="AT338" s="230" t="s">
        <v>138</v>
      </c>
      <c r="AU338" s="230" t="s">
        <v>88</v>
      </c>
      <c r="AY338" s="18" t="s">
        <v>136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86</v>
      </c>
      <c r="BK338" s="231">
        <f>ROUND(I338*H338,2)</f>
        <v>0</v>
      </c>
      <c r="BL338" s="18" t="s">
        <v>143</v>
      </c>
      <c r="BM338" s="230" t="s">
        <v>467</v>
      </c>
    </row>
    <row r="339" s="13" customFormat="1">
      <c r="A339" s="13"/>
      <c r="B339" s="232"/>
      <c r="C339" s="233"/>
      <c r="D339" s="234" t="s">
        <v>145</v>
      </c>
      <c r="E339" s="235" t="s">
        <v>1</v>
      </c>
      <c r="F339" s="236" t="s">
        <v>346</v>
      </c>
      <c r="G339" s="233"/>
      <c r="H339" s="235" t="s">
        <v>1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145</v>
      </c>
      <c r="AU339" s="242" t="s">
        <v>88</v>
      </c>
      <c r="AV339" s="13" t="s">
        <v>86</v>
      </c>
      <c r="AW339" s="13" t="s">
        <v>33</v>
      </c>
      <c r="AX339" s="13" t="s">
        <v>78</v>
      </c>
      <c r="AY339" s="242" t="s">
        <v>136</v>
      </c>
    </row>
    <row r="340" s="14" customFormat="1">
      <c r="A340" s="14"/>
      <c r="B340" s="243"/>
      <c r="C340" s="244"/>
      <c r="D340" s="234" t="s">
        <v>145</v>
      </c>
      <c r="E340" s="245" t="s">
        <v>1</v>
      </c>
      <c r="F340" s="246" t="s">
        <v>468</v>
      </c>
      <c r="G340" s="244"/>
      <c r="H340" s="247">
        <v>3.6000000000000001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145</v>
      </c>
      <c r="AU340" s="253" t="s">
        <v>88</v>
      </c>
      <c r="AV340" s="14" t="s">
        <v>88</v>
      </c>
      <c r="AW340" s="14" t="s">
        <v>33</v>
      </c>
      <c r="AX340" s="14" t="s">
        <v>86</v>
      </c>
      <c r="AY340" s="253" t="s">
        <v>136</v>
      </c>
    </row>
    <row r="341" s="12" customFormat="1" ht="22.8" customHeight="1">
      <c r="A341" s="12"/>
      <c r="B341" s="203"/>
      <c r="C341" s="204"/>
      <c r="D341" s="205" t="s">
        <v>77</v>
      </c>
      <c r="E341" s="217" t="s">
        <v>7</v>
      </c>
      <c r="F341" s="217" t="s">
        <v>469</v>
      </c>
      <c r="G341" s="204"/>
      <c r="H341" s="204"/>
      <c r="I341" s="207"/>
      <c r="J341" s="218">
        <f>BK341</f>
        <v>0</v>
      </c>
      <c r="K341" s="204"/>
      <c r="L341" s="209"/>
      <c r="M341" s="210"/>
      <c r="N341" s="211"/>
      <c r="O341" s="211"/>
      <c r="P341" s="212">
        <f>SUM(P342:P351)</f>
        <v>0</v>
      </c>
      <c r="Q341" s="211"/>
      <c r="R341" s="212">
        <f>SUM(R342:R351)</f>
        <v>9.9365999999999985</v>
      </c>
      <c r="S341" s="211"/>
      <c r="T341" s="213">
        <f>SUM(T342:T351)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4" t="s">
        <v>86</v>
      </c>
      <c r="AT341" s="215" t="s">
        <v>77</v>
      </c>
      <c r="AU341" s="215" t="s">
        <v>86</v>
      </c>
      <c r="AY341" s="214" t="s">
        <v>136</v>
      </c>
      <c r="BK341" s="216">
        <f>SUM(BK342:BK351)</f>
        <v>0</v>
      </c>
    </row>
    <row r="342" s="2" customFormat="1" ht="24.15" customHeight="1">
      <c r="A342" s="39"/>
      <c r="B342" s="40"/>
      <c r="C342" s="219" t="s">
        <v>470</v>
      </c>
      <c r="D342" s="219" t="s">
        <v>138</v>
      </c>
      <c r="E342" s="220" t="s">
        <v>471</v>
      </c>
      <c r="F342" s="221" t="s">
        <v>472</v>
      </c>
      <c r="G342" s="222" t="s">
        <v>473</v>
      </c>
      <c r="H342" s="223">
        <v>135</v>
      </c>
      <c r="I342" s="224"/>
      <c r="J342" s="225">
        <f>ROUND(I342*H342,2)</f>
        <v>0</v>
      </c>
      <c r="K342" s="221" t="s">
        <v>142</v>
      </c>
      <c r="L342" s="45"/>
      <c r="M342" s="226" t="s">
        <v>1</v>
      </c>
      <c r="N342" s="227" t="s">
        <v>43</v>
      </c>
      <c r="O342" s="92"/>
      <c r="P342" s="228">
        <f>O342*H342</f>
        <v>0</v>
      </c>
      <c r="Q342" s="228">
        <v>0.00116</v>
      </c>
      <c r="R342" s="228">
        <f>Q342*H342</f>
        <v>0.15659999999999999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143</v>
      </c>
      <c r="AT342" s="230" t="s">
        <v>138</v>
      </c>
      <c r="AU342" s="230" t="s">
        <v>88</v>
      </c>
      <c r="AY342" s="18" t="s">
        <v>136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86</v>
      </c>
      <c r="BK342" s="231">
        <f>ROUND(I342*H342,2)</f>
        <v>0</v>
      </c>
      <c r="BL342" s="18" t="s">
        <v>143</v>
      </c>
      <c r="BM342" s="230" t="s">
        <v>474</v>
      </c>
    </row>
    <row r="343" s="2" customFormat="1" ht="14.4" customHeight="1">
      <c r="A343" s="39"/>
      <c r="B343" s="40"/>
      <c r="C343" s="219" t="s">
        <v>475</v>
      </c>
      <c r="D343" s="219" t="s">
        <v>138</v>
      </c>
      <c r="E343" s="220" t="s">
        <v>476</v>
      </c>
      <c r="F343" s="221" t="s">
        <v>477</v>
      </c>
      <c r="G343" s="222" t="s">
        <v>141</v>
      </c>
      <c r="H343" s="223">
        <v>6</v>
      </c>
      <c r="I343" s="224"/>
      <c r="J343" s="225">
        <f>ROUND(I343*H343,2)</f>
        <v>0</v>
      </c>
      <c r="K343" s="221" t="s">
        <v>142</v>
      </c>
      <c r="L343" s="45"/>
      <c r="M343" s="226" t="s">
        <v>1</v>
      </c>
      <c r="N343" s="227" t="s">
        <v>43</v>
      </c>
      <c r="O343" s="92"/>
      <c r="P343" s="228">
        <f>O343*H343</f>
        <v>0</v>
      </c>
      <c r="Q343" s="228">
        <v>1.6299999999999999</v>
      </c>
      <c r="R343" s="228">
        <f>Q343*H343</f>
        <v>9.7799999999999994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143</v>
      </c>
      <c r="AT343" s="230" t="s">
        <v>138</v>
      </c>
      <c r="AU343" s="230" t="s">
        <v>88</v>
      </c>
      <c r="AY343" s="18" t="s">
        <v>136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86</v>
      </c>
      <c r="BK343" s="231">
        <f>ROUND(I343*H343,2)</f>
        <v>0</v>
      </c>
      <c r="BL343" s="18" t="s">
        <v>143</v>
      </c>
      <c r="BM343" s="230" t="s">
        <v>478</v>
      </c>
    </row>
    <row r="344" s="14" customFormat="1">
      <c r="A344" s="14"/>
      <c r="B344" s="243"/>
      <c r="C344" s="244"/>
      <c r="D344" s="234" t="s">
        <v>145</v>
      </c>
      <c r="E344" s="245" t="s">
        <v>1</v>
      </c>
      <c r="F344" s="246" t="s">
        <v>479</v>
      </c>
      <c r="G344" s="244"/>
      <c r="H344" s="247">
        <v>6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145</v>
      </c>
      <c r="AU344" s="253" t="s">
        <v>88</v>
      </c>
      <c r="AV344" s="14" t="s">
        <v>88</v>
      </c>
      <c r="AW344" s="14" t="s">
        <v>33</v>
      </c>
      <c r="AX344" s="14" t="s">
        <v>86</v>
      </c>
      <c r="AY344" s="253" t="s">
        <v>136</v>
      </c>
    </row>
    <row r="345" s="2" customFormat="1" ht="24.15" customHeight="1">
      <c r="A345" s="39"/>
      <c r="B345" s="40"/>
      <c r="C345" s="219" t="s">
        <v>480</v>
      </c>
      <c r="D345" s="219" t="s">
        <v>138</v>
      </c>
      <c r="E345" s="220" t="s">
        <v>481</v>
      </c>
      <c r="F345" s="221" t="s">
        <v>482</v>
      </c>
      <c r="G345" s="222" t="s">
        <v>141</v>
      </c>
      <c r="H345" s="223">
        <v>27</v>
      </c>
      <c r="I345" s="224"/>
      <c r="J345" s="225">
        <f>ROUND(I345*H345,2)</f>
        <v>0</v>
      </c>
      <c r="K345" s="221" t="s">
        <v>142</v>
      </c>
      <c r="L345" s="45"/>
      <c r="M345" s="226" t="s">
        <v>1</v>
      </c>
      <c r="N345" s="227" t="s">
        <v>43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143</v>
      </c>
      <c r="AT345" s="230" t="s">
        <v>138</v>
      </c>
      <c r="AU345" s="230" t="s">
        <v>88</v>
      </c>
      <c r="AY345" s="18" t="s">
        <v>136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86</v>
      </c>
      <c r="BK345" s="231">
        <f>ROUND(I345*H345,2)</f>
        <v>0</v>
      </c>
      <c r="BL345" s="18" t="s">
        <v>143</v>
      </c>
      <c r="BM345" s="230" t="s">
        <v>483</v>
      </c>
    </row>
    <row r="346" s="13" customFormat="1">
      <c r="A346" s="13"/>
      <c r="B346" s="232"/>
      <c r="C346" s="233"/>
      <c r="D346" s="234" t="s">
        <v>145</v>
      </c>
      <c r="E346" s="235" t="s">
        <v>1</v>
      </c>
      <c r="F346" s="236" t="s">
        <v>484</v>
      </c>
      <c r="G346" s="233"/>
      <c r="H346" s="235" t="s">
        <v>1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145</v>
      </c>
      <c r="AU346" s="242" t="s">
        <v>88</v>
      </c>
      <c r="AV346" s="13" t="s">
        <v>86</v>
      </c>
      <c r="AW346" s="13" t="s">
        <v>33</v>
      </c>
      <c r="AX346" s="13" t="s">
        <v>78</v>
      </c>
      <c r="AY346" s="242" t="s">
        <v>136</v>
      </c>
    </row>
    <row r="347" s="14" customFormat="1">
      <c r="A347" s="14"/>
      <c r="B347" s="243"/>
      <c r="C347" s="244"/>
      <c r="D347" s="234" t="s">
        <v>145</v>
      </c>
      <c r="E347" s="245" t="s">
        <v>1</v>
      </c>
      <c r="F347" s="246" t="s">
        <v>485</v>
      </c>
      <c r="G347" s="244"/>
      <c r="H347" s="247">
        <v>27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145</v>
      </c>
      <c r="AU347" s="253" t="s">
        <v>88</v>
      </c>
      <c r="AV347" s="14" t="s">
        <v>88</v>
      </c>
      <c r="AW347" s="14" t="s">
        <v>33</v>
      </c>
      <c r="AX347" s="14" t="s">
        <v>78</v>
      </c>
      <c r="AY347" s="253" t="s">
        <v>136</v>
      </c>
    </row>
    <row r="348" s="13" customFormat="1">
      <c r="A348" s="13"/>
      <c r="B348" s="232"/>
      <c r="C348" s="233"/>
      <c r="D348" s="234" t="s">
        <v>145</v>
      </c>
      <c r="E348" s="235" t="s">
        <v>1</v>
      </c>
      <c r="F348" s="236" t="s">
        <v>486</v>
      </c>
      <c r="G348" s="233"/>
      <c r="H348" s="235" t="s">
        <v>1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145</v>
      </c>
      <c r="AU348" s="242" t="s">
        <v>88</v>
      </c>
      <c r="AV348" s="13" t="s">
        <v>86</v>
      </c>
      <c r="AW348" s="13" t="s">
        <v>33</v>
      </c>
      <c r="AX348" s="13" t="s">
        <v>78</v>
      </c>
      <c r="AY348" s="242" t="s">
        <v>136</v>
      </c>
    </row>
    <row r="349" s="14" customFormat="1">
      <c r="A349" s="14"/>
      <c r="B349" s="243"/>
      <c r="C349" s="244"/>
      <c r="D349" s="234" t="s">
        <v>145</v>
      </c>
      <c r="E349" s="245" t="s">
        <v>1</v>
      </c>
      <c r="F349" s="246" t="s">
        <v>487</v>
      </c>
      <c r="G349" s="244"/>
      <c r="H349" s="247">
        <v>-2.7130000000000001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145</v>
      </c>
      <c r="AU349" s="253" t="s">
        <v>88</v>
      </c>
      <c r="AV349" s="14" t="s">
        <v>88</v>
      </c>
      <c r="AW349" s="14" t="s">
        <v>33</v>
      </c>
      <c r="AX349" s="14" t="s">
        <v>78</v>
      </c>
      <c r="AY349" s="253" t="s">
        <v>136</v>
      </c>
    </row>
    <row r="350" s="14" customFormat="1">
      <c r="A350" s="14"/>
      <c r="B350" s="243"/>
      <c r="C350" s="244"/>
      <c r="D350" s="234" t="s">
        <v>145</v>
      </c>
      <c r="E350" s="245" t="s">
        <v>1</v>
      </c>
      <c r="F350" s="246" t="s">
        <v>488</v>
      </c>
      <c r="G350" s="244"/>
      <c r="H350" s="247">
        <v>2.7130000000000001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145</v>
      </c>
      <c r="AU350" s="253" t="s">
        <v>88</v>
      </c>
      <c r="AV350" s="14" t="s">
        <v>88</v>
      </c>
      <c r="AW350" s="14" t="s">
        <v>33</v>
      </c>
      <c r="AX350" s="14" t="s">
        <v>78</v>
      </c>
      <c r="AY350" s="253" t="s">
        <v>136</v>
      </c>
    </row>
    <row r="351" s="15" customFormat="1">
      <c r="A351" s="15"/>
      <c r="B351" s="254"/>
      <c r="C351" s="255"/>
      <c r="D351" s="234" t="s">
        <v>145</v>
      </c>
      <c r="E351" s="256" t="s">
        <v>1</v>
      </c>
      <c r="F351" s="257" t="s">
        <v>150</v>
      </c>
      <c r="G351" s="255"/>
      <c r="H351" s="258">
        <v>27</v>
      </c>
      <c r="I351" s="259"/>
      <c r="J351" s="255"/>
      <c r="K351" s="255"/>
      <c r="L351" s="260"/>
      <c r="M351" s="261"/>
      <c r="N351" s="262"/>
      <c r="O351" s="262"/>
      <c r="P351" s="262"/>
      <c r="Q351" s="262"/>
      <c r="R351" s="262"/>
      <c r="S351" s="262"/>
      <c r="T351" s="26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4" t="s">
        <v>145</v>
      </c>
      <c r="AU351" s="264" t="s">
        <v>88</v>
      </c>
      <c r="AV351" s="15" t="s">
        <v>143</v>
      </c>
      <c r="AW351" s="15" t="s">
        <v>33</v>
      </c>
      <c r="AX351" s="15" t="s">
        <v>86</v>
      </c>
      <c r="AY351" s="264" t="s">
        <v>136</v>
      </c>
    </row>
    <row r="352" s="12" customFormat="1" ht="22.8" customHeight="1">
      <c r="A352" s="12"/>
      <c r="B352" s="203"/>
      <c r="C352" s="204"/>
      <c r="D352" s="205" t="s">
        <v>77</v>
      </c>
      <c r="E352" s="217" t="s">
        <v>160</v>
      </c>
      <c r="F352" s="217" t="s">
        <v>489</v>
      </c>
      <c r="G352" s="204"/>
      <c r="H352" s="204"/>
      <c r="I352" s="207"/>
      <c r="J352" s="218">
        <f>BK352</f>
        <v>0</v>
      </c>
      <c r="K352" s="204"/>
      <c r="L352" s="209"/>
      <c r="M352" s="210"/>
      <c r="N352" s="211"/>
      <c r="O352" s="211"/>
      <c r="P352" s="212">
        <f>SUM(P353:P371)</f>
        <v>0</v>
      </c>
      <c r="Q352" s="211"/>
      <c r="R352" s="212">
        <f>SUM(R353:R371)</f>
        <v>6.5396399999999995</v>
      </c>
      <c r="S352" s="211"/>
      <c r="T352" s="213">
        <f>SUM(T353:T371)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4" t="s">
        <v>86</v>
      </c>
      <c r="AT352" s="215" t="s">
        <v>77</v>
      </c>
      <c r="AU352" s="215" t="s">
        <v>86</v>
      </c>
      <c r="AY352" s="214" t="s">
        <v>136</v>
      </c>
      <c r="BK352" s="216">
        <f>SUM(BK353:BK371)</f>
        <v>0</v>
      </c>
    </row>
    <row r="353" s="2" customFormat="1" ht="24.15" customHeight="1">
      <c r="A353" s="39"/>
      <c r="B353" s="40"/>
      <c r="C353" s="219" t="s">
        <v>490</v>
      </c>
      <c r="D353" s="219" t="s">
        <v>138</v>
      </c>
      <c r="E353" s="220" t="s">
        <v>491</v>
      </c>
      <c r="F353" s="221" t="s">
        <v>492</v>
      </c>
      <c r="G353" s="222" t="s">
        <v>364</v>
      </c>
      <c r="H353" s="223">
        <v>36</v>
      </c>
      <c r="I353" s="224"/>
      <c r="J353" s="225">
        <f>ROUND(I353*H353,2)</f>
        <v>0</v>
      </c>
      <c r="K353" s="221" t="s">
        <v>493</v>
      </c>
      <c r="L353" s="45"/>
      <c r="M353" s="226" t="s">
        <v>1</v>
      </c>
      <c r="N353" s="227" t="s">
        <v>43</v>
      </c>
      <c r="O353" s="92"/>
      <c r="P353" s="228">
        <f>O353*H353</f>
        <v>0</v>
      </c>
      <c r="Q353" s="228">
        <v>0.17488999999999999</v>
      </c>
      <c r="R353" s="228">
        <f>Q353*H353</f>
        <v>6.2960399999999996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143</v>
      </c>
      <c r="AT353" s="230" t="s">
        <v>138</v>
      </c>
      <c r="AU353" s="230" t="s">
        <v>88</v>
      </c>
      <c r="AY353" s="18" t="s">
        <v>136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86</v>
      </c>
      <c r="BK353" s="231">
        <f>ROUND(I353*H353,2)</f>
        <v>0</v>
      </c>
      <c r="BL353" s="18" t="s">
        <v>143</v>
      </c>
      <c r="BM353" s="230" t="s">
        <v>494</v>
      </c>
    </row>
    <row r="354" s="13" customFormat="1">
      <c r="A354" s="13"/>
      <c r="B354" s="232"/>
      <c r="C354" s="233"/>
      <c r="D354" s="234" t="s">
        <v>145</v>
      </c>
      <c r="E354" s="235" t="s">
        <v>1</v>
      </c>
      <c r="F354" s="236" t="s">
        <v>495</v>
      </c>
      <c r="G354" s="233"/>
      <c r="H354" s="235" t="s">
        <v>1</v>
      </c>
      <c r="I354" s="237"/>
      <c r="J354" s="233"/>
      <c r="K354" s="233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145</v>
      </c>
      <c r="AU354" s="242" t="s">
        <v>88</v>
      </c>
      <c r="AV354" s="13" t="s">
        <v>86</v>
      </c>
      <c r="AW354" s="13" t="s">
        <v>33</v>
      </c>
      <c r="AX354" s="13" t="s">
        <v>78</v>
      </c>
      <c r="AY354" s="242" t="s">
        <v>136</v>
      </c>
    </row>
    <row r="355" s="14" customFormat="1">
      <c r="A355" s="14"/>
      <c r="B355" s="243"/>
      <c r="C355" s="244"/>
      <c r="D355" s="234" t="s">
        <v>145</v>
      </c>
      <c r="E355" s="245" t="s">
        <v>1</v>
      </c>
      <c r="F355" s="246" t="s">
        <v>496</v>
      </c>
      <c r="G355" s="244"/>
      <c r="H355" s="247">
        <v>36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145</v>
      </c>
      <c r="AU355" s="253" t="s">
        <v>88</v>
      </c>
      <c r="AV355" s="14" t="s">
        <v>88</v>
      </c>
      <c r="AW355" s="14" t="s">
        <v>33</v>
      </c>
      <c r="AX355" s="14" t="s">
        <v>86</v>
      </c>
      <c r="AY355" s="253" t="s">
        <v>136</v>
      </c>
    </row>
    <row r="356" s="13" customFormat="1">
      <c r="A356" s="13"/>
      <c r="B356" s="232"/>
      <c r="C356" s="233"/>
      <c r="D356" s="234" t="s">
        <v>145</v>
      </c>
      <c r="E356" s="235" t="s">
        <v>1</v>
      </c>
      <c r="F356" s="236" t="s">
        <v>497</v>
      </c>
      <c r="G356" s="233"/>
      <c r="H356" s="235" t="s">
        <v>1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145</v>
      </c>
      <c r="AU356" s="242" t="s">
        <v>88</v>
      </c>
      <c r="AV356" s="13" t="s">
        <v>86</v>
      </c>
      <c r="AW356" s="13" t="s">
        <v>33</v>
      </c>
      <c r="AX356" s="13" t="s">
        <v>78</v>
      </c>
      <c r="AY356" s="242" t="s">
        <v>136</v>
      </c>
    </row>
    <row r="357" s="2" customFormat="1" ht="24.15" customHeight="1">
      <c r="A357" s="39"/>
      <c r="B357" s="40"/>
      <c r="C357" s="276" t="s">
        <v>498</v>
      </c>
      <c r="D357" s="276" t="s">
        <v>196</v>
      </c>
      <c r="E357" s="277" t="s">
        <v>499</v>
      </c>
      <c r="F357" s="278" t="s">
        <v>500</v>
      </c>
      <c r="G357" s="279" t="s">
        <v>364</v>
      </c>
      <c r="H357" s="280">
        <v>26</v>
      </c>
      <c r="I357" s="281"/>
      <c r="J357" s="282">
        <f>ROUND(I357*H357,2)</f>
        <v>0</v>
      </c>
      <c r="K357" s="278" t="s">
        <v>1</v>
      </c>
      <c r="L357" s="283"/>
      <c r="M357" s="284" t="s">
        <v>1</v>
      </c>
      <c r="N357" s="285" t="s">
        <v>43</v>
      </c>
      <c r="O357" s="92"/>
      <c r="P357" s="228">
        <f>O357*H357</f>
        <v>0</v>
      </c>
      <c r="Q357" s="228">
        <v>0.0035000000000000001</v>
      </c>
      <c r="R357" s="228">
        <f>Q357*H357</f>
        <v>0.090999999999999998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200</v>
      </c>
      <c r="AT357" s="230" t="s">
        <v>196</v>
      </c>
      <c r="AU357" s="230" t="s">
        <v>88</v>
      </c>
      <c r="AY357" s="18" t="s">
        <v>136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86</v>
      </c>
      <c r="BK357" s="231">
        <f>ROUND(I357*H357,2)</f>
        <v>0</v>
      </c>
      <c r="BL357" s="18" t="s">
        <v>143</v>
      </c>
      <c r="BM357" s="230" t="s">
        <v>501</v>
      </c>
    </row>
    <row r="358" s="13" customFormat="1">
      <c r="A358" s="13"/>
      <c r="B358" s="232"/>
      <c r="C358" s="233"/>
      <c r="D358" s="234" t="s">
        <v>145</v>
      </c>
      <c r="E358" s="235" t="s">
        <v>1</v>
      </c>
      <c r="F358" s="236" t="s">
        <v>502</v>
      </c>
      <c r="G358" s="233"/>
      <c r="H358" s="235" t="s">
        <v>1</v>
      </c>
      <c r="I358" s="237"/>
      <c r="J358" s="233"/>
      <c r="K358" s="233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145</v>
      </c>
      <c r="AU358" s="242" t="s">
        <v>88</v>
      </c>
      <c r="AV358" s="13" t="s">
        <v>86</v>
      </c>
      <c r="AW358" s="13" t="s">
        <v>33</v>
      </c>
      <c r="AX358" s="13" t="s">
        <v>78</v>
      </c>
      <c r="AY358" s="242" t="s">
        <v>136</v>
      </c>
    </row>
    <row r="359" s="13" customFormat="1">
      <c r="A359" s="13"/>
      <c r="B359" s="232"/>
      <c r="C359" s="233"/>
      <c r="D359" s="234" t="s">
        <v>145</v>
      </c>
      <c r="E359" s="235" t="s">
        <v>1</v>
      </c>
      <c r="F359" s="236" t="s">
        <v>503</v>
      </c>
      <c r="G359" s="233"/>
      <c r="H359" s="235" t="s">
        <v>1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145</v>
      </c>
      <c r="AU359" s="242" t="s">
        <v>88</v>
      </c>
      <c r="AV359" s="13" t="s">
        <v>86</v>
      </c>
      <c r="AW359" s="13" t="s">
        <v>33</v>
      </c>
      <c r="AX359" s="13" t="s">
        <v>78</v>
      </c>
      <c r="AY359" s="242" t="s">
        <v>136</v>
      </c>
    </row>
    <row r="360" s="13" customFormat="1">
      <c r="A360" s="13"/>
      <c r="B360" s="232"/>
      <c r="C360" s="233"/>
      <c r="D360" s="234" t="s">
        <v>145</v>
      </c>
      <c r="E360" s="235" t="s">
        <v>1</v>
      </c>
      <c r="F360" s="236" t="s">
        <v>504</v>
      </c>
      <c r="G360" s="233"/>
      <c r="H360" s="235" t="s">
        <v>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145</v>
      </c>
      <c r="AU360" s="242" t="s">
        <v>88</v>
      </c>
      <c r="AV360" s="13" t="s">
        <v>86</v>
      </c>
      <c r="AW360" s="13" t="s">
        <v>33</v>
      </c>
      <c r="AX360" s="13" t="s">
        <v>78</v>
      </c>
      <c r="AY360" s="242" t="s">
        <v>136</v>
      </c>
    </row>
    <row r="361" s="14" customFormat="1">
      <c r="A361" s="14"/>
      <c r="B361" s="243"/>
      <c r="C361" s="244"/>
      <c r="D361" s="234" t="s">
        <v>145</v>
      </c>
      <c r="E361" s="245" t="s">
        <v>1</v>
      </c>
      <c r="F361" s="246" t="s">
        <v>332</v>
      </c>
      <c r="G361" s="244"/>
      <c r="H361" s="247">
        <v>26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145</v>
      </c>
      <c r="AU361" s="253" t="s">
        <v>88</v>
      </c>
      <c r="AV361" s="14" t="s">
        <v>88</v>
      </c>
      <c r="AW361" s="14" t="s">
        <v>33</v>
      </c>
      <c r="AX361" s="14" t="s">
        <v>86</v>
      </c>
      <c r="AY361" s="253" t="s">
        <v>136</v>
      </c>
    </row>
    <row r="362" s="13" customFormat="1">
      <c r="A362" s="13"/>
      <c r="B362" s="232"/>
      <c r="C362" s="233"/>
      <c r="D362" s="234" t="s">
        <v>145</v>
      </c>
      <c r="E362" s="235" t="s">
        <v>1</v>
      </c>
      <c r="F362" s="236" t="s">
        <v>505</v>
      </c>
      <c r="G362" s="233"/>
      <c r="H362" s="235" t="s">
        <v>1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145</v>
      </c>
      <c r="AU362" s="242" t="s">
        <v>88</v>
      </c>
      <c r="AV362" s="13" t="s">
        <v>86</v>
      </c>
      <c r="AW362" s="13" t="s">
        <v>33</v>
      </c>
      <c r="AX362" s="13" t="s">
        <v>78</v>
      </c>
      <c r="AY362" s="242" t="s">
        <v>136</v>
      </c>
    </row>
    <row r="363" s="2" customFormat="1" ht="24.15" customHeight="1">
      <c r="A363" s="39"/>
      <c r="B363" s="40"/>
      <c r="C363" s="276" t="s">
        <v>506</v>
      </c>
      <c r="D363" s="276" t="s">
        <v>196</v>
      </c>
      <c r="E363" s="277" t="s">
        <v>507</v>
      </c>
      <c r="F363" s="278" t="s">
        <v>508</v>
      </c>
      <c r="G363" s="279" t="s">
        <v>364</v>
      </c>
      <c r="H363" s="280">
        <v>10</v>
      </c>
      <c r="I363" s="281"/>
      <c r="J363" s="282">
        <f>ROUND(I363*H363,2)</f>
        <v>0</v>
      </c>
      <c r="K363" s="278" t="s">
        <v>1</v>
      </c>
      <c r="L363" s="283"/>
      <c r="M363" s="284" t="s">
        <v>1</v>
      </c>
      <c r="N363" s="285" t="s">
        <v>43</v>
      </c>
      <c r="O363" s="92"/>
      <c r="P363" s="228">
        <f>O363*H363</f>
        <v>0</v>
      </c>
      <c r="Q363" s="228">
        <v>0.0032000000000000002</v>
      </c>
      <c r="R363" s="228">
        <f>Q363*H363</f>
        <v>0.032000000000000001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200</v>
      </c>
      <c r="AT363" s="230" t="s">
        <v>196</v>
      </c>
      <c r="AU363" s="230" t="s">
        <v>88</v>
      </c>
      <c r="AY363" s="18" t="s">
        <v>136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86</v>
      </c>
      <c r="BK363" s="231">
        <f>ROUND(I363*H363,2)</f>
        <v>0</v>
      </c>
      <c r="BL363" s="18" t="s">
        <v>143</v>
      </c>
      <c r="BM363" s="230" t="s">
        <v>509</v>
      </c>
    </row>
    <row r="364" s="13" customFormat="1">
      <c r="A364" s="13"/>
      <c r="B364" s="232"/>
      <c r="C364" s="233"/>
      <c r="D364" s="234" t="s">
        <v>145</v>
      </c>
      <c r="E364" s="235" t="s">
        <v>1</v>
      </c>
      <c r="F364" s="236" t="s">
        <v>502</v>
      </c>
      <c r="G364" s="233"/>
      <c r="H364" s="235" t="s">
        <v>1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145</v>
      </c>
      <c r="AU364" s="242" t="s">
        <v>88</v>
      </c>
      <c r="AV364" s="13" t="s">
        <v>86</v>
      </c>
      <c r="AW364" s="13" t="s">
        <v>33</v>
      </c>
      <c r="AX364" s="13" t="s">
        <v>78</v>
      </c>
      <c r="AY364" s="242" t="s">
        <v>136</v>
      </c>
    </row>
    <row r="365" s="13" customFormat="1">
      <c r="A365" s="13"/>
      <c r="B365" s="232"/>
      <c r="C365" s="233"/>
      <c r="D365" s="234" t="s">
        <v>145</v>
      </c>
      <c r="E365" s="235" t="s">
        <v>1</v>
      </c>
      <c r="F365" s="236" t="s">
        <v>510</v>
      </c>
      <c r="G365" s="233"/>
      <c r="H365" s="235" t="s">
        <v>1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145</v>
      </c>
      <c r="AU365" s="242" t="s">
        <v>88</v>
      </c>
      <c r="AV365" s="13" t="s">
        <v>86</v>
      </c>
      <c r="AW365" s="13" t="s">
        <v>33</v>
      </c>
      <c r="AX365" s="13" t="s">
        <v>78</v>
      </c>
      <c r="AY365" s="242" t="s">
        <v>136</v>
      </c>
    </row>
    <row r="366" s="14" customFormat="1">
      <c r="A366" s="14"/>
      <c r="B366" s="243"/>
      <c r="C366" s="244"/>
      <c r="D366" s="234" t="s">
        <v>145</v>
      </c>
      <c r="E366" s="245" t="s">
        <v>1</v>
      </c>
      <c r="F366" s="246" t="s">
        <v>227</v>
      </c>
      <c r="G366" s="244"/>
      <c r="H366" s="247">
        <v>10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145</v>
      </c>
      <c r="AU366" s="253" t="s">
        <v>88</v>
      </c>
      <c r="AV366" s="14" t="s">
        <v>88</v>
      </c>
      <c r="AW366" s="14" t="s">
        <v>33</v>
      </c>
      <c r="AX366" s="14" t="s">
        <v>86</v>
      </c>
      <c r="AY366" s="253" t="s">
        <v>136</v>
      </c>
    </row>
    <row r="367" s="2" customFormat="1" ht="24.15" customHeight="1">
      <c r="A367" s="39"/>
      <c r="B367" s="40"/>
      <c r="C367" s="219" t="s">
        <v>511</v>
      </c>
      <c r="D367" s="219" t="s">
        <v>138</v>
      </c>
      <c r="E367" s="220" t="s">
        <v>512</v>
      </c>
      <c r="F367" s="221" t="s">
        <v>513</v>
      </c>
      <c r="G367" s="222" t="s">
        <v>473</v>
      </c>
      <c r="H367" s="223">
        <v>65</v>
      </c>
      <c r="I367" s="224"/>
      <c r="J367" s="225">
        <f>ROUND(I367*H367,2)</f>
        <v>0</v>
      </c>
      <c r="K367" s="221" t="s">
        <v>142</v>
      </c>
      <c r="L367" s="45"/>
      <c r="M367" s="226" t="s">
        <v>1</v>
      </c>
      <c r="N367" s="227" t="s">
        <v>43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143</v>
      </c>
      <c r="AT367" s="230" t="s">
        <v>138</v>
      </c>
      <c r="AU367" s="230" t="s">
        <v>88</v>
      </c>
      <c r="AY367" s="18" t="s">
        <v>136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86</v>
      </c>
      <c r="BK367" s="231">
        <f>ROUND(I367*H367,2)</f>
        <v>0</v>
      </c>
      <c r="BL367" s="18" t="s">
        <v>143</v>
      </c>
      <c r="BM367" s="230" t="s">
        <v>514</v>
      </c>
    </row>
    <row r="368" s="2" customFormat="1" ht="24.15" customHeight="1">
      <c r="A368" s="39"/>
      <c r="B368" s="40"/>
      <c r="C368" s="276" t="s">
        <v>515</v>
      </c>
      <c r="D368" s="276" t="s">
        <v>196</v>
      </c>
      <c r="E368" s="277" t="s">
        <v>516</v>
      </c>
      <c r="F368" s="278" t="s">
        <v>517</v>
      </c>
      <c r="G368" s="279" t="s">
        <v>473</v>
      </c>
      <c r="H368" s="280">
        <v>67</v>
      </c>
      <c r="I368" s="281"/>
      <c r="J368" s="282">
        <f>ROUND(I368*H368,2)</f>
        <v>0</v>
      </c>
      <c r="K368" s="278" t="s">
        <v>142</v>
      </c>
      <c r="L368" s="283"/>
      <c r="M368" s="284" t="s">
        <v>1</v>
      </c>
      <c r="N368" s="285" t="s">
        <v>43</v>
      </c>
      <c r="O368" s="92"/>
      <c r="P368" s="228">
        <f>O368*H368</f>
        <v>0</v>
      </c>
      <c r="Q368" s="228">
        <v>0.0018</v>
      </c>
      <c r="R368" s="228">
        <f>Q368*H368</f>
        <v>0.1206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200</v>
      </c>
      <c r="AT368" s="230" t="s">
        <v>196</v>
      </c>
      <c r="AU368" s="230" t="s">
        <v>88</v>
      </c>
      <c r="AY368" s="18" t="s">
        <v>136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86</v>
      </c>
      <c r="BK368" s="231">
        <f>ROUND(I368*H368,2)</f>
        <v>0</v>
      </c>
      <c r="BL368" s="18" t="s">
        <v>143</v>
      </c>
      <c r="BM368" s="230" t="s">
        <v>518</v>
      </c>
    </row>
    <row r="369" s="13" customFormat="1">
      <c r="A369" s="13"/>
      <c r="B369" s="232"/>
      <c r="C369" s="233"/>
      <c r="D369" s="234" t="s">
        <v>145</v>
      </c>
      <c r="E369" s="235" t="s">
        <v>1</v>
      </c>
      <c r="F369" s="236" t="s">
        <v>519</v>
      </c>
      <c r="G369" s="233"/>
      <c r="H369" s="235" t="s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145</v>
      </c>
      <c r="AU369" s="242" t="s">
        <v>88</v>
      </c>
      <c r="AV369" s="13" t="s">
        <v>86</v>
      </c>
      <c r="AW369" s="13" t="s">
        <v>33</v>
      </c>
      <c r="AX369" s="13" t="s">
        <v>78</v>
      </c>
      <c r="AY369" s="242" t="s">
        <v>136</v>
      </c>
    </row>
    <row r="370" s="14" customFormat="1">
      <c r="A370" s="14"/>
      <c r="B370" s="243"/>
      <c r="C370" s="244"/>
      <c r="D370" s="234" t="s">
        <v>145</v>
      </c>
      <c r="E370" s="245" t="s">
        <v>1</v>
      </c>
      <c r="F370" s="246" t="s">
        <v>520</v>
      </c>
      <c r="G370" s="244"/>
      <c r="H370" s="247">
        <v>67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145</v>
      </c>
      <c r="AU370" s="253" t="s">
        <v>88</v>
      </c>
      <c r="AV370" s="14" t="s">
        <v>88</v>
      </c>
      <c r="AW370" s="14" t="s">
        <v>33</v>
      </c>
      <c r="AX370" s="14" t="s">
        <v>86</v>
      </c>
      <c r="AY370" s="253" t="s">
        <v>136</v>
      </c>
    </row>
    <row r="371" s="2" customFormat="1" ht="24.15" customHeight="1">
      <c r="A371" s="39"/>
      <c r="B371" s="40"/>
      <c r="C371" s="219" t="s">
        <v>521</v>
      </c>
      <c r="D371" s="219" t="s">
        <v>138</v>
      </c>
      <c r="E371" s="220" t="s">
        <v>522</v>
      </c>
      <c r="F371" s="221" t="s">
        <v>523</v>
      </c>
      <c r="G371" s="222" t="s">
        <v>473</v>
      </c>
      <c r="H371" s="223">
        <v>65</v>
      </c>
      <c r="I371" s="224"/>
      <c r="J371" s="225">
        <f>ROUND(I371*H371,2)</f>
        <v>0</v>
      </c>
      <c r="K371" s="221" t="s">
        <v>1</v>
      </c>
      <c r="L371" s="45"/>
      <c r="M371" s="226" t="s">
        <v>1</v>
      </c>
      <c r="N371" s="227" t="s">
        <v>43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143</v>
      </c>
      <c r="AT371" s="230" t="s">
        <v>138</v>
      </c>
      <c r="AU371" s="230" t="s">
        <v>88</v>
      </c>
      <c r="AY371" s="18" t="s">
        <v>136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86</v>
      </c>
      <c r="BK371" s="231">
        <f>ROUND(I371*H371,2)</f>
        <v>0</v>
      </c>
      <c r="BL371" s="18" t="s">
        <v>143</v>
      </c>
      <c r="BM371" s="230" t="s">
        <v>524</v>
      </c>
    </row>
    <row r="372" s="12" customFormat="1" ht="22.8" customHeight="1">
      <c r="A372" s="12"/>
      <c r="B372" s="203"/>
      <c r="C372" s="204"/>
      <c r="D372" s="205" t="s">
        <v>77</v>
      </c>
      <c r="E372" s="217" t="s">
        <v>430</v>
      </c>
      <c r="F372" s="217" t="s">
        <v>525</v>
      </c>
      <c r="G372" s="204"/>
      <c r="H372" s="204"/>
      <c r="I372" s="207"/>
      <c r="J372" s="218">
        <f>BK372</f>
        <v>0</v>
      </c>
      <c r="K372" s="204"/>
      <c r="L372" s="209"/>
      <c r="M372" s="210"/>
      <c r="N372" s="211"/>
      <c r="O372" s="211"/>
      <c r="P372" s="212">
        <f>SUM(P373:P391)</f>
        <v>0</v>
      </c>
      <c r="Q372" s="211"/>
      <c r="R372" s="212">
        <f>SUM(R373:R391)</f>
        <v>0.93057000000000001</v>
      </c>
      <c r="S372" s="211"/>
      <c r="T372" s="213">
        <f>SUM(T373:T391)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4" t="s">
        <v>86</v>
      </c>
      <c r="AT372" s="215" t="s">
        <v>77</v>
      </c>
      <c r="AU372" s="215" t="s">
        <v>86</v>
      </c>
      <c r="AY372" s="214" t="s">
        <v>136</v>
      </c>
      <c r="BK372" s="216">
        <f>SUM(BK373:BK391)</f>
        <v>0</v>
      </c>
    </row>
    <row r="373" s="2" customFormat="1" ht="24.15" customHeight="1">
      <c r="A373" s="39"/>
      <c r="B373" s="40"/>
      <c r="C373" s="219" t="s">
        <v>526</v>
      </c>
      <c r="D373" s="219" t="s">
        <v>138</v>
      </c>
      <c r="E373" s="220" t="s">
        <v>527</v>
      </c>
      <c r="F373" s="221" t="s">
        <v>528</v>
      </c>
      <c r="G373" s="222" t="s">
        <v>141</v>
      </c>
      <c r="H373" s="223">
        <v>12</v>
      </c>
      <c r="I373" s="224"/>
      <c r="J373" s="225">
        <f>ROUND(I373*H373,2)</f>
        <v>0</v>
      </c>
      <c r="K373" s="221" t="s">
        <v>142</v>
      </c>
      <c r="L373" s="45"/>
      <c r="M373" s="226" t="s">
        <v>1</v>
      </c>
      <c r="N373" s="227" t="s">
        <v>43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143</v>
      </c>
      <c r="AT373" s="230" t="s">
        <v>138</v>
      </c>
      <c r="AU373" s="230" t="s">
        <v>88</v>
      </c>
      <c r="AY373" s="18" t="s">
        <v>136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86</v>
      </c>
      <c r="BK373" s="231">
        <f>ROUND(I373*H373,2)</f>
        <v>0</v>
      </c>
      <c r="BL373" s="18" t="s">
        <v>143</v>
      </c>
      <c r="BM373" s="230" t="s">
        <v>529</v>
      </c>
    </row>
    <row r="374" s="13" customFormat="1">
      <c r="A374" s="13"/>
      <c r="B374" s="232"/>
      <c r="C374" s="233"/>
      <c r="D374" s="234" t="s">
        <v>145</v>
      </c>
      <c r="E374" s="235" t="s">
        <v>1</v>
      </c>
      <c r="F374" s="236" t="s">
        <v>185</v>
      </c>
      <c r="G374" s="233"/>
      <c r="H374" s="235" t="s">
        <v>1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145</v>
      </c>
      <c r="AU374" s="242" t="s">
        <v>88</v>
      </c>
      <c r="AV374" s="13" t="s">
        <v>86</v>
      </c>
      <c r="AW374" s="13" t="s">
        <v>33</v>
      </c>
      <c r="AX374" s="13" t="s">
        <v>78</v>
      </c>
      <c r="AY374" s="242" t="s">
        <v>136</v>
      </c>
    </row>
    <row r="375" s="14" customFormat="1">
      <c r="A375" s="14"/>
      <c r="B375" s="243"/>
      <c r="C375" s="244"/>
      <c r="D375" s="234" t="s">
        <v>145</v>
      </c>
      <c r="E375" s="245" t="s">
        <v>1</v>
      </c>
      <c r="F375" s="246" t="s">
        <v>530</v>
      </c>
      <c r="G375" s="244"/>
      <c r="H375" s="247">
        <v>1.1000000000000001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145</v>
      </c>
      <c r="AU375" s="253" t="s">
        <v>88</v>
      </c>
      <c r="AV375" s="14" t="s">
        <v>88</v>
      </c>
      <c r="AW375" s="14" t="s">
        <v>33</v>
      </c>
      <c r="AX375" s="14" t="s">
        <v>78</v>
      </c>
      <c r="AY375" s="253" t="s">
        <v>136</v>
      </c>
    </row>
    <row r="376" s="13" customFormat="1">
      <c r="A376" s="13"/>
      <c r="B376" s="232"/>
      <c r="C376" s="233"/>
      <c r="D376" s="234" t="s">
        <v>145</v>
      </c>
      <c r="E376" s="235" t="s">
        <v>1</v>
      </c>
      <c r="F376" s="236" t="s">
        <v>187</v>
      </c>
      <c r="G376" s="233"/>
      <c r="H376" s="235" t="s">
        <v>1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145</v>
      </c>
      <c r="AU376" s="242" t="s">
        <v>88</v>
      </c>
      <c r="AV376" s="13" t="s">
        <v>86</v>
      </c>
      <c r="AW376" s="13" t="s">
        <v>33</v>
      </c>
      <c r="AX376" s="13" t="s">
        <v>78</v>
      </c>
      <c r="AY376" s="242" t="s">
        <v>136</v>
      </c>
    </row>
    <row r="377" s="14" customFormat="1">
      <c r="A377" s="14"/>
      <c r="B377" s="243"/>
      <c r="C377" s="244"/>
      <c r="D377" s="234" t="s">
        <v>145</v>
      </c>
      <c r="E377" s="245" t="s">
        <v>1</v>
      </c>
      <c r="F377" s="246" t="s">
        <v>531</v>
      </c>
      <c r="G377" s="244"/>
      <c r="H377" s="247">
        <v>10.725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145</v>
      </c>
      <c r="AU377" s="253" t="s">
        <v>88</v>
      </c>
      <c r="AV377" s="14" t="s">
        <v>88</v>
      </c>
      <c r="AW377" s="14" t="s">
        <v>33</v>
      </c>
      <c r="AX377" s="14" t="s">
        <v>78</v>
      </c>
      <c r="AY377" s="253" t="s">
        <v>136</v>
      </c>
    </row>
    <row r="378" s="14" customFormat="1">
      <c r="A378" s="14"/>
      <c r="B378" s="243"/>
      <c r="C378" s="244"/>
      <c r="D378" s="234" t="s">
        <v>145</v>
      </c>
      <c r="E378" s="245" t="s">
        <v>1</v>
      </c>
      <c r="F378" s="246" t="s">
        <v>532</v>
      </c>
      <c r="G378" s="244"/>
      <c r="H378" s="247">
        <v>0.17499999999999999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145</v>
      </c>
      <c r="AU378" s="253" t="s">
        <v>88</v>
      </c>
      <c r="AV378" s="14" t="s">
        <v>88</v>
      </c>
      <c r="AW378" s="14" t="s">
        <v>33</v>
      </c>
      <c r="AX378" s="14" t="s">
        <v>78</v>
      </c>
      <c r="AY378" s="253" t="s">
        <v>136</v>
      </c>
    </row>
    <row r="379" s="15" customFormat="1">
      <c r="A379" s="15"/>
      <c r="B379" s="254"/>
      <c r="C379" s="255"/>
      <c r="D379" s="234" t="s">
        <v>145</v>
      </c>
      <c r="E379" s="256" t="s">
        <v>1</v>
      </c>
      <c r="F379" s="257" t="s">
        <v>150</v>
      </c>
      <c r="G379" s="255"/>
      <c r="H379" s="258">
        <v>12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4" t="s">
        <v>145</v>
      </c>
      <c r="AU379" s="264" t="s">
        <v>88</v>
      </c>
      <c r="AV379" s="15" t="s">
        <v>143</v>
      </c>
      <c r="AW379" s="15" t="s">
        <v>33</v>
      </c>
      <c r="AX379" s="15" t="s">
        <v>86</v>
      </c>
      <c r="AY379" s="264" t="s">
        <v>136</v>
      </c>
    </row>
    <row r="380" s="2" customFormat="1" ht="24.15" customHeight="1">
      <c r="A380" s="39"/>
      <c r="B380" s="40"/>
      <c r="C380" s="219" t="s">
        <v>533</v>
      </c>
      <c r="D380" s="219" t="s">
        <v>138</v>
      </c>
      <c r="E380" s="220" t="s">
        <v>534</v>
      </c>
      <c r="F380" s="221" t="s">
        <v>535</v>
      </c>
      <c r="G380" s="222" t="s">
        <v>141</v>
      </c>
      <c r="H380" s="223">
        <v>0.90000000000000002</v>
      </c>
      <c r="I380" s="224"/>
      <c r="J380" s="225">
        <f>ROUND(I380*H380,2)</f>
        <v>0</v>
      </c>
      <c r="K380" s="221" t="s">
        <v>142</v>
      </c>
      <c r="L380" s="45"/>
      <c r="M380" s="226" t="s">
        <v>1</v>
      </c>
      <c r="N380" s="227" t="s">
        <v>43</v>
      </c>
      <c r="O380" s="92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143</v>
      </c>
      <c r="AT380" s="230" t="s">
        <v>138</v>
      </c>
      <c r="AU380" s="230" t="s">
        <v>88</v>
      </c>
      <c r="AY380" s="18" t="s">
        <v>136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86</v>
      </c>
      <c r="BK380" s="231">
        <f>ROUND(I380*H380,2)</f>
        <v>0</v>
      </c>
      <c r="BL380" s="18" t="s">
        <v>143</v>
      </c>
      <c r="BM380" s="230" t="s">
        <v>536</v>
      </c>
    </row>
    <row r="381" s="13" customFormat="1">
      <c r="A381" s="13"/>
      <c r="B381" s="232"/>
      <c r="C381" s="233"/>
      <c r="D381" s="234" t="s">
        <v>145</v>
      </c>
      <c r="E381" s="235" t="s">
        <v>1</v>
      </c>
      <c r="F381" s="236" t="s">
        <v>537</v>
      </c>
      <c r="G381" s="233"/>
      <c r="H381" s="235" t="s">
        <v>1</v>
      </c>
      <c r="I381" s="237"/>
      <c r="J381" s="233"/>
      <c r="K381" s="233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145</v>
      </c>
      <c r="AU381" s="242" t="s">
        <v>88</v>
      </c>
      <c r="AV381" s="13" t="s">
        <v>86</v>
      </c>
      <c r="AW381" s="13" t="s">
        <v>33</v>
      </c>
      <c r="AX381" s="13" t="s">
        <v>78</v>
      </c>
      <c r="AY381" s="242" t="s">
        <v>136</v>
      </c>
    </row>
    <row r="382" s="14" customFormat="1">
      <c r="A382" s="14"/>
      <c r="B382" s="243"/>
      <c r="C382" s="244"/>
      <c r="D382" s="234" t="s">
        <v>145</v>
      </c>
      <c r="E382" s="245" t="s">
        <v>1</v>
      </c>
      <c r="F382" s="246" t="s">
        <v>538</v>
      </c>
      <c r="G382" s="244"/>
      <c r="H382" s="247">
        <v>0.82799999999999996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145</v>
      </c>
      <c r="AU382" s="253" t="s">
        <v>88</v>
      </c>
      <c r="AV382" s="14" t="s">
        <v>88</v>
      </c>
      <c r="AW382" s="14" t="s">
        <v>33</v>
      </c>
      <c r="AX382" s="14" t="s">
        <v>78</v>
      </c>
      <c r="AY382" s="253" t="s">
        <v>136</v>
      </c>
    </row>
    <row r="383" s="14" customFormat="1">
      <c r="A383" s="14"/>
      <c r="B383" s="243"/>
      <c r="C383" s="244"/>
      <c r="D383" s="234" t="s">
        <v>145</v>
      </c>
      <c r="E383" s="245" t="s">
        <v>1</v>
      </c>
      <c r="F383" s="246" t="s">
        <v>539</v>
      </c>
      <c r="G383" s="244"/>
      <c r="H383" s="247">
        <v>0.071999999999999995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145</v>
      </c>
      <c r="AU383" s="253" t="s">
        <v>88</v>
      </c>
      <c r="AV383" s="14" t="s">
        <v>88</v>
      </c>
      <c r="AW383" s="14" t="s">
        <v>33</v>
      </c>
      <c r="AX383" s="14" t="s">
        <v>78</v>
      </c>
      <c r="AY383" s="253" t="s">
        <v>136</v>
      </c>
    </row>
    <row r="384" s="15" customFormat="1">
      <c r="A384" s="15"/>
      <c r="B384" s="254"/>
      <c r="C384" s="255"/>
      <c r="D384" s="234" t="s">
        <v>145</v>
      </c>
      <c r="E384" s="256" t="s">
        <v>1</v>
      </c>
      <c r="F384" s="257" t="s">
        <v>150</v>
      </c>
      <c r="G384" s="255"/>
      <c r="H384" s="258">
        <v>0.89999999999999991</v>
      </c>
      <c r="I384" s="259"/>
      <c r="J384" s="255"/>
      <c r="K384" s="255"/>
      <c r="L384" s="260"/>
      <c r="M384" s="261"/>
      <c r="N384" s="262"/>
      <c r="O384" s="262"/>
      <c r="P384" s="262"/>
      <c r="Q384" s="262"/>
      <c r="R384" s="262"/>
      <c r="S384" s="262"/>
      <c r="T384" s="263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4" t="s">
        <v>145</v>
      </c>
      <c r="AU384" s="264" t="s">
        <v>88</v>
      </c>
      <c r="AV384" s="15" t="s">
        <v>143</v>
      </c>
      <c r="AW384" s="15" t="s">
        <v>33</v>
      </c>
      <c r="AX384" s="15" t="s">
        <v>86</v>
      </c>
      <c r="AY384" s="264" t="s">
        <v>136</v>
      </c>
    </row>
    <row r="385" s="2" customFormat="1" ht="24.15" customHeight="1">
      <c r="A385" s="39"/>
      <c r="B385" s="40"/>
      <c r="C385" s="219" t="s">
        <v>540</v>
      </c>
      <c r="D385" s="219" t="s">
        <v>138</v>
      </c>
      <c r="E385" s="220" t="s">
        <v>541</v>
      </c>
      <c r="F385" s="221" t="s">
        <v>542</v>
      </c>
      <c r="G385" s="222" t="s">
        <v>163</v>
      </c>
      <c r="H385" s="223">
        <v>1</v>
      </c>
      <c r="I385" s="224"/>
      <c r="J385" s="225">
        <f>ROUND(I385*H385,2)</f>
        <v>0</v>
      </c>
      <c r="K385" s="221" t="s">
        <v>142</v>
      </c>
      <c r="L385" s="45"/>
      <c r="M385" s="226" t="s">
        <v>1</v>
      </c>
      <c r="N385" s="227" t="s">
        <v>43</v>
      </c>
      <c r="O385" s="92"/>
      <c r="P385" s="228">
        <f>O385*H385</f>
        <v>0</v>
      </c>
      <c r="Q385" s="228">
        <v>0.18729999999999999</v>
      </c>
      <c r="R385" s="228">
        <f>Q385*H385</f>
        <v>0.18729999999999999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143</v>
      </c>
      <c r="AT385" s="230" t="s">
        <v>138</v>
      </c>
      <c r="AU385" s="230" t="s">
        <v>88</v>
      </c>
      <c r="AY385" s="18" t="s">
        <v>136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86</v>
      </c>
      <c r="BK385" s="231">
        <f>ROUND(I385*H385,2)</f>
        <v>0</v>
      </c>
      <c r="BL385" s="18" t="s">
        <v>143</v>
      </c>
      <c r="BM385" s="230" t="s">
        <v>543</v>
      </c>
    </row>
    <row r="386" s="13" customFormat="1">
      <c r="A386" s="13"/>
      <c r="B386" s="232"/>
      <c r="C386" s="233"/>
      <c r="D386" s="234" t="s">
        <v>145</v>
      </c>
      <c r="E386" s="235" t="s">
        <v>1</v>
      </c>
      <c r="F386" s="236" t="s">
        <v>544</v>
      </c>
      <c r="G386" s="233"/>
      <c r="H386" s="235" t="s">
        <v>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145</v>
      </c>
      <c r="AU386" s="242" t="s">
        <v>88</v>
      </c>
      <c r="AV386" s="13" t="s">
        <v>86</v>
      </c>
      <c r="AW386" s="13" t="s">
        <v>33</v>
      </c>
      <c r="AX386" s="13" t="s">
        <v>78</v>
      </c>
      <c r="AY386" s="242" t="s">
        <v>136</v>
      </c>
    </row>
    <row r="387" s="13" customFormat="1">
      <c r="A387" s="13"/>
      <c r="B387" s="232"/>
      <c r="C387" s="233"/>
      <c r="D387" s="234" t="s">
        <v>145</v>
      </c>
      <c r="E387" s="235" t="s">
        <v>1</v>
      </c>
      <c r="F387" s="236" t="s">
        <v>545</v>
      </c>
      <c r="G387" s="233"/>
      <c r="H387" s="235" t="s">
        <v>1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145</v>
      </c>
      <c r="AU387" s="242" t="s">
        <v>88</v>
      </c>
      <c r="AV387" s="13" t="s">
        <v>86</v>
      </c>
      <c r="AW387" s="13" t="s">
        <v>33</v>
      </c>
      <c r="AX387" s="13" t="s">
        <v>78</v>
      </c>
      <c r="AY387" s="242" t="s">
        <v>136</v>
      </c>
    </row>
    <row r="388" s="14" customFormat="1">
      <c r="A388" s="14"/>
      <c r="B388" s="243"/>
      <c r="C388" s="244"/>
      <c r="D388" s="234" t="s">
        <v>145</v>
      </c>
      <c r="E388" s="245" t="s">
        <v>1</v>
      </c>
      <c r="F388" s="246" t="s">
        <v>546</v>
      </c>
      <c r="G388" s="244"/>
      <c r="H388" s="247">
        <v>1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145</v>
      </c>
      <c r="AU388" s="253" t="s">
        <v>88</v>
      </c>
      <c r="AV388" s="14" t="s">
        <v>88</v>
      </c>
      <c r="AW388" s="14" t="s">
        <v>33</v>
      </c>
      <c r="AX388" s="14" t="s">
        <v>86</v>
      </c>
      <c r="AY388" s="253" t="s">
        <v>136</v>
      </c>
    </row>
    <row r="389" s="2" customFormat="1" ht="24.15" customHeight="1">
      <c r="A389" s="39"/>
      <c r="B389" s="40"/>
      <c r="C389" s="219" t="s">
        <v>547</v>
      </c>
      <c r="D389" s="219" t="s">
        <v>138</v>
      </c>
      <c r="E389" s="220" t="s">
        <v>548</v>
      </c>
      <c r="F389" s="221" t="s">
        <v>549</v>
      </c>
      <c r="G389" s="222" t="s">
        <v>163</v>
      </c>
      <c r="H389" s="223">
        <v>1</v>
      </c>
      <c r="I389" s="224"/>
      <c r="J389" s="225">
        <f>ROUND(I389*H389,2)</f>
        <v>0</v>
      </c>
      <c r="K389" s="221" t="s">
        <v>142</v>
      </c>
      <c r="L389" s="45"/>
      <c r="M389" s="226" t="s">
        <v>1</v>
      </c>
      <c r="N389" s="227" t="s">
        <v>43</v>
      </c>
      <c r="O389" s="92"/>
      <c r="P389" s="228">
        <f>O389*H389</f>
        <v>0</v>
      </c>
      <c r="Q389" s="228">
        <v>0.74326999999999999</v>
      </c>
      <c r="R389" s="228">
        <f>Q389*H389</f>
        <v>0.74326999999999999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143</v>
      </c>
      <c r="AT389" s="230" t="s">
        <v>138</v>
      </c>
      <c r="AU389" s="230" t="s">
        <v>88</v>
      </c>
      <c r="AY389" s="18" t="s">
        <v>136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86</v>
      </c>
      <c r="BK389" s="231">
        <f>ROUND(I389*H389,2)</f>
        <v>0</v>
      </c>
      <c r="BL389" s="18" t="s">
        <v>143</v>
      </c>
      <c r="BM389" s="230" t="s">
        <v>550</v>
      </c>
    </row>
    <row r="390" s="13" customFormat="1">
      <c r="A390" s="13"/>
      <c r="B390" s="232"/>
      <c r="C390" s="233"/>
      <c r="D390" s="234" t="s">
        <v>145</v>
      </c>
      <c r="E390" s="235" t="s">
        <v>1</v>
      </c>
      <c r="F390" s="236" t="s">
        <v>551</v>
      </c>
      <c r="G390" s="233"/>
      <c r="H390" s="235" t="s">
        <v>1</v>
      </c>
      <c r="I390" s="237"/>
      <c r="J390" s="233"/>
      <c r="K390" s="233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145</v>
      </c>
      <c r="AU390" s="242" t="s">
        <v>88</v>
      </c>
      <c r="AV390" s="13" t="s">
        <v>86</v>
      </c>
      <c r="AW390" s="13" t="s">
        <v>33</v>
      </c>
      <c r="AX390" s="13" t="s">
        <v>78</v>
      </c>
      <c r="AY390" s="242" t="s">
        <v>136</v>
      </c>
    </row>
    <row r="391" s="14" customFormat="1">
      <c r="A391" s="14"/>
      <c r="B391" s="243"/>
      <c r="C391" s="244"/>
      <c r="D391" s="234" t="s">
        <v>145</v>
      </c>
      <c r="E391" s="245" t="s">
        <v>1</v>
      </c>
      <c r="F391" s="246" t="s">
        <v>546</v>
      </c>
      <c r="G391" s="244"/>
      <c r="H391" s="247">
        <v>1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145</v>
      </c>
      <c r="AU391" s="253" t="s">
        <v>88</v>
      </c>
      <c r="AV391" s="14" t="s">
        <v>88</v>
      </c>
      <c r="AW391" s="14" t="s">
        <v>33</v>
      </c>
      <c r="AX391" s="14" t="s">
        <v>86</v>
      </c>
      <c r="AY391" s="253" t="s">
        <v>136</v>
      </c>
    </row>
    <row r="392" s="12" customFormat="1" ht="22.8" customHeight="1">
      <c r="A392" s="12"/>
      <c r="B392" s="203"/>
      <c r="C392" s="204"/>
      <c r="D392" s="205" t="s">
        <v>77</v>
      </c>
      <c r="E392" s="217" t="s">
        <v>552</v>
      </c>
      <c r="F392" s="217" t="s">
        <v>553</v>
      </c>
      <c r="G392" s="204"/>
      <c r="H392" s="204"/>
      <c r="I392" s="207"/>
      <c r="J392" s="218">
        <f>BK392</f>
        <v>0</v>
      </c>
      <c r="K392" s="204"/>
      <c r="L392" s="209"/>
      <c r="M392" s="210"/>
      <c r="N392" s="211"/>
      <c r="O392" s="211"/>
      <c r="P392" s="212">
        <f>P393+P413+P434+P444</f>
        <v>0</v>
      </c>
      <c r="Q392" s="211"/>
      <c r="R392" s="212">
        <f>R393+R413+R434+R444</f>
        <v>268.98680000000002</v>
      </c>
      <c r="S392" s="211"/>
      <c r="T392" s="213">
        <f>T393+T413+T434+T444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4" t="s">
        <v>86</v>
      </c>
      <c r="AT392" s="215" t="s">
        <v>77</v>
      </c>
      <c r="AU392" s="215" t="s">
        <v>86</v>
      </c>
      <c r="AY392" s="214" t="s">
        <v>136</v>
      </c>
      <c r="BK392" s="216">
        <f>BK393+BK413+BK434+BK444</f>
        <v>0</v>
      </c>
    </row>
    <row r="393" s="12" customFormat="1" ht="20.88" customHeight="1">
      <c r="A393" s="12"/>
      <c r="B393" s="203"/>
      <c r="C393" s="204"/>
      <c r="D393" s="205" t="s">
        <v>77</v>
      </c>
      <c r="E393" s="217" t="s">
        <v>554</v>
      </c>
      <c r="F393" s="217" t="s">
        <v>555</v>
      </c>
      <c r="G393" s="204"/>
      <c r="H393" s="204"/>
      <c r="I393" s="207"/>
      <c r="J393" s="218">
        <f>BK393</f>
        <v>0</v>
      </c>
      <c r="K393" s="204"/>
      <c r="L393" s="209"/>
      <c r="M393" s="210"/>
      <c r="N393" s="211"/>
      <c r="O393" s="211"/>
      <c r="P393" s="212">
        <f>SUM(P394:P412)</f>
        <v>0</v>
      </c>
      <c r="Q393" s="211"/>
      <c r="R393" s="212">
        <f>SUM(R394:R412)</f>
        <v>214.96899999999999</v>
      </c>
      <c r="S393" s="211"/>
      <c r="T393" s="213">
        <f>SUM(T394:T412)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4" t="s">
        <v>86</v>
      </c>
      <c r="AT393" s="215" t="s">
        <v>77</v>
      </c>
      <c r="AU393" s="215" t="s">
        <v>88</v>
      </c>
      <c r="AY393" s="214" t="s">
        <v>136</v>
      </c>
      <c r="BK393" s="216">
        <f>SUM(BK394:BK412)</f>
        <v>0</v>
      </c>
    </row>
    <row r="394" s="2" customFormat="1" ht="24.15" customHeight="1">
      <c r="A394" s="39"/>
      <c r="B394" s="40"/>
      <c r="C394" s="219" t="s">
        <v>556</v>
      </c>
      <c r="D394" s="219" t="s">
        <v>138</v>
      </c>
      <c r="E394" s="220" t="s">
        <v>557</v>
      </c>
      <c r="F394" s="221" t="s">
        <v>558</v>
      </c>
      <c r="G394" s="222" t="s">
        <v>163</v>
      </c>
      <c r="H394" s="223">
        <v>992</v>
      </c>
      <c r="I394" s="224"/>
      <c r="J394" s="225">
        <f>ROUND(I394*H394,2)</f>
        <v>0</v>
      </c>
      <c r="K394" s="221" t="s">
        <v>142</v>
      </c>
      <c r="L394" s="45"/>
      <c r="M394" s="226" t="s">
        <v>1</v>
      </c>
      <c r="N394" s="227" t="s">
        <v>43</v>
      </c>
      <c r="O394" s="92"/>
      <c r="P394" s="228">
        <f>O394*H394</f>
        <v>0</v>
      </c>
      <c r="Q394" s="228">
        <v>0.084250000000000005</v>
      </c>
      <c r="R394" s="228">
        <f>Q394*H394</f>
        <v>83.576000000000008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143</v>
      </c>
      <c r="AT394" s="230" t="s">
        <v>138</v>
      </c>
      <c r="AU394" s="230" t="s">
        <v>160</v>
      </c>
      <c r="AY394" s="18" t="s">
        <v>136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86</v>
      </c>
      <c r="BK394" s="231">
        <f>ROUND(I394*H394,2)</f>
        <v>0</v>
      </c>
      <c r="BL394" s="18" t="s">
        <v>143</v>
      </c>
      <c r="BM394" s="230" t="s">
        <v>559</v>
      </c>
    </row>
    <row r="395" s="13" customFormat="1">
      <c r="A395" s="13"/>
      <c r="B395" s="232"/>
      <c r="C395" s="233"/>
      <c r="D395" s="234" t="s">
        <v>145</v>
      </c>
      <c r="E395" s="235" t="s">
        <v>1</v>
      </c>
      <c r="F395" s="236" t="s">
        <v>560</v>
      </c>
      <c r="G395" s="233"/>
      <c r="H395" s="235" t="s">
        <v>1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145</v>
      </c>
      <c r="AU395" s="242" t="s">
        <v>160</v>
      </c>
      <c r="AV395" s="13" t="s">
        <v>86</v>
      </c>
      <c r="AW395" s="13" t="s">
        <v>33</v>
      </c>
      <c r="AX395" s="13" t="s">
        <v>78</v>
      </c>
      <c r="AY395" s="242" t="s">
        <v>136</v>
      </c>
    </row>
    <row r="396" s="13" customFormat="1">
      <c r="A396" s="13"/>
      <c r="B396" s="232"/>
      <c r="C396" s="233"/>
      <c r="D396" s="234" t="s">
        <v>145</v>
      </c>
      <c r="E396" s="235" t="s">
        <v>1</v>
      </c>
      <c r="F396" s="236" t="s">
        <v>561</v>
      </c>
      <c r="G396" s="233"/>
      <c r="H396" s="235" t="s">
        <v>1</v>
      </c>
      <c r="I396" s="237"/>
      <c r="J396" s="233"/>
      <c r="K396" s="233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145</v>
      </c>
      <c r="AU396" s="242" t="s">
        <v>160</v>
      </c>
      <c r="AV396" s="13" t="s">
        <v>86</v>
      </c>
      <c r="AW396" s="13" t="s">
        <v>33</v>
      </c>
      <c r="AX396" s="13" t="s">
        <v>78</v>
      </c>
      <c r="AY396" s="242" t="s">
        <v>136</v>
      </c>
    </row>
    <row r="397" s="14" customFormat="1">
      <c r="A397" s="14"/>
      <c r="B397" s="243"/>
      <c r="C397" s="244"/>
      <c r="D397" s="234" t="s">
        <v>145</v>
      </c>
      <c r="E397" s="245" t="s">
        <v>1</v>
      </c>
      <c r="F397" s="246" t="s">
        <v>562</v>
      </c>
      <c r="G397" s="244"/>
      <c r="H397" s="247">
        <v>980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145</v>
      </c>
      <c r="AU397" s="253" t="s">
        <v>160</v>
      </c>
      <c r="AV397" s="14" t="s">
        <v>88</v>
      </c>
      <c r="AW397" s="14" t="s">
        <v>33</v>
      </c>
      <c r="AX397" s="14" t="s">
        <v>78</v>
      </c>
      <c r="AY397" s="253" t="s">
        <v>136</v>
      </c>
    </row>
    <row r="398" s="16" customFormat="1">
      <c r="A398" s="16"/>
      <c r="B398" s="265"/>
      <c r="C398" s="266"/>
      <c r="D398" s="234" t="s">
        <v>145</v>
      </c>
      <c r="E398" s="267" t="s">
        <v>1</v>
      </c>
      <c r="F398" s="268" t="s">
        <v>190</v>
      </c>
      <c r="G398" s="266"/>
      <c r="H398" s="269">
        <v>980</v>
      </c>
      <c r="I398" s="270"/>
      <c r="J398" s="266"/>
      <c r="K398" s="266"/>
      <c r="L398" s="271"/>
      <c r="M398" s="272"/>
      <c r="N398" s="273"/>
      <c r="O398" s="273"/>
      <c r="P398" s="273"/>
      <c r="Q398" s="273"/>
      <c r="R398" s="273"/>
      <c r="S398" s="273"/>
      <c r="T398" s="274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T398" s="275" t="s">
        <v>145</v>
      </c>
      <c r="AU398" s="275" t="s">
        <v>160</v>
      </c>
      <c r="AV398" s="16" t="s">
        <v>160</v>
      </c>
      <c r="AW398" s="16" t="s">
        <v>33</v>
      </c>
      <c r="AX398" s="16" t="s">
        <v>78</v>
      </c>
      <c r="AY398" s="275" t="s">
        <v>136</v>
      </c>
    </row>
    <row r="399" s="13" customFormat="1">
      <c r="A399" s="13"/>
      <c r="B399" s="232"/>
      <c r="C399" s="233"/>
      <c r="D399" s="234" t="s">
        <v>145</v>
      </c>
      <c r="E399" s="235" t="s">
        <v>1</v>
      </c>
      <c r="F399" s="236" t="s">
        <v>563</v>
      </c>
      <c r="G399" s="233"/>
      <c r="H399" s="235" t="s">
        <v>1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145</v>
      </c>
      <c r="AU399" s="242" t="s">
        <v>160</v>
      </c>
      <c r="AV399" s="13" t="s">
        <v>86</v>
      </c>
      <c r="AW399" s="13" t="s">
        <v>33</v>
      </c>
      <c r="AX399" s="13" t="s">
        <v>78</v>
      </c>
      <c r="AY399" s="242" t="s">
        <v>136</v>
      </c>
    </row>
    <row r="400" s="14" customFormat="1">
      <c r="A400" s="14"/>
      <c r="B400" s="243"/>
      <c r="C400" s="244"/>
      <c r="D400" s="234" t="s">
        <v>145</v>
      </c>
      <c r="E400" s="245" t="s">
        <v>1</v>
      </c>
      <c r="F400" s="246" t="s">
        <v>263</v>
      </c>
      <c r="G400" s="244"/>
      <c r="H400" s="247">
        <v>12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145</v>
      </c>
      <c r="AU400" s="253" t="s">
        <v>160</v>
      </c>
      <c r="AV400" s="14" t="s">
        <v>88</v>
      </c>
      <c r="AW400" s="14" t="s">
        <v>33</v>
      </c>
      <c r="AX400" s="14" t="s">
        <v>78</v>
      </c>
      <c r="AY400" s="253" t="s">
        <v>136</v>
      </c>
    </row>
    <row r="401" s="16" customFormat="1">
      <c r="A401" s="16"/>
      <c r="B401" s="265"/>
      <c r="C401" s="266"/>
      <c r="D401" s="234" t="s">
        <v>145</v>
      </c>
      <c r="E401" s="267" t="s">
        <v>1</v>
      </c>
      <c r="F401" s="268" t="s">
        <v>241</v>
      </c>
      <c r="G401" s="266"/>
      <c r="H401" s="269">
        <v>12</v>
      </c>
      <c r="I401" s="270"/>
      <c r="J401" s="266"/>
      <c r="K401" s="266"/>
      <c r="L401" s="271"/>
      <c r="M401" s="272"/>
      <c r="N401" s="273"/>
      <c r="O401" s="273"/>
      <c r="P401" s="273"/>
      <c r="Q401" s="273"/>
      <c r="R401" s="273"/>
      <c r="S401" s="273"/>
      <c r="T401" s="274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275" t="s">
        <v>145</v>
      </c>
      <c r="AU401" s="275" t="s">
        <v>160</v>
      </c>
      <c r="AV401" s="16" t="s">
        <v>160</v>
      </c>
      <c r="AW401" s="16" t="s">
        <v>33</v>
      </c>
      <c r="AX401" s="16" t="s">
        <v>78</v>
      </c>
      <c r="AY401" s="275" t="s">
        <v>136</v>
      </c>
    </row>
    <row r="402" s="15" customFormat="1">
      <c r="A402" s="15"/>
      <c r="B402" s="254"/>
      <c r="C402" s="255"/>
      <c r="D402" s="234" t="s">
        <v>145</v>
      </c>
      <c r="E402" s="256" t="s">
        <v>1</v>
      </c>
      <c r="F402" s="257" t="s">
        <v>150</v>
      </c>
      <c r="G402" s="255"/>
      <c r="H402" s="258">
        <v>992</v>
      </c>
      <c r="I402" s="259"/>
      <c r="J402" s="255"/>
      <c r="K402" s="255"/>
      <c r="L402" s="260"/>
      <c r="M402" s="261"/>
      <c r="N402" s="262"/>
      <c r="O402" s="262"/>
      <c r="P402" s="262"/>
      <c r="Q402" s="262"/>
      <c r="R402" s="262"/>
      <c r="S402" s="262"/>
      <c r="T402" s="26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4" t="s">
        <v>145</v>
      </c>
      <c r="AU402" s="264" t="s">
        <v>160</v>
      </c>
      <c r="AV402" s="15" t="s">
        <v>143</v>
      </c>
      <c r="AW402" s="15" t="s">
        <v>33</v>
      </c>
      <c r="AX402" s="15" t="s">
        <v>86</v>
      </c>
      <c r="AY402" s="264" t="s">
        <v>136</v>
      </c>
    </row>
    <row r="403" s="2" customFormat="1" ht="37.8" customHeight="1">
      <c r="A403" s="39"/>
      <c r="B403" s="40"/>
      <c r="C403" s="219" t="s">
        <v>564</v>
      </c>
      <c r="D403" s="219" t="s">
        <v>138</v>
      </c>
      <c r="E403" s="220" t="s">
        <v>565</v>
      </c>
      <c r="F403" s="221" t="s">
        <v>566</v>
      </c>
      <c r="G403" s="222" t="s">
        <v>163</v>
      </c>
      <c r="H403" s="223">
        <v>24</v>
      </c>
      <c r="I403" s="224"/>
      <c r="J403" s="225">
        <f>ROUND(I403*H403,2)</f>
        <v>0</v>
      </c>
      <c r="K403" s="221" t="s">
        <v>142</v>
      </c>
      <c r="L403" s="45"/>
      <c r="M403" s="226" t="s">
        <v>1</v>
      </c>
      <c r="N403" s="227" t="s">
        <v>43</v>
      </c>
      <c r="O403" s="92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143</v>
      </c>
      <c r="AT403" s="230" t="s">
        <v>138</v>
      </c>
      <c r="AU403" s="230" t="s">
        <v>160</v>
      </c>
      <c r="AY403" s="18" t="s">
        <v>136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86</v>
      </c>
      <c r="BK403" s="231">
        <f>ROUND(I403*H403,2)</f>
        <v>0</v>
      </c>
      <c r="BL403" s="18" t="s">
        <v>143</v>
      </c>
      <c r="BM403" s="230" t="s">
        <v>567</v>
      </c>
    </row>
    <row r="404" s="2" customFormat="1" ht="14.4" customHeight="1">
      <c r="A404" s="39"/>
      <c r="B404" s="40"/>
      <c r="C404" s="276" t="s">
        <v>568</v>
      </c>
      <c r="D404" s="276" t="s">
        <v>196</v>
      </c>
      <c r="E404" s="277" t="s">
        <v>569</v>
      </c>
      <c r="F404" s="278" t="s">
        <v>570</v>
      </c>
      <c r="G404" s="279" t="s">
        <v>163</v>
      </c>
      <c r="H404" s="280">
        <v>990</v>
      </c>
      <c r="I404" s="281"/>
      <c r="J404" s="282">
        <f>ROUND(I404*H404,2)</f>
        <v>0</v>
      </c>
      <c r="K404" s="278" t="s">
        <v>1</v>
      </c>
      <c r="L404" s="283"/>
      <c r="M404" s="284" t="s">
        <v>1</v>
      </c>
      <c r="N404" s="285" t="s">
        <v>43</v>
      </c>
      <c r="O404" s="92"/>
      <c r="P404" s="228">
        <f>O404*H404</f>
        <v>0</v>
      </c>
      <c r="Q404" s="228">
        <v>0.13100000000000001</v>
      </c>
      <c r="R404" s="228">
        <f>Q404*H404</f>
        <v>129.69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200</v>
      </c>
      <c r="AT404" s="230" t="s">
        <v>196</v>
      </c>
      <c r="AU404" s="230" t="s">
        <v>160</v>
      </c>
      <c r="AY404" s="18" t="s">
        <v>136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86</v>
      </c>
      <c r="BK404" s="231">
        <f>ROUND(I404*H404,2)</f>
        <v>0</v>
      </c>
      <c r="BL404" s="18" t="s">
        <v>143</v>
      </c>
      <c r="BM404" s="230" t="s">
        <v>571</v>
      </c>
    </row>
    <row r="405" s="13" customFormat="1">
      <c r="A405" s="13"/>
      <c r="B405" s="232"/>
      <c r="C405" s="233"/>
      <c r="D405" s="234" t="s">
        <v>145</v>
      </c>
      <c r="E405" s="235" t="s">
        <v>1</v>
      </c>
      <c r="F405" s="236" t="s">
        <v>572</v>
      </c>
      <c r="G405" s="233"/>
      <c r="H405" s="235" t="s">
        <v>1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145</v>
      </c>
      <c r="AU405" s="242" t="s">
        <v>160</v>
      </c>
      <c r="AV405" s="13" t="s">
        <v>86</v>
      </c>
      <c r="AW405" s="13" t="s">
        <v>33</v>
      </c>
      <c r="AX405" s="13" t="s">
        <v>78</v>
      </c>
      <c r="AY405" s="242" t="s">
        <v>136</v>
      </c>
    </row>
    <row r="406" s="13" customFormat="1">
      <c r="A406" s="13"/>
      <c r="B406" s="232"/>
      <c r="C406" s="233"/>
      <c r="D406" s="234" t="s">
        <v>145</v>
      </c>
      <c r="E406" s="235" t="s">
        <v>1</v>
      </c>
      <c r="F406" s="236" t="s">
        <v>573</v>
      </c>
      <c r="G406" s="233"/>
      <c r="H406" s="235" t="s">
        <v>1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145</v>
      </c>
      <c r="AU406" s="242" t="s">
        <v>160</v>
      </c>
      <c r="AV406" s="13" t="s">
        <v>86</v>
      </c>
      <c r="AW406" s="13" t="s">
        <v>33</v>
      </c>
      <c r="AX406" s="13" t="s">
        <v>78</v>
      </c>
      <c r="AY406" s="242" t="s">
        <v>136</v>
      </c>
    </row>
    <row r="407" s="14" customFormat="1">
      <c r="A407" s="14"/>
      <c r="B407" s="243"/>
      <c r="C407" s="244"/>
      <c r="D407" s="234" t="s">
        <v>145</v>
      </c>
      <c r="E407" s="245" t="s">
        <v>1</v>
      </c>
      <c r="F407" s="246" t="s">
        <v>574</v>
      </c>
      <c r="G407" s="244"/>
      <c r="H407" s="247">
        <v>990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3" t="s">
        <v>145</v>
      </c>
      <c r="AU407" s="253" t="s">
        <v>160</v>
      </c>
      <c r="AV407" s="14" t="s">
        <v>88</v>
      </c>
      <c r="AW407" s="14" t="s">
        <v>33</v>
      </c>
      <c r="AX407" s="14" t="s">
        <v>86</v>
      </c>
      <c r="AY407" s="253" t="s">
        <v>136</v>
      </c>
    </row>
    <row r="408" s="2" customFormat="1" ht="24.15" customHeight="1">
      <c r="A408" s="39"/>
      <c r="B408" s="40"/>
      <c r="C408" s="276" t="s">
        <v>575</v>
      </c>
      <c r="D408" s="276" t="s">
        <v>196</v>
      </c>
      <c r="E408" s="277" t="s">
        <v>576</v>
      </c>
      <c r="F408" s="278" t="s">
        <v>577</v>
      </c>
      <c r="G408" s="279" t="s">
        <v>163</v>
      </c>
      <c r="H408" s="280">
        <v>13</v>
      </c>
      <c r="I408" s="281"/>
      <c r="J408" s="282">
        <f>ROUND(I408*H408,2)</f>
        <v>0</v>
      </c>
      <c r="K408" s="278" t="s">
        <v>1</v>
      </c>
      <c r="L408" s="283"/>
      <c r="M408" s="284" t="s">
        <v>1</v>
      </c>
      <c r="N408" s="285" t="s">
        <v>43</v>
      </c>
      <c r="O408" s="92"/>
      <c r="P408" s="228">
        <f>O408*H408</f>
        <v>0</v>
      </c>
      <c r="Q408" s="228">
        <v>0.13100000000000001</v>
      </c>
      <c r="R408" s="228">
        <f>Q408*H408</f>
        <v>1.7030000000000001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200</v>
      </c>
      <c r="AT408" s="230" t="s">
        <v>196</v>
      </c>
      <c r="AU408" s="230" t="s">
        <v>160</v>
      </c>
      <c r="AY408" s="18" t="s">
        <v>136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86</v>
      </c>
      <c r="BK408" s="231">
        <f>ROUND(I408*H408,2)</f>
        <v>0</v>
      </c>
      <c r="BL408" s="18" t="s">
        <v>143</v>
      </c>
      <c r="BM408" s="230" t="s">
        <v>578</v>
      </c>
    </row>
    <row r="409" s="13" customFormat="1">
      <c r="A409" s="13"/>
      <c r="B409" s="232"/>
      <c r="C409" s="233"/>
      <c r="D409" s="234" t="s">
        <v>145</v>
      </c>
      <c r="E409" s="235" t="s">
        <v>1</v>
      </c>
      <c r="F409" s="236" t="s">
        <v>579</v>
      </c>
      <c r="G409" s="233"/>
      <c r="H409" s="235" t="s">
        <v>1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145</v>
      </c>
      <c r="AU409" s="242" t="s">
        <v>160</v>
      </c>
      <c r="AV409" s="13" t="s">
        <v>86</v>
      </c>
      <c r="AW409" s="13" t="s">
        <v>33</v>
      </c>
      <c r="AX409" s="13" t="s">
        <v>78</v>
      </c>
      <c r="AY409" s="242" t="s">
        <v>136</v>
      </c>
    </row>
    <row r="410" s="13" customFormat="1">
      <c r="A410" s="13"/>
      <c r="B410" s="232"/>
      <c r="C410" s="233"/>
      <c r="D410" s="234" t="s">
        <v>145</v>
      </c>
      <c r="E410" s="235" t="s">
        <v>1</v>
      </c>
      <c r="F410" s="236" t="s">
        <v>580</v>
      </c>
      <c r="G410" s="233"/>
      <c r="H410" s="235" t="s">
        <v>1</v>
      </c>
      <c r="I410" s="237"/>
      <c r="J410" s="233"/>
      <c r="K410" s="233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145</v>
      </c>
      <c r="AU410" s="242" t="s">
        <v>160</v>
      </c>
      <c r="AV410" s="13" t="s">
        <v>86</v>
      </c>
      <c r="AW410" s="13" t="s">
        <v>33</v>
      </c>
      <c r="AX410" s="13" t="s">
        <v>78</v>
      </c>
      <c r="AY410" s="242" t="s">
        <v>136</v>
      </c>
    </row>
    <row r="411" s="14" customFormat="1">
      <c r="A411" s="14"/>
      <c r="B411" s="243"/>
      <c r="C411" s="244"/>
      <c r="D411" s="234" t="s">
        <v>145</v>
      </c>
      <c r="E411" s="245" t="s">
        <v>1</v>
      </c>
      <c r="F411" s="246" t="s">
        <v>581</v>
      </c>
      <c r="G411" s="244"/>
      <c r="H411" s="247">
        <v>13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3" t="s">
        <v>145</v>
      </c>
      <c r="AU411" s="253" t="s">
        <v>160</v>
      </c>
      <c r="AV411" s="14" t="s">
        <v>88</v>
      </c>
      <c r="AW411" s="14" t="s">
        <v>33</v>
      </c>
      <c r="AX411" s="14" t="s">
        <v>86</v>
      </c>
      <c r="AY411" s="253" t="s">
        <v>136</v>
      </c>
    </row>
    <row r="412" s="2" customFormat="1" ht="14.4" customHeight="1">
      <c r="A412" s="39"/>
      <c r="B412" s="40"/>
      <c r="C412" s="219" t="s">
        <v>582</v>
      </c>
      <c r="D412" s="219" t="s">
        <v>138</v>
      </c>
      <c r="E412" s="220" t="s">
        <v>583</v>
      </c>
      <c r="F412" s="221" t="s">
        <v>584</v>
      </c>
      <c r="G412" s="222" t="s">
        <v>163</v>
      </c>
      <c r="H412" s="223">
        <v>992</v>
      </c>
      <c r="I412" s="224"/>
      <c r="J412" s="225">
        <f>ROUND(I412*H412,2)</f>
        <v>0</v>
      </c>
      <c r="K412" s="221" t="s">
        <v>142</v>
      </c>
      <c r="L412" s="45"/>
      <c r="M412" s="226" t="s">
        <v>1</v>
      </c>
      <c r="N412" s="227" t="s">
        <v>43</v>
      </c>
      <c r="O412" s="92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143</v>
      </c>
      <c r="AT412" s="230" t="s">
        <v>138</v>
      </c>
      <c r="AU412" s="230" t="s">
        <v>160</v>
      </c>
      <c r="AY412" s="18" t="s">
        <v>136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86</v>
      </c>
      <c r="BK412" s="231">
        <f>ROUND(I412*H412,2)</f>
        <v>0</v>
      </c>
      <c r="BL412" s="18" t="s">
        <v>143</v>
      </c>
      <c r="BM412" s="230" t="s">
        <v>585</v>
      </c>
    </row>
    <row r="413" s="12" customFormat="1" ht="20.88" customHeight="1">
      <c r="A413" s="12"/>
      <c r="B413" s="203"/>
      <c r="C413" s="204"/>
      <c r="D413" s="205" t="s">
        <v>77</v>
      </c>
      <c r="E413" s="217" t="s">
        <v>586</v>
      </c>
      <c r="F413" s="217" t="s">
        <v>587</v>
      </c>
      <c r="G413" s="204"/>
      <c r="H413" s="204"/>
      <c r="I413" s="207"/>
      <c r="J413" s="218">
        <f>BK413</f>
        <v>0</v>
      </c>
      <c r="K413" s="204"/>
      <c r="L413" s="209"/>
      <c r="M413" s="210"/>
      <c r="N413" s="211"/>
      <c r="O413" s="211"/>
      <c r="P413" s="212">
        <f>SUM(P414:P433)</f>
        <v>0</v>
      </c>
      <c r="Q413" s="211"/>
      <c r="R413" s="212">
        <f>SUM(R414:R433)</f>
        <v>40.817799999999998</v>
      </c>
      <c r="S413" s="211"/>
      <c r="T413" s="213">
        <f>SUM(T414:T433)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4" t="s">
        <v>86</v>
      </c>
      <c r="AT413" s="215" t="s">
        <v>77</v>
      </c>
      <c r="AU413" s="215" t="s">
        <v>88</v>
      </c>
      <c r="AY413" s="214" t="s">
        <v>136</v>
      </c>
      <c r="BK413" s="216">
        <f>SUM(BK414:BK433)</f>
        <v>0</v>
      </c>
    </row>
    <row r="414" s="2" customFormat="1" ht="24.15" customHeight="1">
      <c r="A414" s="39"/>
      <c r="B414" s="40"/>
      <c r="C414" s="219" t="s">
        <v>588</v>
      </c>
      <c r="D414" s="219" t="s">
        <v>138</v>
      </c>
      <c r="E414" s="220" t="s">
        <v>589</v>
      </c>
      <c r="F414" s="221" t="s">
        <v>590</v>
      </c>
      <c r="G414" s="222" t="s">
        <v>163</v>
      </c>
      <c r="H414" s="223">
        <v>140</v>
      </c>
      <c r="I414" s="224"/>
      <c r="J414" s="225">
        <f>ROUND(I414*H414,2)</f>
        <v>0</v>
      </c>
      <c r="K414" s="221" t="s">
        <v>142</v>
      </c>
      <c r="L414" s="45"/>
      <c r="M414" s="226" t="s">
        <v>1</v>
      </c>
      <c r="N414" s="227" t="s">
        <v>43</v>
      </c>
      <c r="O414" s="92"/>
      <c r="P414" s="228">
        <f>O414*H414</f>
        <v>0</v>
      </c>
      <c r="Q414" s="228">
        <v>0.10362</v>
      </c>
      <c r="R414" s="228">
        <f>Q414*H414</f>
        <v>14.5068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143</v>
      </c>
      <c r="AT414" s="230" t="s">
        <v>138</v>
      </c>
      <c r="AU414" s="230" t="s">
        <v>160</v>
      </c>
      <c r="AY414" s="18" t="s">
        <v>136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86</v>
      </c>
      <c r="BK414" s="231">
        <f>ROUND(I414*H414,2)</f>
        <v>0</v>
      </c>
      <c r="BL414" s="18" t="s">
        <v>143</v>
      </c>
      <c r="BM414" s="230" t="s">
        <v>591</v>
      </c>
    </row>
    <row r="415" s="13" customFormat="1">
      <c r="A415" s="13"/>
      <c r="B415" s="232"/>
      <c r="C415" s="233"/>
      <c r="D415" s="234" t="s">
        <v>145</v>
      </c>
      <c r="E415" s="235" t="s">
        <v>1</v>
      </c>
      <c r="F415" s="236" t="s">
        <v>592</v>
      </c>
      <c r="G415" s="233"/>
      <c r="H415" s="235" t="s">
        <v>1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145</v>
      </c>
      <c r="AU415" s="242" t="s">
        <v>160</v>
      </c>
      <c r="AV415" s="13" t="s">
        <v>86</v>
      </c>
      <c r="AW415" s="13" t="s">
        <v>33</v>
      </c>
      <c r="AX415" s="13" t="s">
        <v>78</v>
      </c>
      <c r="AY415" s="242" t="s">
        <v>136</v>
      </c>
    </row>
    <row r="416" s="13" customFormat="1">
      <c r="A416" s="13"/>
      <c r="B416" s="232"/>
      <c r="C416" s="233"/>
      <c r="D416" s="234" t="s">
        <v>145</v>
      </c>
      <c r="E416" s="235" t="s">
        <v>1</v>
      </c>
      <c r="F416" s="236" t="s">
        <v>593</v>
      </c>
      <c r="G416" s="233"/>
      <c r="H416" s="235" t="s">
        <v>1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145</v>
      </c>
      <c r="AU416" s="242" t="s">
        <v>160</v>
      </c>
      <c r="AV416" s="13" t="s">
        <v>86</v>
      </c>
      <c r="AW416" s="13" t="s">
        <v>33</v>
      </c>
      <c r="AX416" s="13" t="s">
        <v>78</v>
      </c>
      <c r="AY416" s="242" t="s">
        <v>136</v>
      </c>
    </row>
    <row r="417" s="14" customFormat="1">
      <c r="A417" s="14"/>
      <c r="B417" s="243"/>
      <c r="C417" s="244"/>
      <c r="D417" s="234" t="s">
        <v>145</v>
      </c>
      <c r="E417" s="245" t="s">
        <v>1</v>
      </c>
      <c r="F417" s="246" t="s">
        <v>594</v>
      </c>
      <c r="G417" s="244"/>
      <c r="H417" s="247">
        <v>110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3" t="s">
        <v>145</v>
      </c>
      <c r="AU417" s="253" t="s">
        <v>160</v>
      </c>
      <c r="AV417" s="14" t="s">
        <v>88</v>
      </c>
      <c r="AW417" s="14" t="s">
        <v>33</v>
      </c>
      <c r="AX417" s="14" t="s">
        <v>78</v>
      </c>
      <c r="AY417" s="253" t="s">
        <v>136</v>
      </c>
    </row>
    <row r="418" s="16" customFormat="1">
      <c r="A418" s="16"/>
      <c r="B418" s="265"/>
      <c r="C418" s="266"/>
      <c r="D418" s="234" t="s">
        <v>145</v>
      </c>
      <c r="E418" s="267" t="s">
        <v>1</v>
      </c>
      <c r="F418" s="268" t="s">
        <v>190</v>
      </c>
      <c r="G418" s="266"/>
      <c r="H418" s="269">
        <v>110</v>
      </c>
      <c r="I418" s="270"/>
      <c r="J418" s="266"/>
      <c r="K418" s="266"/>
      <c r="L418" s="271"/>
      <c r="M418" s="272"/>
      <c r="N418" s="273"/>
      <c r="O418" s="273"/>
      <c r="P418" s="273"/>
      <c r="Q418" s="273"/>
      <c r="R418" s="273"/>
      <c r="S418" s="273"/>
      <c r="T418" s="274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T418" s="275" t="s">
        <v>145</v>
      </c>
      <c r="AU418" s="275" t="s">
        <v>160</v>
      </c>
      <c r="AV418" s="16" t="s">
        <v>160</v>
      </c>
      <c r="AW418" s="16" t="s">
        <v>33</v>
      </c>
      <c r="AX418" s="16" t="s">
        <v>78</v>
      </c>
      <c r="AY418" s="275" t="s">
        <v>136</v>
      </c>
    </row>
    <row r="419" s="13" customFormat="1">
      <c r="A419" s="13"/>
      <c r="B419" s="232"/>
      <c r="C419" s="233"/>
      <c r="D419" s="234" t="s">
        <v>145</v>
      </c>
      <c r="E419" s="235" t="s">
        <v>1</v>
      </c>
      <c r="F419" s="236" t="s">
        <v>595</v>
      </c>
      <c r="G419" s="233"/>
      <c r="H419" s="235" t="s">
        <v>1</v>
      </c>
      <c r="I419" s="237"/>
      <c r="J419" s="233"/>
      <c r="K419" s="233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145</v>
      </c>
      <c r="AU419" s="242" t="s">
        <v>160</v>
      </c>
      <c r="AV419" s="13" t="s">
        <v>86</v>
      </c>
      <c r="AW419" s="13" t="s">
        <v>33</v>
      </c>
      <c r="AX419" s="13" t="s">
        <v>78</v>
      </c>
      <c r="AY419" s="242" t="s">
        <v>136</v>
      </c>
    </row>
    <row r="420" s="14" customFormat="1">
      <c r="A420" s="14"/>
      <c r="B420" s="243"/>
      <c r="C420" s="244"/>
      <c r="D420" s="234" t="s">
        <v>145</v>
      </c>
      <c r="E420" s="245" t="s">
        <v>1</v>
      </c>
      <c r="F420" s="246" t="s">
        <v>596</v>
      </c>
      <c r="G420" s="244"/>
      <c r="H420" s="247">
        <v>30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145</v>
      </c>
      <c r="AU420" s="253" t="s">
        <v>160</v>
      </c>
      <c r="AV420" s="14" t="s">
        <v>88</v>
      </c>
      <c r="AW420" s="14" t="s">
        <v>33</v>
      </c>
      <c r="AX420" s="14" t="s">
        <v>78</v>
      </c>
      <c r="AY420" s="253" t="s">
        <v>136</v>
      </c>
    </row>
    <row r="421" s="16" customFormat="1">
      <c r="A421" s="16"/>
      <c r="B421" s="265"/>
      <c r="C421" s="266"/>
      <c r="D421" s="234" t="s">
        <v>145</v>
      </c>
      <c r="E421" s="267" t="s">
        <v>1</v>
      </c>
      <c r="F421" s="268" t="s">
        <v>241</v>
      </c>
      <c r="G421" s="266"/>
      <c r="H421" s="269">
        <v>30</v>
      </c>
      <c r="I421" s="270"/>
      <c r="J421" s="266"/>
      <c r="K421" s="266"/>
      <c r="L421" s="271"/>
      <c r="M421" s="272"/>
      <c r="N421" s="273"/>
      <c r="O421" s="273"/>
      <c r="P421" s="273"/>
      <c r="Q421" s="273"/>
      <c r="R421" s="273"/>
      <c r="S421" s="273"/>
      <c r="T421" s="274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75" t="s">
        <v>145</v>
      </c>
      <c r="AU421" s="275" t="s">
        <v>160</v>
      </c>
      <c r="AV421" s="16" t="s">
        <v>160</v>
      </c>
      <c r="AW421" s="16" t="s">
        <v>33</v>
      </c>
      <c r="AX421" s="16" t="s">
        <v>78</v>
      </c>
      <c r="AY421" s="275" t="s">
        <v>136</v>
      </c>
    </row>
    <row r="422" s="15" customFormat="1">
      <c r="A422" s="15"/>
      <c r="B422" s="254"/>
      <c r="C422" s="255"/>
      <c r="D422" s="234" t="s">
        <v>145</v>
      </c>
      <c r="E422" s="256" t="s">
        <v>1</v>
      </c>
      <c r="F422" s="257" t="s">
        <v>150</v>
      </c>
      <c r="G422" s="255"/>
      <c r="H422" s="258">
        <v>140</v>
      </c>
      <c r="I422" s="259"/>
      <c r="J422" s="255"/>
      <c r="K422" s="255"/>
      <c r="L422" s="260"/>
      <c r="M422" s="261"/>
      <c r="N422" s="262"/>
      <c r="O422" s="262"/>
      <c r="P422" s="262"/>
      <c r="Q422" s="262"/>
      <c r="R422" s="262"/>
      <c r="S422" s="262"/>
      <c r="T422" s="263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4" t="s">
        <v>145</v>
      </c>
      <c r="AU422" s="264" t="s">
        <v>160</v>
      </c>
      <c r="AV422" s="15" t="s">
        <v>143</v>
      </c>
      <c r="AW422" s="15" t="s">
        <v>33</v>
      </c>
      <c r="AX422" s="15" t="s">
        <v>86</v>
      </c>
      <c r="AY422" s="264" t="s">
        <v>136</v>
      </c>
    </row>
    <row r="423" s="2" customFormat="1" ht="24.15" customHeight="1">
      <c r="A423" s="39"/>
      <c r="B423" s="40"/>
      <c r="C423" s="219" t="s">
        <v>597</v>
      </c>
      <c r="D423" s="219" t="s">
        <v>138</v>
      </c>
      <c r="E423" s="220" t="s">
        <v>598</v>
      </c>
      <c r="F423" s="221" t="s">
        <v>599</v>
      </c>
      <c r="G423" s="222" t="s">
        <v>163</v>
      </c>
      <c r="H423" s="223">
        <v>60</v>
      </c>
      <c r="I423" s="224"/>
      <c r="J423" s="225">
        <f>ROUND(I423*H423,2)</f>
        <v>0</v>
      </c>
      <c r="K423" s="221" t="s">
        <v>142</v>
      </c>
      <c r="L423" s="45"/>
      <c r="M423" s="226" t="s">
        <v>1</v>
      </c>
      <c r="N423" s="227" t="s">
        <v>43</v>
      </c>
      <c r="O423" s="92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143</v>
      </c>
      <c r="AT423" s="230" t="s">
        <v>138</v>
      </c>
      <c r="AU423" s="230" t="s">
        <v>160</v>
      </c>
      <c r="AY423" s="18" t="s">
        <v>136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86</v>
      </c>
      <c r="BK423" s="231">
        <f>ROUND(I423*H423,2)</f>
        <v>0</v>
      </c>
      <c r="BL423" s="18" t="s">
        <v>143</v>
      </c>
      <c r="BM423" s="230" t="s">
        <v>600</v>
      </c>
    </row>
    <row r="424" s="2" customFormat="1" ht="14.4" customHeight="1">
      <c r="A424" s="39"/>
      <c r="B424" s="40"/>
      <c r="C424" s="276" t="s">
        <v>601</v>
      </c>
      <c r="D424" s="276" t="s">
        <v>196</v>
      </c>
      <c r="E424" s="277" t="s">
        <v>602</v>
      </c>
      <c r="F424" s="278" t="s">
        <v>603</v>
      </c>
      <c r="G424" s="279" t="s">
        <v>163</v>
      </c>
      <c r="H424" s="280">
        <v>113</v>
      </c>
      <c r="I424" s="281"/>
      <c r="J424" s="282">
        <f>ROUND(I424*H424,2)</f>
        <v>0</v>
      </c>
      <c r="K424" s="278" t="s">
        <v>1</v>
      </c>
      <c r="L424" s="283"/>
      <c r="M424" s="284" t="s">
        <v>1</v>
      </c>
      <c r="N424" s="285" t="s">
        <v>43</v>
      </c>
      <c r="O424" s="92"/>
      <c r="P424" s="228">
        <f>O424*H424</f>
        <v>0</v>
      </c>
      <c r="Q424" s="228">
        <v>0.183</v>
      </c>
      <c r="R424" s="228">
        <f>Q424*H424</f>
        <v>20.678999999999998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200</v>
      </c>
      <c r="AT424" s="230" t="s">
        <v>196</v>
      </c>
      <c r="AU424" s="230" t="s">
        <v>160</v>
      </c>
      <c r="AY424" s="18" t="s">
        <v>136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86</v>
      </c>
      <c r="BK424" s="231">
        <f>ROUND(I424*H424,2)</f>
        <v>0</v>
      </c>
      <c r="BL424" s="18" t="s">
        <v>143</v>
      </c>
      <c r="BM424" s="230" t="s">
        <v>604</v>
      </c>
    </row>
    <row r="425" s="13" customFormat="1">
      <c r="A425" s="13"/>
      <c r="B425" s="232"/>
      <c r="C425" s="233"/>
      <c r="D425" s="234" t="s">
        <v>145</v>
      </c>
      <c r="E425" s="235" t="s">
        <v>1</v>
      </c>
      <c r="F425" s="236" t="s">
        <v>605</v>
      </c>
      <c r="G425" s="233"/>
      <c r="H425" s="235" t="s">
        <v>1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145</v>
      </c>
      <c r="AU425" s="242" t="s">
        <v>160</v>
      </c>
      <c r="AV425" s="13" t="s">
        <v>86</v>
      </c>
      <c r="AW425" s="13" t="s">
        <v>33</v>
      </c>
      <c r="AX425" s="13" t="s">
        <v>78</v>
      </c>
      <c r="AY425" s="242" t="s">
        <v>136</v>
      </c>
    </row>
    <row r="426" s="13" customFormat="1">
      <c r="A426" s="13"/>
      <c r="B426" s="232"/>
      <c r="C426" s="233"/>
      <c r="D426" s="234" t="s">
        <v>145</v>
      </c>
      <c r="E426" s="235" t="s">
        <v>1</v>
      </c>
      <c r="F426" s="236" t="s">
        <v>606</v>
      </c>
      <c r="G426" s="233"/>
      <c r="H426" s="235" t="s">
        <v>1</v>
      </c>
      <c r="I426" s="237"/>
      <c r="J426" s="233"/>
      <c r="K426" s="233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145</v>
      </c>
      <c r="AU426" s="242" t="s">
        <v>160</v>
      </c>
      <c r="AV426" s="13" t="s">
        <v>86</v>
      </c>
      <c r="AW426" s="13" t="s">
        <v>33</v>
      </c>
      <c r="AX426" s="13" t="s">
        <v>78</v>
      </c>
      <c r="AY426" s="242" t="s">
        <v>136</v>
      </c>
    </row>
    <row r="427" s="14" customFormat="1">
      <c r="A427" s="14"/>
      <c r="B427" s="243"/>
      <c r="C427" s="244"/>
      <c r="D427" s="234" t="s">
        <v>145</v>
      </c>
      <c r="E427" s="245" t="s">
        <v>1</v>
      </c>
      <c r="F427" s="246" t="s">
        <v>607</v>
      </c>
      <c r="G427" s="244"/>
      <c r="H427" s="247">
        <v>113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3" t="s">
        <v>145</v>
      </c>
      <c r="AU427" s="253" t="s">
        <v>160</v>
      </c>
      <c r="AV427" s="14" t="s">
        <v>88</v>
      </c>
      <c r="AW427" s="14" t="s">
        <v>33</v>
      </c>
      <c r="AX427" s="14" t="s">
        <v>86</v>
      </c>
      <c r="AY427" s="253" t="s">
        <v>136</v>
      </c>
    </row>
    <row r="428" s="2" customFormat="1" ht="24.15" customHeight="1">
      <c r="A428" s="39"/>
      <c r="B428" s="40"/>
      <c r="C428" s="276" t="s">
        <v>608</v>
      </c>
      <c r="D428" s="276" t="s">
        <v>196</v>
      </c>
      <c r="E428" s="277" t="s">
        <v>609</v>
      </c>
      <c r="F428" s="278" t="s">
        <v>610</v>
      </c>
      <c r="G428" s="279" t="s">
        <v>163</v>
      </c>
      <c r="H428" s="280">
        <v>32</v>
      </c>
      <c r="I428" s="281"/>
      <c r="J428" s="282">
        <f>ROUND(I428*H428,2)</f>
        <v>0</v>
      </c>
      <c r="K428" s="278" t="s">
        <v>1</v>
      </c>
      <c r="L428" s="283"/>
      <c r="M428" s="284" t="s">
        <v>1</v>
      </c>
      <c r="N428" s="285" t="s">
        <v>43</v>
      </c>
      <c r="O428" s="92"/>
      <c r="P428" s="228">
        <f>O428*H428</f>
        <v>0</v>
      </c>
      <c r="Q428" s="228">
        <v>0.17599999999999999</v>
      </c>
      <c r="R428" s="228">
        <f>Q428*H428</f>
        <v>5.6319999999999997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200</v>
      </c>
      <c r="AT428" s="230" t="s">
        <v>196</v>
      </c>
      <c r="AU428" s="230" t="s">
        <v>160</v>
      </c>
      <c r="AY428" s="18" t="s">
        <v>136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86</v>
      </c>
      <c r="BK428" s="231">
        <f>ROUND(I428*H428,2)</f>
        <v>0</v>
      </c>
      <c r="BL428" s="18" t="s">
        <v>143</v>
      </c>
      <c r="BM428" s="230" t="s">
        <v>611</v>
      </c>
    </row>
    <row r="429" s="13" customFormat="1">
      <c r="A429" s="13"/>
      <c r="B429" s="232"/>
      <c r="C429" s="233"/>
      <c r="D429" s="234" t="s">
        <v>145</v>
      </c>
      <c r="E429" s="235" t="s">
        <v>1</v>
      </c>
      <c r="F429" s="236" t="s">
        <v>612</v>
      </c>
      <c r="G429" s="233"/>
      <c r="H429" s="235" t="s">
        <v>1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145</v>
      </c>
      <c r="AU429" s="242" t="s">
        <v>160</v>
      </c>
      <c r="AV429" s="13" t="s">
        <v>86</v>
      </c>
      <c r="AW429" s="13" t="s">
        <v>33</v>
      </c>
      <c r="AX429" s="13" t="s">
        <v>78</v>
      </c>
      <c r="AY429" s="242" t="s">
        <v>136</v>
      </c>
    </row>
    <row r="430" s="13" customFormat="1">
      <c r="A430" s="13"/>
      <c r="B430" s="232"/>
      <c r="C430" s="233"/>
      <c r="D430" s="234" t="s">
        <v>145</v>
      </c>
      <c r="E430" s="235" t="s">
        <v>1</v>
      </c>
      <c r="F430" s="236" t="s">
        <v>613</v>
      </c>
      <c r="G430" s="233"/>
      <c r="H430" s="235" t="s">
        <v>1</v>
      </c>
      <c r="I430" s="237"/>
      <c r="J430" s="233"/>
      <c r="K430" s="233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145</v>
      </c>
      <c r="AU430" s="242" t="s">
        <v>160</v>
      </c>
      <c r="AV430" s="13" t="s">
        <v>86</v>
      </c>
      <c r="AW430" s="13" t="s">
        <v>33</v>
      </c>
      <c r="AX430" s="13" t="s">
        <v>78</v>
      </c>
      <c r="AY430" s="242" t="s">
        <v>136</v>
      </c>
    </row>
    <row r="431" s="14" customFormat="1">
      <c r="A431" s="14"/>
      <c r="B431" s="243"/>
      <c r="C431" s="244"/>
      <c r="D431" s="234" t="s">
        <v>145</v>
      </c>
      <c r="E431" s="245" t="s">
        <v>1</v>
      </c>
      <c r="F431" s="246" t="s">
        <v>614</v>
      </c>
      <c r="G431" s="244"/>
      <c r="H431" s="247">
        <v>32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145</v>
      </c>
      <c r="AU431" s="253" t="s">
        <v>160</v>
      </c>
      <c r="AV431" s="14" t="s">
        <v>88</v>
      </c>
      <c r="AW431" s="14" t="s">
        <v>33</v>
      </c>
      <c r="AX431" s="14" t="s">
        <v>86</v>
      </c>
      <c r="AY431" s="253" t="s">
        <v>136</v>
      </c>
    </row>
    <row r="432" s="2" customFormat="1" ht="14.4" customHeight="1">
      <c r="A432" s="39"/>
      <c r="B432" s="40"/>
      <c r="C432" s="219" t="s">
        <v>615</v>
      </c>
      <c r="D432" s="219" t="s">
        <v>138</v>
      </c>
      <c r="E432" s="220" t="s">
        <v>616</v>
      </c>
      <c r="F432" s="221" t="s">
        <v>617</v>
      </c>
      <c r="G432" s="222" t="s">
        <v>163</v>
      </c>
      <c r="H432" s="223">
        <v>140</v>
      </c>
      <c r="I432" s="224"/>
      <c r="J432" s="225">
        <f>ROUND(I432*H432,2)</f>
        <v>0</v>
      </c>
      <c r="K432" s="221" t="s">
        <v>142</v>
      </c>
      <c r="L432" s="45"/>
      <c r="M432" s="226" t="s">
        <v>1</v>
      </c>
      <c r="N432" s="227" t="s">
        <v>43</v>
      </c>
      <c r="O432" s="92"/>
      <c r="P432" s="228">
        <f>O432*H432</f>
        <v>0</v>
      </c>
      <c r="Q432" s="228">
        <v>0</v>
      </c>
      <c r="R432" s="228">
        <f>Q432*H432</f>
        <v>0</v>
      </c>
      <c r="S432" s="228">
        <v>0</v>
      </c>
      <c r="T432" s="22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0" t="s">
        <v>143</v>
      </c>
      <c r="AT432" s="230" t="s">
        <v>138</v>
      </c>
      <c r="AU432" s="230" t="s">
        <v>160</v>
      </c>
      <c r="AY432" s="18" t="s">
        <v>136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8" t="s">
        <v>86</v>
      </c>
      <c r="BK432" s="231">
        <f>ROUND(I432*H432,2)</f>
        <v>0</v>
      </c>
      <c r="BL432" s="18" t="s">
        <v>143</v>
      </c>
      <c r="BM432" s="230" t="s">
        <v>618</v>
      </c>
    </row>
    <row r="433" s="2" customFormat="1" ht="14.4" customHeight="1">
      <c r="A433" s="39"/>
      <c r="B433" s="40"/>
      <c r="C433" s="219" t="s">
        <v>619</v>
      </c>
      <c r="D433" s="219" t="s">
        <v>138</v>
      </c>
      <c r="E433" s="220" t="s">
        <v>583</v>
      </c>
      <c r="F433" s="221" t="s">
        <v>584</v>
      </c>
      <c r="G433" s="222" t="s">
        <v>163</v>
      </c>
      <c r="H433" s="223">
        <v>140</v>
      </c>
      <c r="I433" s="224"/>
      <c r="J433" s="225">
        <f>ROUND(I433*H433,2)</f>
        <v>0</v>
      </c>
      <c r="K433" s="221" t="s">
        <v>142</v>
      </c>
      <c r="L433" s="45"/>
      <c r="M433" s="226" t="s">
        <v>1</v>
      </c>
      <c r="N433" s="227" t="s">
        <v>43</v>
      </c>
      <c r="O433" s="92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143</v>
      </c>
      <c r="AT433" s="230" t="s">
        <v>138</v>
      </c>
      <c r="AU433" s="230" t="s">
        <v>160</v>
      </c>
      <c r="AY433" s="18" t="s">
        <v>136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86</v>
      </c>
      <c r="BK433" s="231">
        <f>ROUND(I433*H433,2)</f>
        <v>0</v>
      </c>
      <c r="BL433" s="18" t="s">
        <v>143</v>
      </c>
      <c r="BM433" s="230" t="s">
        <v>620</v>
      </c>
    </row>
    <row r="434" s="12" customFormat="1" ht="20.88" customHeight="1">
      <c r="A434" s="12"/>
      <c r="B434" s="203"/>
      <c r="C434" s="204"/>
      <c r="D434" s="205" t="s">
        <v>77</v>
      </c>
      <c r="E434" s="217" t="s">
        <v>621</v>
      </c>
      <c r="F434" s="217" t="s">
        <v>622</v>
      </c>
      <c r="G434" s="204"/>
      <c r="H434" s="204"/>
      <c r="I434" s="207"/>
      <c r="J434" s="218">
        <f>BK434</f>
        <v>0</v>
      </c>
      <c r="K434" s="204"/>
      <c r="L434" s="209"/>
      <c r="M434" s="210"/>
      <c r="N434" s="211"/>
      <c r="O434" s="211"/>
      <c r="P434" s="212">
        <f>SUM(P435:P443)</f>
        <v>0</v>
      </c>
      <c r="Q434" s="211"/>
      <c r="R434" s="212">
        <f>SUM(R435:R443)</f>
        <v>13.200000000000001</v>
      </c>
      <c r="S434" s="211"/>
      <c r="T434" s="213">
        <f>SUM(T435:T443)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4" t="s">
        <v>86</v>
      </c>
      <c r="AT434" s="215" t="s">
        <v>77</v>
      </c>
      <c r="AU434" s="215" t="s">
        <v>88</v>
      </c>
      <c r="AY434" s="214" t="s">
        <v>136</v>
      </c>
      <c r="BK434" s="216">
        <f>SUM(BK435:BK443)</f>
        <v>0</v>
      </c>
    </row>
    <row r="435" s="2" customFormat="1" ht="14.4" customHeight="1">
      <c r="A435" s="39"/>
      <c r="B435" s="40"/>
      <c r="C435" s="219" t="s">
        <v>623</v>
      </c>
      <c r="D435" s="219" t="s">
        <v>138</v>
      </c>
      <c r="E435" s="220" t="s">
        <v>624</v>
      </c>
      <c r="F435" s="221" t="s">
        <v>625</v>
      </c>
      <c r="G435" s="222" t="s">
        <v>163</v>
      </c>
      <c r="H435" s="223">
        <v>40</v>
      </c>
      <c r="I435" s="224"/>
      <c r="J435" s="225">
        <f>ROUND(I435*H435,2)</f>
        <v>0</v>
      </c>
      <c r="K435" s="221" t="s">
        <v>142</v>
      </c>
      <c r="L435" s="45"/>
      <c r="M435" s="226" t="s">
        <v>1</v>
      </c>
      <c r="N435" s="227" t="s">
        <v>43</v>
      </c>
      <c r="O435" s="92"/>
      <c r="P435" s="228">
        <f>O435*H435</f>
        <v>0</v>
      </c>
      <c r="Q435" s="228">
        <v>0.23000000000000001</v>
      </c>
      <c r="R435" s="228">
        <f>Q435*H435</f>
        <v>9.2000000000000011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143</v>
      </c>
      <c r="AT435" s="230" t="s">
        <v>138</v>
      </c>
      <c r="AU435" s="230" t="s">
        <v>160</v>
      </c>
      <c r="AY435" s="18" t="s">
        <v>136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86</v>
      </c>
      <c r="BK435" s="231">
        <f>ROUND(I435*H435,2)</f>
        <v>0</v>
      </c>
      <c r="BL435" s="18" t="s">
        <v>143</v>
      </c>
      <c r="BM435" s="230" t="s">
        <v>626</v>
      </c>
    </row>
    <row r="436" s="13" customFormat="1">
      <c r="A436" s="13"/>
      <c r="B436" s="232"/>
      <c r="C436" s="233"/>
      <c r="D436" s="234" t="s">
        <v>145</v>
      </c>
      <c r="E436" s="235" t="s">
        <v>1</v>
      </c>
      <c r="F436" s="236" t="s">
        <v>627</v>
      </c>
      <c r="G436" s="233"/>
      <c r="H436" s="235" t="s">
        <v>1</v>
      </c>
      <c r="I436" s="237"/>
      <c r="J436" s="233"/>
      <c r="K436" s="233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145</v>
      </c>
      <c r="AU436" s="242" t="s">
        <v>160</v>
      </c>
      <c r="AV436" s="13" t="s">
        <v>86</v>
      </c>
      <c r="AW436" s="13" t="s">
        <v>33</v>
      </c>
      <c r="AX436" s="13" t="s">
        <v>78</v>
      </c>
      <c r="AY436" s="242" t="s">
        <v>136</v>
      </c>
    </row>
    <row r="437" s="14" customFormat="1">
      <c r="A437" s="14"/>
      <c r="B437" s="243"/>
      <c r="C437" s="244"/>
      <c r="D437" s="234" t="s">
        <v>145</v>
      </c>
      <c r="E437" s="245" t="s">
        <v>1</v>
      </c>
      <c r="F437" s="246" t="s">
        <v>628</v>
      </c>
      <c r="G437" s="244"/>
      <c r="H437" s="247">
        <v>40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3" t="s">
        <v>145</v>
      </c>
      <c r="AU437" s="253" t="s">
        <v>160</v>
      </c>
      <c r="AV437" s="14" t="s">
        <v>88</v>
      </c>
      <c r="AW437" s="14" t="s">
        <v>33</v>
      </c>
      <c r="AX437" s="14" t="s">
        <v>86</v>
      </c>
      <c r="AY437" s="253" t="s">
        <v>136</v>
      </c>
    </row>
    <row r="438" s="2" customFormat="1" ht="14.4" customHeight="1">
      <c r="A438" s="39"/>
      <c r="B438" s="40"/>
      <c r="C438" s="219" t="s">
        <v>629</v>
      </c>
      <c r="D438" s="219" t="s">
        <v>138</v>
      </c>
      <c r="E438" s="220" t="s">
        <v>630</v>
      </c>
      <c r="F438" s="221" t="s">
        <v>631</v>
      </c>
      <c r="G438" s="222" t="s">
        <v>163</v>
      </c>
      <c r="H438" s="223">
        <v>40</v>
      </c>
      <c r="I438" s="224"/>
      <c r="J438" s="225">
        <f>ROUND(I438*H438,2)</f>
        <v>0</v>
      </c>
      <c r="K438" s="221" t="s">
        <v>1</v>
      </c>
      <c r="L438" s="45"/>
      <c r="M438" s="226" t="s">
        <v>1</v>
      </c>
      <c r="N438" s="227" t="s">
        <v>43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143</v>
      </c>
      <c r="AT438" s="230" t="s">
        <v>138</v>
      </c>
      <c r="AU438" s="230" t="s">
        <v>160</v>
      </c>
      <c r="AY438" s="18" t="s">
        <v>136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86</v>
      </c>
      <c r="BK438" s="231">
        <f>ROUND(I438*H438,2)</f>
        <v>0</v>
      </c>
      <c r="BL438" s="18" t="s">
        <v>143</v>
      </c>
      <c r="BM438" s="230" t="s">
        <v>632</v>
      </c>
    </row>
    <row r="439" s="13" customFormat="1">
      <c r="A439" s="13"/>
      <c r="B439" s="232"/>
      <c r="C439" s="233"/>
      <c r="D439" s="234" t="s">
        <v>145</v>
      </c>
      <c r="E439" s="235" t="s">
        <v>1</v>
      </c>
      <c r="F439" s="236" t="s">
        <v>633</v>
      </c>
      <c r="G439" s="233"/>
      <c r="H439" s="235" t="s">
        <v>1</v>
      </c>
      <c r="I439" s="237"/>
      <c r="J439" s="233"/>
      <c r="K439" s="233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145</v>
      </c>
      <c r="AU439" s="242" t="s">
        <v>160</v>
      </c>
      <c r="AV439" s="13" t="s">
        <v>86</v>
      </c>
      <c r="AW439" s="13" t="s">
        <v>33</v>
      </c>
      <c r="AX439" s="13" t="s">
        <v>78</v>
      </c>
      <c r="AY439" s="242" t="s">
        <v>136</v>
      </c>
    </row>
    <row r="440" s="14" customFormat="1">
      <c r="A440" s="14"/>
      <c r="B440" s="243"/>
      <c r="C440" s="244"/>
      <c r="D440" s="234" t="s">
        <v>145</v>
      </c>
      <c r="E440" s="245" t="s">
        <v>1</v>
      </c>
      <c r="F440" s="246" t="s">
        <v>628</v>
      </c>
      <c r="G440" s="244"/>
      <c r="H440" s="247">
        <v>40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3" t="s">
        <v>145</v>
      </c>
      <c r="AU440" s="253" t="s">
        <v>160</v>
      </c>
      <c r="AV440" s="14" t="s">
        <v>88</v>
      </c>
      <c r="AW440" s="14" t="s">
        <v>33</v>
      </c>
      <c r="AX440" s="14" t="s">
        <v>86</v>
      </c>
      <c r="AY440" s="253" t="s">
        <v>136</v>
      </c>
    </row>
    <row r="441" s="2" customFormat="1" ht="14.4" customHeight="1">
      <c r="A441" s="39"/>
      <c r="B441" s="40"/>
      <c r="C441" s="276" t="s">
        <v>634</v>
      </c>
      <c r="D441" s="276" t="s">
        <v>196</v>
      </c>
      <c r="E441" s="277" t="s">
        <v>635</v>
      </c>
      <c r="F441" s="278" t="s">
        <v>636</v>
      </c>
      <c r="G441" s="279" t="s">
        <v>199</v>
      </c>
      <c r="H441" s="280">
        <v>4</v>
      </c>
      <c r="I441" s="281"/>
      <c r="J441" s="282">
        <f>ROUND(I441*H441,2)</f>
        <v>0</v>
      </c>
      <c r="K441" s="278" t="s">
        <v>142</v>
      </c>
      <c r="L441" s="283"/>
      <c r="M441" s="284" t="s">
        <v>1</v>
      </c>
      <c r="N441" s="285" t="s">
        <v>43</v>
      </c>
      <c r="O441" s="92"/>
      <c r="P441" s="228">
        <f>O441*H441</f>
        <v>0</v>
      </c>
      <c r="Q441" s="228">
        <v>1</v>
      </c>
      <c r="R441" s="228">
        <f>Q441*H441</f>
        <v>4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200</v>
      </c>
      <c r="AT441" s="230" t="s">
        <v>196</v>
      </c>
      <c r="AU441" s="230" t="s">
        <v>160</v>
      </c>
      <c r="AY441" s="18" t="s">
        <v>136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86</v>
      </c>
      <c r="BK441" s="231">
        <f>ROUND(I441*H441,2)</f>
        <v>0</v>
      </c>
      <c r="BL441" s="18" t="s">
        <v>143</v>
      </c>
      <c r="BM441" s="230" t="s">
        <v>637</v>
      </c>
    </row>
    <row r="442" s="13" customFormat="1">
      <c r="A442" s="13"/>
      <c r="B442" s="232"/>
      <c r="C442" s="233"/>
      <c r="D442" s="234" t="s">
        <v>145</v>
      </c>
      <c r="E442" s="235" t="s">
        <v>1</v>
      </c>
      <c r="F442" s="236" t="s">
        <v>638</v>
      </c>
      <c r="G442" s="233"/>
      <c r="H442" s="235" t="s">
        <v>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145</v>
      </c>
      <c r="AU442" s="242" t="s">
        <v>160</v>
      </c>
      <c r="AV442" s="13" t="s">
        <v>86</v>
      </c>
      <c r="AW442" s="13" t="s">
        <v>33</v>
      </c>
      <c r="AX442" s="13" t="s">
        <v>78</v>
      </c>
      <c r="AY442" s="242" t="s">
        <v>136</v>
      </c>
    </row>
    <row r="443" s="14" customFormat="1">
      <c r="A443" s="14"/>
      <c r="B443" s="243"/>
      <c r="C443" s="244"/>
      <c r="D443" s="234" t="s">
        <v>145</v>
      </c>
      <c r="E443" s="245" t="s">
        <v>1</v>
      </c>
      <c r="F443" s="246" t="s">
        <v>639</v>
      </c>
      <c r="G443" s="244"/>
      <c r="H443" s="247">
        <v>4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3" t="s">
        <v>145</v>
      </c>
      <c r="AU443" s="253" t="s">
        <v>160</v>
      </c>
      <c r="AV443" s="14" t="s">
        <v>88</v>
      </c>
      <c r="AW443" s="14" t="s">
        <v>33</v>
      </c>
      <c r="AX443" s="14" t="s">
        <v>86</v>
      </c>
      <c r="AY443" s="253" t="s">
        <v>136</v>
      </c>
    </row>
    <row r="444" s="12" customFormat="1" ht="20.88" customHeight="1">
      <c r="A444" s="12"/>
      <c r="B444" s="203"/>
      <c r="C444" s="204"/>
      <c r="D444" s="205" t="s">
        <v>77</v>
      </c>
      <c r="E444" s="217" t="s">
        <v>640</v>
      </c>
      <c r="F444" s="217" t="s">
        <v>641</v>
      </c>
      <c r="G444" s="204"/>
      <c r="H444" s="204"/>
      <c r="I444" s="207"/>
      <c r="J444" s="218">
        <f>BK444</f>
        <v>0</v>
      </c>
      <c r="K444" s="204"/>
      <c r="L444" s="209"/>
      <c r="M444" s="210"/>
      <c r="N444" s="211"/>
      <c r="O444" s="211"/>
      <c r="P444" s="212">
        <f>SUM(P445:P451)</f>
        <v>0</v>
      </c>
      <c r="Q444" s="211"/>
      <c r="R444" s="212">
        <f>SUM(R445:R451)</f>
        <v>0</v>
      </c>
      <c r="S444" s="211"/>
      <c r="T444" s="213">
        <f>SUM(T445:T451)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4" t="s">
        <v>86</v>
      </c>
      <c r="AT444" s="215" t="s">
        <v>77</v>
      </c>
      <c r="AU444" s="215" t="s">
        <v>88</v>
      </c>
      <c r="AY444" s="214" t="s">
        <v>136</v>
      </c>
      <c r="BK444" s="216">
        <f>SUM(BK445:BK451)</f>
        <v>0</v>
      </c>
    </row>
    <row r="445" s="2" customFormat="1" ht="14.4" customHeight="1">
      <c r="A445" s="39"/>
      <c r="B445" s="40"/>
      <c r="C445" s="219" t="s">
        <v>642</v>
      </c>
      <c r="D445" s="219" t="s">
        <v>138</v>
      </c>
      <c r="E445" s="220" t="s">
        <v>643</v>
      </c>
      <c r="F445" s="221" t="s">
        <v>644</v>
      </c>
      <c r="G445" s="222" t="s">
        <v>163</v>
      </c>
      <c r="H445" s="223">
        <v>490</v>
      </c>
      <c r="I445" s="224"/>
      <c r="J445" s="225">
        <f>ROUND(I445*H445,2)</f>
        <v>0</v>
      </c>
      <c r="K445" s="221" t="s">
        <v>142</v>
      </c>
      <c r="L445" s="45"/>
      <c r="M445" s="226" t="s">
        <v>1</v>
      </c>
      <c r="N445" s="227" t="s">
        <v>43</v>
      </c>
      <c r="O445" s="92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143</v>
      </c>
      <c r="AT445" s="230" t="s">
        <v>138</v>
      </c>
      <c r="AU445" s="230" t="s">
        <v>160</v>
      </c>
      <c r="AY445" s="18" t="s">
        <v>136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86</v>
      </c>
      <c r="BK445" s="231">
        <f>ROUND(I445*H445,2)</f>
        <v>0</v>
      </c>
      <c r="BL445" s="18" t="s">
        <v>143</v>
      </c>
      <c r="BM445" s="230" t="s">
        <v>645</v>
      </c>
    </row>
    <row r="446" s="13" customFormat="1">
      <c r="A446" s="13"/>
      <c r="B446" s="232"/>
      <c r="C446" s="233"/>
      <c r="D446" s="234" t="s">
        <v>145</v>
      </c>
      <c r="E446" s="235" t="s">
        <v>1</v>
      </c>
      <c r="F446" s="236" t="s">
        <v>646</v>
      </c>
      <c r="G446" s="233"/>
      <c r="H446" s="235" t="s">
        <v>1</v>
      </c>
      <c r="I446" s="237"/>
      <c r="J446" s="233"/>
      <c r="K446" s="233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145</v>
      </c>
      <c r="AU446" s="242" t="s">
        <v>160</v>
      </c>
      <c r="AV446" s="13" t="s">
        <v>86</v>
      </c>
      <c r="AW446" s="13" t="s">
        <v>33</v>
      </c>
      <c r="AX446" s="13" t="s">
        <v>78</v>
      </c>
      <c r="AY446" s="242" t="s">
        <v>136</v>
      </c>
    </row>
    <row r="447" s="14" customFormat="1">
      <c r="A447" s="14"/>
      <c r="B447" s="243"/>
      <c r="C447" s="244"/>
      <c r="D447" s="234" t="s">
        <v>145</v>
      </c>
      <c r="E447" s="245" t="s">
        <v>1</v>
      </c>
      <c r="F447" s="246" t="s">
        <v>647</v>
      </c>
      <c r="G447" s="244"/>
      <c r="H447" s="247">
        <v>490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145</v>
      </c>
      <c r="AU447" s="253" t="s">
        <v>160</v>
      </c>
      <c r="AV447" s="14" t="s">
        <v>88</v>
      </c>
      <c r="AW447" s="14" t="s">
        <v>33</v>
      </c>
      <c r="AX447" s="14" t="s">
        <v>86</v>
      </c>
      <c r="AY447" s="253" t="s">
        <v>136</v>
      </c>
    </row>
    <row r="448" s="13" customFormat="1">
      <c r="A448" s="13"/>
      <c r="B448" s="232"/>
      <c r="C448" s="233"/>
      <c r="D448" s="234" t="s">
        <v>145</v>
      </c>
      <c r="E448" s="235" t="s">
        <v>1</v>
      </c>
      <c r="F448" s="236" t="s">
        <v>648</v>
      </c>
      <c r="G448" s="233"/>
      <c r="H448" s="235" t="s">
        <v>1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145</v>
      </c>
      <c r="AU448" s="242" t="s">
        <v>160</v>
      </c>
      <c r="AV448" s="13" t="s">
        <v>86</v>
      </c>
      <c r="AW448" s="13" t="s">
        <v>33</v>
      </c>
      <c r="AX448" s="13" t="s">
        <v>78</v>
      </c>
      <c r="AY448" s="242" t="s">
        <v>136</v>
      </c>
    </row>
    <row r="449" s="13" customFormat="1">
      <c r="A449" s="13"/>
      <c r="B449" s="232"/>
      <c r="C449" s="233"/>
      <c r="D449" s="234" t="s">
        <v>145</v>
      </c>
      <c r="E449" s="235" t="s">
        <v>1</v>
      </c>
      <c r="F449" s="236" t="s">
        <v>649</v>
      </c>
      <c r="G449" s="233"/>
      <c r="H449" s="235" t="s">
        <v>1</v>
      </c>
      <c r="I449" s="237"/>
      <c r="J449" s="233"/>
      <c r="K449" s="233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145</v>
      </c>
      <c r="AU449" s="242" t="s">
        <v>160</v>
      </c>
      <c r="AV449" s="13" t="s">
        <v>86</v>
      </c>
      <c r="AW449" s="13" t="s">
        <v>33</v>
      </c>
      <c r="AX449" s="13" t="s">
        <v>78</v>
      </c>
      <c r="AY449" s="242" t="s">
        <v>136</v>
      </c>
    </row>
    <row r="450" s="13" customFormat="1">
      <c r="A450" s="13"/>
      <c r="B450" s="232"/>
      <c r="C450" s="233"/>
      <c r="D450" s="234" t="s">
        <v>145</v>
      </c>
      <c r="E450" s="235" t="s">
        <v>1</v>
      </c>
      <c r="F450" s="236" t="s">
        <v>650</v>
      </c>
      <c r="G450" s="233"/>
      <c r="H450" s="235" t="s">
        <v>1</v>
      </c>
      <c r="I450" s="237"/>
      <c r="J450" s="233"/>
      <c r="K450" s="233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145</v>
      </c>
      <c r="AU450" s="242" t="s">
        <v>160</v>
      </c>
      <c r="AV450" s="13" t="s">
        <v>86</v>
      </c>
      <c r="AW450" s="13" t="s">
        <v>33</v>
      </c>
      <c r="AX450" s="13" t="s">
        <v>78</v>
      </c>
      <c r="AY450" s="242" t="s">
        <v>136</v>
      </c>
    </row>
    <row r="451" s="13" customFormat="1">
      <c r="A451" s="13"/>
      <c r="B451" s="232"/>
      <c r="C451" s="233"/>
      <c r="D451" s="234" t="s">
        <v>145</v>
      </c>
      <c r="E451" s="235" t="s">
        <v>1</v>
      </c>
      <c r="F451" s="236" t="s">
        <v>651</v>
      </c>
      <c r="G451" s="233"/>
      <c r="H451" s="235" t="s">
        <v>1</v>
      </c>
      <c r="I451" s="237"/>
      <c r="J451" s="233"/>
      <c r="K451" s="233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145</v>
      </c>
      <c r="AU451" s="242" t="s">
        <v>160</v>
      </c>
      <c r="AV451" s="13" t="s">
        <v>86</v>
      </c>
      <c r="AW451" s="13" t="s">
        <v>33</v>
      </c>
      <c r="AX451" s="13" t="s">
        <v>78</v>
      </c>
      <c r="AY451" s="242" t="s">
        <v>136</v>
      </c>
    </row>
    <row r="452" s="12" customFormat="1" ht="22.8" customHeight="1">
      <c r="A452" s="12"/>
      <c r="B452" s="203"/>
      <c r="C452" s="204"/>
      <c r="D452" s="205" t="s">
        <v>77</v>
      </c>
      <c r="E452" s="217" t="s">
        <v>200</v>
      </c>
      <c r="F452" s="217" t="s">
        <v>652</v>
      </c>
      <c r="G452" s="204"/>
      <c r="H452" s="204"/>
      <c r="I452" s="207"/>
      <c r="J452" s="218">
        <f>BK452</f>
        <v>0</v>
      </c>
      <c r="K452" s="204"/>
      <c r="L452" s="209"/>
      <c r="M452" s="210"/>
      <c r="N452" s="211"/>
      <c r="O452" s="211"/>
      <c r="P452" s="212">
        <f>SUM(P453:P508)</f>
        <v>0</v>
      </c>
      <c r="Q452" s="211"/>
      <c r="R452" s="212">
        <f>SUM(R453:R508)</f>
        <v>13.09604</v>
      </c>
      <c r="S452" s="211"/>
      <c r="T452" s="213">
        <f>SUM(T453:T508)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14" t="s">
        <v>86</v>
      </c>
      <c r="AT452" s="215" t="s">
        <v>77</v>
      </c>
      <c r="AU452" s="215" t="s">
        <v>86</v>
      </c>
      <c r="AY452" s="214" t="s">
        <v>136</v>
      </c>
      <c r="BK452" s="216">
        <f>SUM(BK453:BK508)</f>
        <v>0</v>
      </c>
    </row>
    <row r="453" s="2" customFormat="1" ht="24.15" customHeight="1">
      <c r="A453" s="39"/>
      <c r="B453" s="40"/>
      <c r="C453" s="219" t="s">
        <v>653</v>
      </c>
      <c r="D453" s="219" t="s">
        <v>138</v>
      </c>
      <c r="E453" s="220" t="s">
        <v>654</v>
      </c>
      <c r="F453" s="221" t="s">
        <v>655</v>
      </c>
      <c r="G453" s="222" t="s">
        <v>473</v>
      </c>
      <c r="H453" s="223">
        <v>10</v>
      </c>
      <c r="I453" s="224"/>
      <c r="J453" s="225">
        <f>ROUND(I453*H453,2)</f>
        <v>0</v>
      </c>
      <c r="K453" s="221" t="s">
        <v>142</v>
      </c>
      <c r="L453" s="45"/>
      <c r="M453" s="226" t="s">
        <v>1</v>
      </c>
      <c r="N453" s="227" t="s">
        <v>43</v>
      </c>
      <c r="O453" s="92"/>
      <c r="P453" s="228">
        <f>O453*H453</f>
        <v>0</v>
      </c>
      <c r="Q453" s="228">
        <v>0.0027599999999999999</v>
      </c>
      <c r="R453" s="228">
        <f>Q453*H453</f>
        <v>0.0276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143</v>
      </c>
      <c r="AT453" s="230" t="s">
        <v>138</v>
      </c>
      <c r="AU453" s="230" t="s">
        <v>88</v>
      </c>
      <c r="AY453" s="18" t="s">
        <v>136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86</v>
      </c>
      <c r="BK453" s="231">
        <f>ROUND(I453*H453,2)</f>
        <v>0</v>
      </c>
      <c r="BL453" s="18" t="s">
        <v>143</v>
      </c>
      <c r="BM453" s="230" t="s">
        <v>656</v>
      </c>
    </row>
    <row r="454" s="13" customFormat="1">
      <c r="A454" s="13"/>
      <c r="B454" s="232"/>
      <c r="C454" s="233"/>
      <c r="D454" s="234" t="s">
        <v>145</v>
      </c>
      <c r="E454" s="235" t="s">
        <v>1</v>
      </c>
      <c r="F454" s="236" t="s">
        <v>657</v>
      </c>
      <c r="G454" s="233"/>
      <c r="H454" s="235" t="s">
        <v>1</v>
      </c>
      <c r="I454" s="237"/>
      <c r="J454" s="233"/>
      <c r="K454" s="233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145</v>
      </c>
      <c r="AU454" s="242" t="s">
        <v>88</v>
      </c>
      <c r="AV454" s="13" t="s">
        <v>86</v>
      </c>
      <c r="AW454" s="13" t="s">
        <v>33</v>
      </c>
      <c r="AX454" s="13" t="s">
        <v>78</v>
      </c>
      <c r="AY454" s="242" t="s">
        <v>136</v>
      </c>
    </row>
    <row r="455" s="14" customFormat="1">
      <c r="A455" s="14"/>
      <c r="B455" s="243"/>
      <c r="C455" s="244"/>
      <c r="D455" s="234" t="s">
        <v>145</v>
      </c>
      <c r="E455" s="245" t="s">
        <v>1</v>
      </c>
      <c r="F455" s="246" t="s">
        <v>658</v>
      </c>
      <c r="G455" s="244"/>
      <c r="H455" s="247">
        <v>10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3" t="s">
        <v>145</v>
      </c>
      <c r="AU455" s="253" t="s">
        <v>88</v>
      </c>
      <c r="AV455" s="14" t="s">
        <v>88</v>
      </c>
      <c r="AW455" s="14" t="s">
        <v>33</v>
      </c>
      <c r="AX455" s="14" t="s">
        <v>86</v>
      </c>
      <c r="AY455" s="253" t="s">
        <v>136</v>
      </c>
    </row>
    <row r="456" s="2" customFormat="1" ht="24.15" customHeight="1">
      <c r="A456" s="39"/>
      <c r="B456" s="40"/>
      <c r="C456" s="219" t="s">
        <v>659</v>
      </c>
      <c r="D456" s="219" t="s">
        <v>138</v>
      </c>
      <c r="E456" s="220" t="s">
        <v>660</v>
      </c>
      <c r="F456" s="221" t="s">
        <v>661</v>
      </c>
      <c r="G456" s="222" t="s">
        <v>473</v>
      </c>
      <c r="H456" s="223">
        <v>10</v>
      </c>
      <c r="I456" s="224"/>
      <c r="J456" s="225">
        <f>ROUND(I456*H456,2)</f>
        <v>0</v>
      </c>
      <c r="K456" s="221" t="s">
        <v>1</v>
      </c>
      <c r="L456" s="45"/>
      <c r="M456" s="226" t="s">
        <v>1</v>
      </c>
      <c r="N456" s="227" t="s">
        <v>43</v>
      </c>
      <c r="O456" s="92"/>
      <c r="P456" s="228">
        <f>O456*H456</f>
        <v>0</v>
      </c>
      <c r="Q456" s="228">
        <v>6.9999999999999994E-05</v>
      </c>
      <c r="R456" s="228">
        <f>Q456*H456</f>
        <v>0.00069999999999999988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143</v>
      </c>
      <c r="AT456" s="230" t="s">
        <v>138</v>
      </c>
      <c r="AU456" s="230" t="s">
        <v>88</v>
      </c>
      <c r="AY456" s="18" t="s">
        <v>136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86</v>
      </c>
      <c r="BK456" s="231">
        <f>ROUND(I456*H456,2)</f>
        <v>0</v>
      </c>
      <c r="BL456" s="18" t="s">
        <v>143</v>
      </c>
      <c r="BM456" s="230" t="s">
        <v>662</v>
      </c>
    </row>
    <row r="457" s="13" customFormat="1">
      <c r="A457" s="13"/>
      <c r="B457" s="232"/>
      <c r="C457" s="233"/>
      <c r="D457" s="234" t="s">
        <v>145</v>
      </c>
      <c r="E457" s="235" t="s">
        <v>1</v>
      </c>
      <c r="F457" s="236" t="s">
        <v>663</v>
      </c>
      <c r="G457" s="233"/>
      <c r="H457" s="235" t="s">
        <v>1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145</v>
      </c>
      <c r="AU457" s="242" t="s">
        <v>88</v>
      </c>
      <c r="AV457" s="13" t="s">
        <v>86</v>
      </c>
      <c r="AW457" s="13" t="s">
        <v>33</v>
      </c>
      <c r="AX457" s="13" t="s">
        <v>78</v>
      </c>
      <c r="AY457" s="242" t="s">
        <v>136</v>
      </c>
    </row>
    <row r="458" s="13" customFormat="1">
      <c r="A458" s="13"/>
      <c r="B458" s="232"/>
      <c r="C458" s="233"/>
      <c r="D458" s="234" t="s">
        <v>145</v>
      </c>
      <c r="E458" s="235" t="s">
        <v>1</v>
      </c>
      <c r="F458" s="236" t="s">
        <v>664</v>
      </c>
      <c r="G458" s="233"/>
      <c r="H458" s="235" t="s">
        <v>1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2" t="s">
        <v>145</v>
      </c>
      <c r="AU458" s="242" t="s">
        <v>88</v>
      </c>
      <c r="AV458" s="13" t="s">
        <v>86</v>
      </c>
      <c r="AW458" s="13" t="s">
        <v>33</v>
      </c>
      <c r="AX458" s="13" t="s">
        <v>78</v>
      </c>
      <c r="AY458" s="242" t="s">
        <v>136</v>
      </c>
    </row>
    <row r="459" s="14" customFormat="1">
      <c r="A459" s="14"/>
      <c r="B459" s="243"/>
      <c r="C459" s="244"/>
      <c r="D459" s="234" t="s">
        <v>145</v>
      </c>
      <c r="E459" s="245" t="s">
        <v>1</v>
      </c>
      <c r="F459" s="246" t="s">
        <v>658</v>
      </c>
      <c r="G459" s="244"/>
      <c r="H459" s="247">
        <v>10</v>
      </c>
      <c r="I459" s="248"/>
      <c r="J459" s="244"/>
      <c r="K459" s="244"/>
      <c r="L459" s="249"/>
      <c r="M459" s="250"/>
      <c r="N459" s="251"/>
      <c r="O459" s="251"/>
      <c r="P459" s="251"/>
      <c r="Q459" s="251"/>
      <c r="R459" s="251"/>
      <c r="S459" s="251"/>
      <c r="T459" s="25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3" t="s">
        <v>145</v>
      </c>
      <c r="AU459" s="253" t="s">
        <v>88</v>
      </c>
      <c r="AV459" s="14" t="s">
        <v>88</v>
      </c>
      <c r="AW459" s="14" t="s">
        <v>33</v>
      </c>
      <c r="AX459" s="14" t="s">
        <v>86</v>
      </c>
      <c r="AY459" s="253" t="s">
        <v>136</v>
      </c>
    </row>
    <row r="460" s="2" customFormat="1" ht="24.15" customHeight="1">
      <c r="A460" s="39"/>
      <c r="B460" s="40"/>
      <c r="C460" s="219" t="s">
        <v>665</v>
      </c>
      <c r="D460" s="219" t="s">
        <v>138</v>
      </c>
      <c r="E460" s="220" t="s">
        <v>666</v>
      </c>
      <c r="F460" s="221" t="s">
        <v>667</v>
      </c>
      <c r="G460" s="222" t="s">
        <v>473</v>
      </c>
      <c r="H460" s="223">
        <v>65</v>
      </c>
      <c r="I460" s="224"/>
      <c r="J460" s="225">
        <f>ROUND(I460*H460,2)</f>
        <v>0</v>
      </c>
      <c r="K460" s="221" t="s">
        <v>142</v>
      </c>
      <c r="L460" s="45"/>
      <c r="M460" s="226" t="s">
        <v>1</v>
      </c>
      <c r="N460" s="227" t="s">
        <v>43</v>
      </c>
      <c r="O460" s="92"/>
      <c r="P460" s="228">
        <f>O460*H460</f>
        <v>0</v>
      </c>
      <c r="Q460" s="228">
        <v>0.0074700000000000001</v>
      </c>
      <c r="R460" s="228">
        <f>Q460*H460</f>
        <v>0.48554999999999998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143</v>
      </c>
      <c r="AT460" s="230" t="s">
        <v>138</v>
      </c>
      <c r="AU460" s="230" t="s">
        <v>88</v>
      </c>
      <c r="AY460" s="18" t="s">
        <v>136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86</v>
      </c>
      <c r="BK460" s="231">
        <f>ROUND(I460*H460,2)</f>
        <v>0</v>
      </c>
      <c r="BL460" s="18" t="s">
        <v>143</v>
      </c>
      <c r="BM460" s="230" t="s">
        <v>668</v>
      </c>
    </row>
    <row r="461" s="2" customFormat="1" ht="24.15" customHeight="1">
      <c r="A461" s="39"/>
      <c r="B461" s="40"/>
      <c r="C461" s="219" t="s">
        <v>669</v>
      </c>
      <c r="D461" s="219" t="s">
        <v>138</v>
      </c>
      <c r="E461" s="220" t="s">
        <v>670</v>
      </c>
      <c r="F461" s="221" t="s">
        <v>671</v>
      </c>
      <c r="G461" s="222" t="s">
        <v>473</v>
      </c>
      <c r="H461" s="223">
        <v>65</v>
      </c>
      <c r="I461" s="224"/>
      <c r="J461" s="225">
        <f>ROUND(I461*H461,2)</f>
        <v>0</v>
      </c>
      <c r="K461" s="221" t="s">
        <v>1</v>
      </c>
      <c r="L461" s="45"/>
      <c r="M461" s="226" t="s">
        <v>1</v>
      </c>
      <c r="N461" s="227" t="s">
        <v>43</v>
      </c>
      <c r="O461" s="92"/>
      <c r="P461" s="228">
        <f>O461*H461</f>
        <v>0</v>
      </c>
      <c r="Q461" s="228">
        <v>6.9999999999999994E-05</v>
      </c>
      <c r="R461" s="228">
        <f>Q461*H461</f>
        <v>0.0045499999999999994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143</v>
      </c>
      <c r="AT461" s="230" t="s">
        <v>138</v>
      </c>
      <c r="AU461" s="230" t="s">
        <v>88</v>
      </c>
      <c r="AY461" s="18" t="s">
        <v>136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86</v>
      </c>
      <c r="BK461" s="231">
        <f>ROUND(I461*H461,2)</f>
        <v>0</v>
      </c>
      <c r="BL461" s="18" t="s">
        <v>143</v>
      </c>
      <c r="BM461" s="230" t="s">
        <v>672</v>
      </c>
    </row>
    <row r="462" s="13" customFormat="1">
      <c r="A462" s="13"/>
      <c r="B462" s="232"/>
      <c r="C462" s="233"/>
      <c r="D462" s="234" t="s">
        <v>145</v>
      </c>
      <c r="E462" s="235" t="s">
        <v>1</v>
      </c>
      <c r="F462" s="236" t="s">
        <v>663</v>
      </c>
      <c r="G462" s="233"/>
      <c r="H462" s="235" t="s">
        <v>1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145</v>
      </c>
      <c r="AU462" s="242" t="s">
        <v>88</v>
      </c>
      <c r="AV462" s="13" t="s">
        <v>86</v>
      </c>
      <c r="AW462" s="13" t="s">
        <v>33</v>
      </c>
      <c r="AX462" s="13" t="s">
        <v>78</v>
      </c>
      <c r="AY462" s="242" t="s">
        <v>136</v>
      </c>
    </row>
    <row r="463" s="13" customFormat="1">
      <c r="A463" s="13"/>
      <c r="B463" s="232"/>
      <c r="C463" s="233"/>
      <c r="D463" s="234" t="s">
        <v>145</v>
      </c>
      <c r="E463" s="235" t="s">
        <v>1</v>
      </c>
      <c r="F463" s="236" t="s">
        <v>673</v>
      </c>
      <c r="G463" s="233"/>
      <c r="H463" s="235" t="s">
        <v>1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145</v>
      </c>
      <c r="AU463" s="242" t="s">
        <v>88</v>
      </c>
      <c r="AV463" s="13" t="s">
        <v>86</v>
      </c>
      <c r="AW463" s="13" t="s">
        <v>33</v>
      </c>
      <c r="AX463" s="13" t="s">
        <v>78</v>
      </c>
      <c r="AY463" s="242" t="s">
        <v>136</v>
      </c>
    </row>
    <row r="464" s="14" customFormat="1">
      <c r="A464" s="14"/>
      <c r="B464" s="243"/>
      <c r="C464" s="244"/>
      <c r="D464" s="234" t="s">
        <v>145</v>
      </c>
      <c r="E464" s="245" t="s">
        <v>1</v>
      </c>
      <c r="F464" s="246" t="s">
        <v>674</v>
      </c>
      <c r="G464" s="244"/>
      <c r="H464" s="247">
        <v>65</v>
      </c>
      <c r="I464" s="248"/>
      <c r="J464" s="244"/>
      <c r="K464" s="244"/>
      <c r="L464" s="249"/>
      <c r="M464" s="250"/>
      <c r="N464" s="251"/>
      <c r="O464" s="251"/>
      <c r="P464" s="251"/>
      <c r="Q464" s="251"/>
      <c r="R464" s="251"/>
      <c r="S464" s="251"/>
      <c r="T464" s="25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3" t="s">
        <v>145</v>
      </c>
      <c r="AU464" s="253" t="s">
        <v>88</v>
      </c>
      <c r="AV464" s="14" t="s">
        <v>88</v>
      </c>
      <c r="AW464" s="14" t="s">
        <v>33</v>
      </c>
      <c r="AX464" s="14" t="s">
        <v>86</v>
      </c>
      <c r="AY464" s="253" t="s">
        <v>136</v>
      </c>
    </row>
    <row r="465" s="2" customFormat="1" ht="24.15" customHeight="1">
      <c r="A465" s="39"/>
      <c r="B465" s="40"/>
      <c r="C465" s="219" t="s">
        <v>675</v>
      </c>
      <c r="D465" s="219" t="s">
        <v>138</v>
      </c>
      <c r="E465" s="220" t="s">
        <v>676</v>
      </c>
      <c r="F465" s="221" t="s">
        <v>677</v>
      </c>
      <c r="G465" s="222" t="s">
        <v>678</v>
      </c>
      <c r="H465" s="223">
        <v>2</v>
      </c>
      <c r="I465" s="224"/>
      <c r="J465" s="225">
        <f>ROUND(I465*H465,2)</f>
        <v>0</v>
      </c>
      <c r="K465" s="221" t="s">
        <v>142</v>
      </c>
      <c r="L465" s="45"/>
      <c r="M465" s="226" t="s">
        <v>1</v>
      </c>
      <c r="N465" s="227" t="s">
        <v>43</v>
      </c>
      <c r="O465" s="92"/>
      <c r="P465" s="228">
        <f>O465*H465</f>
        <v>0</v>
      </c>
      <c r="Q465" s="228">
        <v>0.00010000000000000001</v>
      </c>
      <c r="R465" s="228">
        <f>Q465*H465</f>
        <v>0.00020000000000000001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143</v>
      </c>
      <c r="AT465" s="230" t="s">
        <v>138</v>
      </c>
      <c r="AU465" s="230" t="s">
        <v>88</v>
      </c>
      <c r="AY465" s="18" t="s">
        <v>136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86</v>
      </c>
      <c r="BK465" s="231">
        <f>ROUND(I465*H465,2)</f>
        <v>0</v>
      </c>
      <c r="BL465" s="18" t="s">
        <v>143</v>
      </c>
      <c r="BM465" s="230" t="s">
        <v>679</v>
      </c>
    </row>
    <row r="466" s="2" customFormat="1" ht="24.15" customHeight="1">
      <c r="A466" s="39"/>
      <c r="B466" s="40"/>
      <c r="C466" s="219" t="s">
        <v>680</v>
      </c>
      <c r="D466" s="219" t="s">
        <v>138</v>
      </c>
      <c r="E466" s="220" t="s">
        <v>681</v>
      </c>
      <c r="F466" s="221" t="s">
        <v>682</v>
      </c>
      <c r="G466" s="222" t="s">
        <v>678</v>
      </c>
      <c r="H466" s="223">
        <v>4</v>
      </c>
      <c r="I466" s="224"/>
      <c r="J466" s="225">
        <f>ROUND(I466*H466,2)</f>
        <v>0</v>
      </c>
      <c r="K466" s="221" t="s">
        <v>142</v>
      </c>
      <c r="L466" s="45"/>
      <c r="M466" s="226" t="s">
        <v>1</v>
      </c>
      <c r="N466" s="227" t="s">
        <v>43</v>
      </c>
      <c r="O466" s="92"/>
      <c r="P466" s="228">
        <f>O466*H466</f>
        <v>0</v>
      </c>
      <c r="Q466" s="228">
        <v>0.00031</v>
      </c>
      <c r="R466" s="228">
        <f>Q466*H466</f>
        <v>0.00124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143</v>
      </c>
      <c r="AT466" s="230" t="s">
        <v>138</v>
      </c>
      <c r="AU466" s="230" t="s">
        <v>88</v>
      </c>
      <c r="AY466" s="18" t="s">
        <v>136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86</v>
      </c>
      <c r="BK466" s="231">
        <f>ROUND(I466*H466,2)</f>
        <v>0</v>
      </c>
      <c r="BL466" s="18" t="s">
        <v>143</v>
      </c>
      <c r="BM466" s="230" t="s">
        <v>683</v>
      </c>
    </row>
    <row r="467" s="2" customFormat="1" ht="24.15" customHeight="1">
      <c r="A467" s="39"/>
      <c r="B467" s="40"/>
      <c r="C467" s="219" t="s">
        <v>684</v>
      </c>
      <c r="D467" s="219" t="s">
        <v>138</v>
      </c>
      <c r="E467" s="220" t="s">
        <v>685</v>
      </c>
      <c r="F467" s="221" t="s">
        <v>686</v>
      </c>
      <c r="G467" s="222" t="s">
        <v>364</v>
      </c>
      <c r="H467" s="223">
        <v>1</v>
      </c>
      <c r="I467" s="224"/>
      <c r="J467" s="225">
        <f>ROUND(I467*H467,2)</f>
        <v>0</v>
      </c>
      <c r="K467" s="221" t="s">
        <v>142</v>
      </c>
      <c r="L467" s="45"/>
      <c r="M467" s="226" t="s">
        <v>1</v>
      </c>
      <c r="N467" s="227" t="s">
        <v>43</v>
      </c>
      <c r="O467" s="92"/>
      <c r="P467" s="228">
        <f>O467*H467</f>
        <v>0</v>
      </c>
      <c r="Q467" s="228">
        <v>0.34089999999999998</v>
      </c>
      <c r="R467" s="228">
        <f>Q467*H467</f>
        <v>0.34089999999999998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143</v>
      </c>
      <c r="AT467" s="230" t="s">
        <v>138</v>
      </c>
      <c r="AU467" s="230" t="s">
        <v>88</v>
      </c>
      <c r="AY467" s="18" t="s">
        <v>136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86</v>
      </c>
      <c r="BK467" s="231">
        <f>ROUND(I467*H467,2)</f>
        <v>0</v>
      </c>
      <c r="BL467" s="18" t="s">
        <v>143</v>
      </c>
      <c r="BM467" s="230" t="s">
        <v>687</v>
      </c>
    </row>
    <row r="468" s="13" customFormat="1">
      <c r="A468" s="13"/>
      <c r="B468" s="232"/>
      <c r="C468" s="233"/>
      <c r="D468" s="234" t="s">
        <v>145</v>
      </c>
      <c r="E468" s="235" t="s">
        <v>1</v>
      </c>
      <c r="F468" s="236" t="s">
        <v>688</v>
      </c>
      <c r="G468" s="233"/>
      <c r="H468" s="235" t="s">
        <v>1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145</v>
      </c>
      <c r="AU468" s="242" t="s">
        <v>88</v>
      </c>
      <c r="AV468" s="13" t="s">
        <v>86</v>
      </c>
      <c r="AW468" s="13" t="s">
        <v>33</v>
      </c>
      <c r="AX468" s="13" t="s">
        <v>78</v>
      </c>
      <c r="AY468" s="242" t="s">
        <v>136</v>
      </c>
    </row>
    <row r="469" s="14" customFormat="1">
      <c r="A469" s="14"/>
      <c r="B469" s="243"/>
      <c r="C469" s="244"/>
      <c r="D469" s="234" t="s">
        <v>145</v>
      </c>
      <c r="E469" s="245" t="s">
        <v>1</v>
      </c>
      <c r="F469" s="246" t="s">
        <v>86</v>
      </c>
      <c r="G469" s="244"/>
      <c r="H469" s="247">
        <v>1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145</v>
      </c>
      <c r="AU469" s="253" t="s">
        <v>88</v>
      </c>
      <c r="AV469" s="14" t="s">
        <v>88</v>
      </c>
      <c r="AW469" s="14" t="s">
        <v>33</v>
      </c>
      <c r="AX469" s="14" t="s">
        <v>86</v>
      </c>
      <c r="AY469" s="253" t="s">
        <v>136</v>
      </c>
    </row>
    <row r="470" s="2" customFormat="1" ht="24.15" customHeight="1">
      <c r="A470" s="39"/>
      <c r="B470" s="40"/>
      <c r="C470" s="276" t="s">
        <v>689</v>
      </c>
      <c r="D470" s="276" t="s">
        <v>196</v>
      </c>
      <c r="E470" s="277" t="s">
        <v>690</v>
      </c>
      <c r="F470" s="278" t="s">
        <v>691</v>
      </c>
      <c r="G470" s="279" t="s">
        <v>364</v>
      </c>
      <c r="H470" s="280">
        <v>1</v>
      </c>
      <c r="I470" s="281"/>
      <c r="J470" s="282">
        <f>ROUND(I470*H470,2)</f>
        <v>0</v>
      </c>
      <c r="K470" s="278" t="s">
        <v>1</v>
      </c>
      <c r="L470" s="283"/>
      <c r="M470" s="284" t="s">
        <v>1</v>
      </c>
      <c r="N470" s="285" t="s">
        <v>43</v>
      </c>
      <c r="O470" s="92"/>
      <c r="P470" s="228">
        <f>O470*H470</f>
        <v>0</v>
      </c>
      <c r="Q470" s="228">
        <v>0.41999999999999998</v>
      </c>
      <c r="R470" s="228">
        <f>Q470*H470</f>
        <v>0.41999999999999998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200</v>
      </c>
      <c r="AT470" s="230" t="s">
        <v>196</v>
      </c>
      <c r="AU470" s="230" t="s">
        <v>88</v>
      </c>
      <c r="AY470" s="18" t="s">
        <v>136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86</v>
      </c>
      <c r="BK470" s="231">
        <f>ROUND(I470*H470,2)</f>
        <v>0</v>
      </c>
      <c r="BL470" s="18" t="s">
        <v>143</v>
      </c>
      <c r="BM470" s="230" t="s">
        <v>692</v>
      </c>
    </row>
    <row r="471" s="13" customFormat="1">
      <c r="A471" s="13"/>
      <c r="B471" s="232"/>
      <c r="C471" s="233"/>
      <c r="D471" s="234" t="s">
        <v>145</v>
      </c>
      <c r="E471" s="235" t="s">
        <v>1</v>
      </c>
      <c r="F471" s="236" t="s">
        <v>693</v>
      </c>
      <c r="G471" s="233"/>
      <c r="H471" s="235" t="s">
        <v>1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145</v>
      </c>
      <c r="AU471" s="242" t="s">
        <v>88</v>
      </c>
      <c r="AV471" s="13" t="s">
        <v>86</v>
      </c>
      <c r="AW471" s="13" t="s">
        <v>33</v>
      </c>
      <c r="AX471" s="13" t="s">
        <v>78</v>
      </c>
      <c r="AY471" s="242" t="s">
        <v>136</v>
      </c>
    </row>
    <row r="472" s="14" customFormat="1">
      <c r="A472" s="14"/>
      <c r="B472" s="243"/>
      <c r="C472" s="244"/>
      <c r="D472" s="234" t="s">
        <v>145</v>
      </c>
      <c r="E472" s="245" t="s">
        <v>1</v>
      </c>
      <c r="F472" s="246" t="s">
        <v>86</v>
      </c>
      <c r="G472" s="244"/>
      <c r="H472" s="247">
        <v>1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145</v>
      </c>
      <c r="AU472" s="253" t="s">
        <v>88</v>
      </c>
      <c r="AV472" s="14" t="s">
        <v>88</v>
      </c>
      <c r="AW472" s="14" t="s">
        <v>33</v>
      </c>
      <c r="AX472" s="14" t="s">
        <v>86</v>
      </c>
      <c r="AY472" s="253" t="s">
        <v>136</v>
      </c>
    </row>
    <row r="473" s="2" customFormat="1" ht="24.15" customHeight="1">
      <c r="A473" s="39"/>
      <c r="B473" s="40"/>
      <c r="C473" s="219" t="s">
        <v>694</v>
      </c>
      <c r="D473" s="219" t="s">
        <v>138</v>
      </c>
      <c r="E473" s="220" t="s">
        <v>695</v>
      </c>
      <c r="F473" s="221" t="s">
        <v>696</v>
      </c>
      <c r="G473" s="222" t="s">
        <v>364</v>
      </c>
      <c r="H473" s="223">
        <v>1</v>
      </c>
      <c r="I473" s="224"/>
      <c r="J473" s="225">
        <f>ROUND(I473*H473,2)</f>
        <v>0</v>
      </c>
      <c r="K473" s="221" t="s">
        <v>142</v>
      </c>
      <c r="L473" s="45"/>
      <c r="M473" s="226" t="s">
        <v>1</v>
      </c>
      <c r="N473" s="227" t="s">
        <v>43</v>
      </c>
      <c r="O473" s="92"/>
      <c r="P473" s="228">
        <f>O473*H473</f>
        <v>0</v>
      </c>
      <c r="Q473" s="228">
        <v>0.21734000000000001</v>
      </c>
      <c r="R473" s="228">
        <f>Q473*H473</f>
        <v>0.21734000000000001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143</v>
      </c>
      <c r="AT473" s="230" t="s">
        <v>138</v>
      </c>
      <c r="AU473" s="230" t="s">
        <v>88</v>
      </c>
      <c r="AY473" s="18" t="s">
        <v>136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86</v>
      </c>
      <c r="BK473" s="231">
        <f>ROUND(I473*H473,2)</f>
        <v>0</v>
      </c>
      <c r="BL473" s="18" t="s">
        <v>143</v>
      </c>
      <c r="BM473" s="230" t="s">
        <v>697</v>
      </c>
    </row>
    <row r="474" s="13" customFormat="1">
      <c r="A474" s="13"/>
      <c r="B474" s="232"/>
      <c r="C474" s="233"/>
      <c r="D474" s="234" t="s">
        <v>145</v>
      </c>
      <c r="E474" s="235" t="s">
        <v>1</v>
      </c>
      <c r="F474" s="236" t="s">
        <v>698</v>
      </c>
      <c r="G474" s="233"/>
      <c r="H474" s="235" t="s">
        <v>1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145</v>
      </c>
      <c r="AU474" s="242" t="s">
        <v>88</v>
      </c>
      <c r="AV474" s="13" t="s">
        <v>86</v>
      </c>
      <c r="AW474" s="13" t="s">
        <v>33</v>
      </c>
      <c r="AX474" s="13" t="s">
        <v>78</v>
      </c>
      <c r="AY474" s="242" t="s">
        <v>136</v>
      </c>
    </row>
    <row r="475" s="14" customFormat="1">
      <c r="A475" s="14"/>
      <c r="B475" s="243"/>
      <c r="C475" s="244"/>
      <c r="D475" s="234" t="s">
        <v>145</v>
      </c>
      <c r="E475" s="245" t="s">
        <v>1</v>
      </c>
      <c r="F475" s="246" t="s">
        <v>86</v>
      </c>
      <c r="G475" s="244"/>
      <c r="H475" s="247">
        <v>1</v>
      </c>
      <c r="I475" s="248"/>
      <c r="J475" s="244"/>
      <c r="K475" s="244"/>
      <c r="L475" s="249"/>
      <c r="M475" s="250"/>
      <c r="N475" s="251"/>
      <c r="O475" s="251"/>
      <c r="P475" s="251"/>
      <c r="Q475" s="251"/>
      <c r="R475" s="251"/>
      <c r="S475" s="251"/>
      <c r="T475" s="25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3" t="s">
        <v>145</v>
      </c>
      <c r="AU475" s="253" t="s">
        <v>88</v>
      </c>
      <c r="AV475" s="14" t="s">
        <v>88</v>
      </c>
      <c r="AW475" s="14" t="s">
        <v>33</v>
      </c>
      <c r="AX475" s="14" t="s">
        <v>86</v>
      </c>
      <c r="AY475" s="253" t="s">
        <v>136</v>
      </c>
    </row>
    <row r="476" s="2" customFormat="1" ht="14.4" customHeight="1">
      <c r="A476" s="39"/>
      <c r="B476" s="40"/>
      <c r="C476" s="276" t="s">
        <v>699</v>
      </c>
      <c r="D476" s="276" t="s">
        <v>196</v>
      </c>
      <c r="E476" s="277" t="s">
        <v>700</v>
      </c>
      <c r="F476" s="278" t="s">
        <v>701</v>
      </c>
      <c r="G476" s="279" t="s">
        <v>364</v>
      </c>
      <c r="H476" s="280">
        <v>1</v>
      </c>
      <c r="I476" s="281"/>
      <c r="J476" s="282">
        <f>ROUND(I476*H476,2)</f>
        <v>0</v>
      </c>
      <c r="K476" s="278" t="s">
        <v>142</v>
      </c>
      <c r="L476" s="283"/>
      <c r="M476" s="284" t="s">
        <v>1</v>
      </c>
      <c r="N476" s="285" t="s">
        <v>43</v>
      </c>
      <c r="O476" s="92"/>
      <c r="P476" s="228">
        <f>O476*H476</f>
        <v>0</v>
      </c>
      <c r="Q476" s="228">
        <v>0.059999999999999998</v>
      </c>
      <c r="R476" s="228">
        <f>Q476*H476</f>
        <v>0.059999999999999998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200</v>
      </c>
      <c r="AT476" s="230" t="s">
        <v>196</v>
      </c>
      <c r="AU476" s="230" t="s">
        <v>88</v>
      </c>
      <c r="AY476" s="18" t="s">
        <v>136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86</v>
      </c>
      <c r="BK476" s="231">
        <f>ROUND(I476*H476,2)</f>
        <v>0</v>
      </c>
      <c r="BL476" s="18" t="s">
        <v>143</v>
      </c>
      <c r="BM476" s="230" t="s">
        <v>702</v>
      </c>
    </row>
    <row r="477" s="13" customFormat="1">
      <c r="A477" s="13"/>
      <c r="B477" s="232"/>
      <c r="C477" s="233"/>
      <c r="D477" s="234" t="s">
        <v>145</v>
      </c>
      <c r="E477" s="235" t="s">
        <v>1</v>
      </c>
      <c r="F477" s="236" t="s">
        <v>703</v>
      </c>
      <c r="G477" s="233"/>
      <c r="H477" s="235" t="s">
        <v>1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145</v>
      </c>
      <c r="AU477" s="242" t="s">
        <v>88</v>
      </c>
      <c r="AV477" s="13" t="s">
        <v>86</v>
      </c>
      <c r="AW477" s="13" t="s">
        <v>33</v>
      </c>
      <c r="AX477" s="13" t="s">
        <v>78</v>
      </c>
      <c r="AY477" s="242" t="s">
        <v>136</v>
      </c>
    </row>
    <row r="478" s="14" customFormat="1">
      <c r="A478" s="14"/>
      <c r="B478" s="243"/>
      <c r="C478" s="244"/>
      <c r="D478" s="234" t="s">
        <v>145</v>
      </c>
      <c r="E478" s="245" t="s">
        <v>1</v>
      </c>
      <c r="F478" s="246" t="s">
        <v>86</v>
      </c>
      <c r="G478" s="244"/>
      <c r="H478" s="247">
        <v>1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145</v>
      </c>
      <c r="AU478" s="253" t="s">
        <v>88</v>
      </c>
      <c r="AV478" s="14" t="s">
        <v>88</v>
      </c>
      <c r="AW478" s="14" t="s">
        <v>33</v>
      </c>
      <c r="AX478" s="14" t="s">
        <v>86</v>
      </c>
      <c r="AY478" s="253" t="s">
        <v>136</v>
      </c>
    </row>
    <row r="479" s="2" customFormat="1" ht="14.4" customHeight="1">
      <c r="A479" s="39"/>
      <c r="B479" s="40"/>
      <c r="C479" s="276" t="s">
        <v>704</v>
      </c>
      <c r="D479" s="276" t="s">
        <v>196</v>
      </c>
      <c r="E479" s="277" t="s">
        <v>705</v>
      </c>
      <c r="F479" s="278" t="s">
        <v>706</v>
      </c>
      <c r="G479" s="279" t="s">
        <v>364</v>
      </c>
      <c r="H479" s="280">
        <v>1</v>
      </c>
      <c r="I479" s="281"/>
      <c r="J479" s="282">
        <f>ROUND(I479*H479,2)</f>
        <v>0</v>
      </c>
      <c r="K479" s="278" t="s">
        <v>142</v>
      </c>
      <c r="L479" s="283"/>
      <c r="M479" s="284" t="s">
        <v>1</v>
      </c>
      <c r="N479" s="285" t="s">
        <v>43</v>
      </c>
      <c r="O479" s="92"/>
      <c r="P479" s="228">
        <f>O479*H479</f>
        <v>0</v>
      </c>
      <c r="Q479" s="228">
        <v>0.0085000000000000006</v>
      </c>
      <c r="R479" s="228">
        <f>Q479*H479</f>
        <v>0.0085000000000000006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200</v>
      </c>
      <c r="AT479" s="230" t="s">
        <v>196</v>
      </c>
      <c r="AU479" s="230" t="s">
        <v>88</v>
      </c>
      <c r="AY479" s="18" t="s">
        <v>136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86</v>
      </c>
      <c r="BK479" s="231">
        <f>ROUND(I479*H479,2)</f>
        <v>0</v>
      </c>
      <c r="BL479" s="18" t="s">
        <v>143</v>
      </c>
      <c r="BM479" s="230" t="s">
        <v>707</v>
      </c>
    </row>
    <row r="480" s="13" customFormat="1">
      <c r="A480" s="13"/>
      <c r="B480" s="232"/>
      <c r="C480" s="233"/>
      <c r="D480" s="234" t="s">
        <v>145</v>
      </c>
      <c r="E480" s="235" t="s">
        <v>1</v>
      </c>
      <c r="F480" s="236" t="s">
        <v>703</v>
      </c>
      <c r="G480" s="233"/>
      <c r="H480" s="235" t="s">
        <v>1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145</v>
      </c>
      <c r="AU480" s="242" t="s">
        <v>88</v>
      </c>
      <c r="AV480" s="13" t="s">
        <v>86</v>
      </c>
      <c r="AW480" s="13" t="s">
        <v>33</v>
      </c>
      <c r="AX480" s="13" t="s">
        <v>78</v>
      </c>
      <c r="AY480" s="242" t="s">
        <v>136</v>
      </c>
    </row>
    <row r="481" s="14" customFormat="1">
      <c r="A481" s="14"/>
      <c r="B481" s="243"/>
      <c r="C481" s="244"/>
      <c r="D481" s="234" t="s">
        <v>145</v>
      </c>
      <c r="E481" s="245" t="s">
        <v>1</v>
      </c>
      <c r="F481" s="246" t="s">
        <v>86</v>
      </c>
      <c r="G481" s="244"/>
      <c r="H481" s="247">
        <v>1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145</v>
      </c>
      <c r="AU481" s="253" t="s">
        <v>88</v>
      </c>
      <c r="AV481" s="14" t="s">
        <v>88</v>
      </c>
      <c r="AW481" s="14" t="s">
        <v>33</v>
      </c>
      <c r="AX481" s="14" t="s">
        <v>86</v>
      </c>
      <c r="AY481" s="253" t="s">
        <v>136</v>
      </c>
    </row>
    <row r="482" s="2" customFormat="1" ht="14.4" customHeight="1">
      <c r="A482" s="39"/>
      <c r="B482" s="40"/>
      <c r="C482" s="219" t="s">
        <v>708</v>
      </c>
      <c r="D482" s="219" t="s">
        <v>138</v>
      </c>
      <c r="E482" s="220" t="s">
        <v>709</v>
      </c>
      <c r="F482" s="221" t="s">
        <v>710</v>
      </c>
      <c r="G482" s="222" t="s">
        <v>364</v>
      </c>
      <c r="H482" s="223">
        <v>1</v>
      </c>
      <c r="I482" s="224"/>
      <c r="J482" s="225">
        <f>ROUND(I482*H482,2)</f>
        <v>0</v>
      </c>
      <c r="K482" s="221" t="s">
        <v>1</v>
      </c>
      <c r="L482" s="45"/>
      <c r="M482" s="226" t="s">
        <v>1</v>
      </c>
      <c r="N482" s="227" t="s">
        <v>43</v>
      </c>
      <c r="O482" s="92"/>
      <c r="P482" s="228">
        <f>O482*H482</f>
        <v>0</v>
      </c>
      <c r="Q482" s="228">
        <v>0.34089999999999998</v>
      </c>
      <c r="R482" s="228">
        <f>Q482*H482</f>
        <v>0.34089999999999998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143</v>
      </c>
      <c r="AT482" s="230" t="s">
        <v>138</v>
      </c>
      <c r="AU482" s="230" t="s">
        <v>88</v>
      </c>
      <c r="AY482" s="18" t="s">
        <v>136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86</v>
      </c>
      <c r="BK482" s="231">
        <f>ROUND(I482*H482,2)</f>
        <v>0</v>
      </c>
      <c r="BL482" s="18" t="s">
        <v>143</v>
      </c>
      <c r="BM482" s="230" t="s">
        <v>711</v>
      </c>
    </row>
    <row r="483" s="2" customFormat="1" ht="14.4" customHeight="1">
      <c r="A483" s="39"/>
      <c r="B483" s="40"/>
      <c r="C483" s="276" t="s">
        <v>712</v>
      </c>
      <c r="D483" s="276" t="s">
        <v>196</v>
      </c>
      <c r="E483" s="277" t="s">
        <v>713</v>
      </c>
      <c r="F483" s="278" t="s">
        <v>714</v>
      </c>
      <c r="G483" s="279" t="s">
        <v>364</v>
      </c>
      <c r="H483" s="280">
        <v>1</v>
      </c>
      <c r="I483" s="281"/>
      <c r="J483" s="282">
        <f>ROUND(I483*H483,2)</f>
        <v>0</v>
      </c>
      <c r="K483" s="278" t="s">
        <v>1</v>
      </c>
      <c r="L483" s="283"/>
      <c r="M483" s="284" t="s">
        <v>1</v>
      </c>
      <c r="N483" s="285" t="s">
        <v>43</v>
      </c>
      <c r="O483" s="92"/>
      <c r="P483" s="228">
        <f>O483*H483</f>
        <v>0</v>
      </c>
      <c r="Q483" s="228">
        <v>0.41999999999999998</v>
      </c>
      <c r="R483" s="228">
        <f>Q483*H483</f>
        <v>0.41999999999999998</v>
      </c>
      <c r="S483" s="228">
        <v>0</v>
      </c>
      <c r="T483" s="22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200</v>
      </c>
      <c r="AT483" s="230" t="s">
        <v>196</v>
      </c>
      <c r="AU483" s="230" t="s">
        <v>88</v>
      </c>
      <c r="AY483" s="18" t="s">
        <v>136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8" t="s">
        <v>86</v>
      </c>
      <c r="BK483" s="231">
        <f>ROUND(I483*H483,2)</f>
        <v>0</v>
      </c>
      <c r="BL483" s="18" t="s">
        <v>143</v>
      </c>
      <c r="BM483" s="230" t="s">
        <v>715</v>
      </c>
    </row>
    <row r="484" s="13" customFormat="1">
      <c r="A484" s="13"/>
      <c r="B484" s="232"/>
      <c r="C484" s="233"/>
      <c r="D484" s="234" t="s">
        <v>145</v>
      </c>
      <c r="E484" s="235" t="s">
        <v>1</v>
      </c>
      <c r="F484" s="236" t="s">
        <v>716</v>
      </c>
      <c r="G484" s="233"/>
      <c r="H484" s="235" t="s">
        <v>1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2" t="s">
        <v>145</v>
      </c>
      <c r="AU484" s="242" t="s">
        <v>88</v>
      </c>
      <c r="AV484" s="13" t="s">
        <v>86</v>
      </c>
      <c r="AW484" s="13" t="s">
        <v>33</v>
      </c>
      <c r="AX484" s="13" t="s">
        <v>78</v>
      </c>
      <c r="AY484" s="242" t="s">
        <v>136</v>
      </c>
    </row>
    <row r="485" s="14" customFormat="1">
      <c r="A485" s="14"/>
      <c r="B485" s="243"/>
      <c r="C485" s="244"/>
      <c r="D485" s="234" t="s">
        <v>145</v>
      </c>
      <c r="E485" s="245" t="s">
        <v>1</v>
      </c>
      <c r="F485" s="246" t="s">
        <v>86</v>
      </c>
      <c r="G485" s="244"/>
      <c r="H485" s="247">
        <v>1</v>
      </c>
      <c r="I485" s="248"/>
      <c r="J485" s="244"/>
      <c r="K485" s="244"/>
      <c r="L485" s="249"/>
      <c r="M485" s="250"/>
      <c r="N485" s="251"/>
      <c r="O485" s="251"/>
      <c r="P485" s="251"/>
      <c r="Q485" s="251"/>
      <c r="R485" s="251"/>
      <c r="S485" s="251"/>
      <c r="T485" s="25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3" t="s">
        <v>145</v>
      </c>
      <c r="AU485" s="253" t="s">
        <v>88</v>
      </c>
      <c r="AV485" s="14" t="s">
        <v>88</v>
      </c>
      <c r="AW485" s="14" t="s">
        <v>33</v>
      </c>
      <c r="AX485" s="14" t="s">
        <v>86</v>
      </c>
      <c r="AY485" s="253" t="s">
        <v>136</v>
      </c>
    </row>
    <row r="486" s="2" customFormat="1" ht="24.15" customHeight="1">
      <c r="A486" s="39"/>
      <c r="B486" s="40"/>
      <c r="C486" s="219" t="s">
        <v>717</v>
      </c>
      <c r="D486" s="219" t="s">
        <v>138</v>
      </c>
      <c r="E486" s="220" t="s">
        <v>718</v>
      </c>
      <c r="F486" s="221" t="s">
        <v>719</v>
      </c>
      <c r="G486" s="222" t="s">
        <v>364</v>
      </c>
      <c r="H486" s="223">
        <v>1</v>
      </c>
      <c r="I486" s="224"/>
      <c r="J486" s="225">
        <f>ROUND(I486*H486,2)</f>
        <v>0</v>
      </c>
      <c r="K486" s="221" t="s">
        <v>142</v>
      </c>
      <c r="L486" s="45"/>
      <c r="M486" s="226" t="s">
        <v>1</v>
      </c>
      <c r="N486" s="227" t="s">
        <v>43</v>
      </c>
      <c r="O486" s="92"/>
      <c r="P486" s="228">
        <f>O486*H486</f>
        <v>0</v>
      </c>
      <c r="Q486" s="228">
        <v>0.21734000000000001</v>
      </c>
      <c r="R486" s="228">
        <f>Q486*H486</f>
        <v>0.21734000000000001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143</v>
      </c>
      <c r="AT486" s="230" t="s">
        <v>138</v>
      </c>
      <c r="AU486" s="230" t="s">
        <v>88</v>
      </c>
      <c r="AY486" s="18" t="s">
        <v>136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86</v>
      </c>
      <c r="BK486" s="231">
        <f>ROUND(I486*H486,2)</f>
        <v>0</v>
      </c>
      <c r="BL486" s="18" t="s">
        <v>143</v>
      </c>
      <c r="BM486" s="230" t="s">
        <v>720</v>
      </c>
    </row>
    <row r="487" s="2" customFormat="1" ht="24.15" customHeight="1">
      <c r="A487" s="39"/>
      <c r="B487" s="40"/>
      <c r="C487" s="276" t="s">
        <v>721</v>
      </c>
      <c r="D487" s="276" t="s">
        <v>196</v>
      </c>
      <c r="E487" s="277" t="s">
        <v>722</v>
      </c>
      <c r="F487" s="278" t="s">
        <v>723</v>
      </c>
      <c r="G487" s="279" t="s">
        <v>364</v>
      </c>
      <c r="H487" s="280">
        <v>1</v>
      </c>
      <c r="I487" s="281"/>
      <c r="J487" s="282">
        <f>ROUND(I487*H487,2)</f>
        <v>0</v>
      </c>
      <c r="K487" s="278" t="s">
        <v>1</v>
      </c>
      <c r="L487" s="283"/>
      <c r="M487" s="284" t="s">
        <v>1</v>
      </c>
      <c r="N487" s="285" t="s">
        <v>43</v>
      </c>
      <c r="O487" s="92"/>
      <c r="P487" s="228">
        <f>O487*H487</f>
        <v>0</v>
      </c>
      <c r="Q487" s="228">
        <v>0.14999999999999999</v>
      </c>
      <c r="R487" s="228">
        <f>Q487*H487</f>
        <v>0.14999999999999999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200</v>
      </c>
      <c r="AT487" s="230" t="s">
        <v>196</v>
      </c>
      <c r="AU487" s="230" t="s">
        <v>88</v>
      </c>
      <c r="AY487" s="18" t="s">
        <v>136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86</v>
      </c>
      <c r="BK487" s="231">
        <f>ROUND(I487*H487,2)</f>
        <v>0</v>
      </c>
      <c r="BL487" s="18" t="s">
        <v>143</v>
      </c>
      <c r="BM487" s="230" t="s">
        <v>724</v>
      </c>
    </row>
    <row r="488" s="13" customFormat="1">
      <c r="A488" s="13"/>
      <c r="B488" s="232"/>
      <c r="C488" s="233"/>
      <c r="D488" s="234" t="s">
        <v>145</v>
      </c>
      <c r="E488" s="235" t="s">
        <v>1</v>
      </c>
      <c r="F488" s="236" t="s">
        <v>725</v>
      </c>
      <c r="G488" s="233"/>
      <c r="H488" s="235" t="s">
        <v>1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2" t="s">
        <v>145</v>
      </c>
      <c r="AU488" s="242" t="s">
        <v>88</v>
      </c>
      <c r="AV488" s="13" t="s">
        <v>86</v>
      </c>
      <c r="AW488" s="13" t="s">
        <v>33</v>
      </c>
      <c r="AX488" s="13" t="s">
        <v>78</v>
      </c>
      <c r="AY488" s="242" t="s">
        <v>136</v>
      </c>
    </row>
    <row r="489" s="14" customFormat="1">
      <c r="A489" s="14"/>
      <c r="B489" s="243"/>
      <c r="C489" s="244"/>
      <c r="D489" s="234" t="s">
        <v>145</v>
      </c>
      <c r="E489" s="245" t="s">
        <v>1</v>
      </c>
      <c r="F489" s="246" t="s">
        <v>86</v>
      </c>
      <c r="G489" s="244"/>
      <c r="H489" s="247">
        <v>1</v>
      </c>
      <c r="I489" s="248"/>
      <c r="J489" s="244"/>
      <c r="K489" s="244"/>
      <c r="L489" s="249"/>
      <c r="M489" s="250"/>
      <c r="N489" s="251"/>
      <c r="O489" s="251"/>
      <c r="P489" s="251"/>
      <c r="Q489" s="251"/>
      <c r="R489" s="251"/>
      <c r="S489" s="251"/>
      <c r="T489" s="25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3" t="s">
        <v>145</v>
      </c>
      <c r="AU489" s="253" t="s">
        <v>88</v>
      </c>
      <c r="AV489" s="14" t="s">
        <v>88</v>
      </c>
      <c r="AW489" s="14" t="s">
        <v>33</v>
      </c>
      <c r="AX489" s="14" t="s">
        <v>86</v>
      </c>
      <c r="AY489" s="253" t="s">
        <v>136</v>
      </c>
    </row>
    <row r="490" s="2" customFormat="1" ht="24.15" customHeight="1">
      <c r="A490" s="39"/>
      <c r="B490" s="40"/>
      <c r="C490" s="219" t="s">
        <v>726</v>
      </c>
      <c r="D490" s="219" t="s">
        <v>138</v>
      </c>
      <c r="E490" s="220" t="s">
        <v>727</v>
      </c>
      <c r="F490" s="221" t="s">
        <v>728</v>
      </c>
      <c r="G490" s="222" t="s">
        <v>364</v>
      </c>
      <c r="H490" s="223">
        <v>4</v>
      </c>
      <c r="I490" s="224"/>
      <c r="J490" s="225">
        <f>ROUND(I490*H490,2)</f>
        <v>0</v>
      </c>
      <c r="K490" s="221" t="s">
        <v>142</v>
      </c>
      <c r="L490" s="45"/>
      <c r="M490" s="226" t="s">
        <v>1</v>
      </c>
      <c r="N490" s="227" t="s">
        <v>43</v>
      </c>
      <c r="O490" s="92"/>
      <c r="P490" s="228">
        <f>O490*H490</f>
        <v>0</v>
      </c>
      <c r="Q490" s="228">
        <v>1.6858599999999999</v>
      </c>
      <c r="R490" s="228">
        <f>Q490*H490</f>
        <v>6.7434399999999997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143</v>
      </c>
      <c r="AT490" s="230" t="s">
        <v>138</v>
      </c>
      <c r="AU490" s="230" t="s">
        <v>88</v>
      </c>
      <c r="AY490" s="18" t="s">
        <v>136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86</v>
      </c>
      <c r="BK490" s="231">
        <f>ROUND(I490*H490,2)</f>
        <v>0</v>
      </c>
      <c r="BL490" s="18" t="s">
        <v>143</v>
      </c>
      <c r="BM490" s="230" t="s">
        <v>729</v>
      </c>
    </row>
    <row r="491" s="2" customFormat="1" ht="14.4" customHeight="1">
      <c r="A491" s="39"/>
      <c r="B491" s="40"/>
      <c r="C491" s="219" t="s">
        <v>730</v>
      </c>
      <c r="D491" s="219" t="s">
        <v>138</v>
      </c>
      <c r="E491" s="220" t="s">
        <v>731</v>
      </c>
      <c r="F491" s="221" t="s">
        <v>732</v>
      </c>
      <c r="G491" s="222" t="s">
        <v>364</v>
      </c>
      <c r="H491" s="223">
        <v>4</v>
      </c>
      <c r="I491" s="224"/>
      <c r="J491" s="225">
        <f>ROUND(I491*H491,2)</f>
        <v>0</v>
      </c>
      <c r="K491" s="221" t="s">
        <v>142</v>
      </c>
      <c r="L491" s="45"/>
      <c r="M491" s="226" t="s">
        <v>1</v>
      </c>
      <c r="N491" s="227" t="s">
        <v>43</v>
      </c>
      <c r="O491" s="92"/>
      <c r="P491" s="228">
        <f>O491*H491</f>
        <v>0</v>
      </c>
      <c r="Q491" s="228">
        <v>0.035729999999999998</v>
      </c>
      <c r="R491" s="228">
        <f>Q491*H491</f>
        <v>0.14291999999999999</v>
      </c>
      <c r="S491" s="228">
        <v>0</v>
      </c>
      <c r="T491" s="22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0" t="s">
        <v>143</v>
      </c>
      <c r="AT491" s="230" t="s">
        <v>138</v>
      </c>
      <c r="AU491" s="230" t="s">
        <v>88</v>
      </c>
      <c r="AY491" s="18" t="s">
        <v>136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8" t="s">
        <v>86</v>
      </c>
      <c r="BK491" s="231">
        <f>ROUND(I491*H491,2)</f>
        <v>0</v>
      </c>
      <c r="BL491" s="18" t="s">
        <v>143</v>
      </c>
      <c r="BM491" s="230" t="s">
        <v>733</v>
      </c>
    </row>
    <row r="492" s="2" customFormat="1" ht="37.8" customHeight="1">
      <c r="A492" s="39"/>
      <c r="B492" s="40"/>
      <c r="C492" s="276" t="s">
        <v>734</v>
      </c>
      <c r="D492" s="276" t="s">
        <v>196</v>
      </c>
      <c r="E492" s="277" t="s">
        <v>735</v>
      </c>
      <c r="F492" s="278" t="s">
        <v>736</v>
      </c>
      <c r="G492" s="279" t="s">
        <v>364</v>
      </c>
      <c r="H492" s="280">
        <v>4</v>
      </c>
      <c r="I492" s="281"/>
      <c r="J492" s="282">
        <f>ROUND(I492*H492,2)</f>
        <v>0</v>
      </c>
      <c r="K492" s="278" t="s">
        <v>1</v>
      </c>
      <c r="L492" s="283"/>
      <c r="M492" s="284" t="s">
        <v>1</v>
      </c>
      <c r="N492" s="285" t="s">
        <v>43</v>
      </c>
      <c r="O492" s="92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200</v>
      </c>
      <c r="AT492" s="230" t="s">
        <v>196</v>
      </c>
      <c r="AU492" s="230" t="s">
        <v>88</v>
      </c>
      <c r="AY492" s="18" t="s">
        <v>136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86</v>
      </c>
      <c r="BK492" s="231">
        <f>ROUND(I492*H492,2)</f>
        <v>0</v>
      </c>
      <c r="BL492" s="18" t="s">
        <v>143</v>
      </c>
      <c r="BM492" s="230" t="s">
        <v>737</v>
      </c>
    </row>
    <row r="493" s="2" customFormat="1" ht="24.15" customHeight="1">
      <c r="A493" s="39"/>
      <c r="B493" s="40"/>
      <c r="C493" s="219" t="s">
        <v>738</v>
      </c>
      <c r="D493" s="219" t="s">
        <v>138</v>
      </c>
      <c r="E493" s="220" t="s">
        <v>739</v>
      </c>
      <c r="F493" s="221" t="s">
        <v>740</v>
      </c>
      <c r="G493" s="222" t="s">
        <v>364</v>
      </c>
      <c r="H493" s="223">
        <v>4</v>
      </c>
      <c r="I493" s="224"/>
      <c r="J493" s="225">
        <f>ROUND(I493*H493,2)</f>
        <v>0</v>
      </c>
      <c r="K493" s="221" t="s">
        <v>142</v>
      </c>
      <c r="L493" s="45"/>
      <c r="M493" s="226" t="s">
        <v>1</v>
      </c>
      <c r="N493" s="227" t="s">
        <v>43</v>
      </c>
      <c r="O493" s="92"/>
      <c r="P493" s="228">
        <f>O493*H493</f>
        <v>0</v>
      </c>
      <c r="Q493" s="228">
        <v>0.21734000000000001</v>
      </c>
      <c r="R493" s="228">
        <f>Q493*H493</f>
        <v>0.86936000000000002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143</v>
      </c>
      <c r="AT493" s="230" t="s">
        <v>138</v>
      </c>
      <c r="AU493" s="230" t="s">
        <v>88</v>
      </c>
      <c r="AY493" s="18" t="s">
        <v>136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86</v>
      </c>
      <c r="BK493" s="231">
        <f>ROUND(I493*H493,2)</f>
        <v>0</v>
      </c>
      <c r="BL493" s="18" t="s">
        <v>143</v>
      </c>
      <c r="BM493" s="230" t="s">
        <v>741</v>
      </c>
    </row>
    <row r="494" s="2" customFormat="1" ht="14.4" customHeight="1">
      <c r="A494" s="39"/>
      <c r="B494" s="40"/>
      <c r="C494" s="276" t="s">
        <v>742</v>
      </c>
      <c r="D494" s="276" t="s">
        <v>196</v>
      </c>
      <c r="E494" s="277" t="s">
        <v>743</v>
      </c>
      <c r="F494" s="278" t="s">
        <v>744</v>
      </c>
      <c r="G494" s="279" t="s">
        <v>364</v>
      </c>
      <c r="H494" s="280">
        <v>4</v>
      </c>
      <c r="I494" s="281"/>
      <c r="J494" s="282">
        <f>ROUND(I494*H494,2)</f>
        <v>0</v>
      </c>
      <c r="K494" s="278" t="s">
        <v>142</v>
      </c>
      <c r="L494" s="283"/>
      <c r="M494" s="284" t="s">
        <v>1</v>
      </c>
      <c r="N494" s="285" t="s">
        <v>43</v>
      </c>
      <c r="O494" s="92"/>
      <c r="P494" s="228">
        <f>O494*H494</f>
        <v>0</v>
      </c>
      <c r="Q494" s="228">
        <v>0.059999999999999998</v>
      </c>
      <c r="R494" s="228">
        <f>Q494*H494</f>
        <v>0.23999999999999999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200</v>
      </c>
      <c r="AT494" s="230" t="s">
        <v>196</v>
      </c>
      <c r="AU494" s="230" t="s">
        <v>88</v>
      </c>
      <c r="AY494" s="18" t="s">
        <v>136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86</v>
      </c>
      <c r="BK494" s="231">
        <f>ROUND(I494*H494,2)</f>
        <v>0</v>
      </c>
      <c r="BL494" s="18" t="s">
        <v>143</v>
      </c>
      <c r="BM494" s="230" t="s">
        <v>745</v>
      </c>
    </row>
    <row r="495" s="2" customFormat="1" ht="24.15" customHeight="1">
      <c r="A495" s="39"/>
      <c r="B495" s="40"/>
      <c r="C495" s="219" t="s">
        <v>746</v>
      </c>
      <c r="D495" s="219" t="s">
        <v>138</v>
      </c>
      <c r="E495" s="220" t="s">
        <v>747</v>
      </c>
      <c r="F495" s="221" t="s">
        <v>748</v>
      </c>
      <c r="G495" s="222" t="s">
        <v>364</v>
      </c>
      <c r="H495" s="223">
        <v>1</v>
      </c>
      <c r="I495" s="224"/>
      <c r="J495" s="225">
        <f>ROUND(I495*H495,2)</f>
        <v>0</v>
      </c>
      <c r="K495" s="221" t="s">
        <v>142</v>
      </c>
      <c r="L495" s="45"/>
      <c r="M495" s="226" t="s">
        <v>1</v>
      </c>
      <c r="N495" s="227" t="s">
        <v>43</v>
      </c>
      <c r="O495" s="92"/>
      <c r="P495" s="228">
        <f>O495*H495</f>
        <v>0</v>
      </c>
      <c r="Q495" s="228">
        <v>0.31108000000000002</v>
      </c>
      <c r="R495" s="228">
        <f>Q495*H495</f>
        <v>0.31108000000000002</v>
      </c>
      <c r="S495" s="228">
        <v>0</v>
      </c>
      <c r="T495" s="22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143</v>
      </c>
      <c r="AT495" s="230" t="s">
        <v>138</v>
      </c>
      <c r="AU495" s="230" t="s">
        <v>88</v>
      </c>
      <c r="AY495" s="18" t="s">
        <v>136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86</v>
      </c>
      <c r="BK495" s="231">
        <f>ROUND(I495*H495,2)</f>
        <v>0</v>
      </c>
      <c r="BL495" s="18" t="s">
        <v>143</v>
      </c>
      <c r="BM495" s="230" t="s">
        <v>749</v>
      </c>
    </row>
    <row r="496" s="13" customFormat="1">
      <c r="A496" s="13"/>
      <c r="B496" s="232"/>
      <c r="C496" s="233"/>
      <c r="D496" s="234" t="s">
        <v>145</v>
      </c>
      <c r="E496" s="235" t="s">
        <v>1</v>
      </c>
      <c r="F496" s="236" t="s">
        <v>750</v>
      </c>
      <c r="G496" s="233"/>
      <c r="H496" s="235" t="s">
        <v>1</v>
      </c>
      <c r="I496" s="237"/>
      <c r="J496" s="233"/>
      <c r="K496" s="233"/>
      <c r="L496" s="238"/>
      <c r="M496" s="239"/>
      <c r="N496" s="240"/>
      <c r="O496" s="240"/>
      <c r="P496" s="240"/>
      <c r="Q496" s="240"/>
      <c r="R496" s="240"/>
      <c r="S496" s="240"/>
      <c r="T496" s="24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2" t="s">
        <v>145</v>
      </c>
      <c r="AU496" s="242" t="s">
        <v>88</v>
      </c>
      <c r="AV496" s="13" t="s">
        <v>86</v>
      </c>
      <c r="AW496" s="13" t="s">
        <v>33</v>
      </c>
      <c r="AX496" s="13" t="s">
        <v>78</v>
      </c>
      <c r="AY496" s="242" t="s">
        <v>136</v>
      </c>
    </row>
    <row r="497" s="13" customFormat="1">
      <c r="A497" s="13"/>
      <c r="B497" s="232"/>
      <c r="C497" s="233"/>
      <c r="D497" s="234" t="s">
        <v>145</v>
      </c>
      <c r="E497" s="235" t="s">
        <v>1</v>
      </c>
      <c r="F497" s="236" t="s">
        <v>751</v>
      </c>
      <c r="G497" s="233"/>
      <c r="H497" s="235" t="s">
        <v>1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145</v>
      </c>
      <c r="AU497" s="242" t="s">
        <v>88</v>
      </c>
      <c r="AV497" s="13" t="s">
        <v>86</v>
      </c>
      <c r="AW497" s="13" t="s">
        <v>33</v>
      </c>
      <c r="AX497" s="13" t="s">
        <v>78</v>
      </c>
      <c r="AY497" s="242" t="s">
        <v>136</v>
      </c>
    </row>
    <row r="498" s="14" customFormat="1">
      <c r="A498" s="14"/>
      <c r="B498" s="243"/>
      <c r="C498" s="244"/>
      <c r="D498" s="234" t="s">
        <v>145</v>
      </c>
      <c r="E498" s="245" t="s">
        <v>1</v>
      </c>
      <c r="F498" s="246" t="s">
        <v>86</v>
      </c>
      <c r="G498" s="244"/>
      <c r="H498" s="247">
        <v>1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145</v>
      </c>
      <c r="AU498" s="253" t="s">
        <v>88</v>
      </c>
      <c r="AV498" s="14" t="s">
        <v>88</v>
      </c>
      <c r="AW498" s="14" t="s">
        <v>33</v>
      </c>
      <c r="AX498" s="14" t="s">
        <v>86</v>
      </c>
      <c r="AY498" s="253" t="s">
        <v>136</v>
      </c>
    </row>
    <row r="499" s="2" customFormat="1" ht="24.15" customHeight="1">
      <c r="A499" s="39"/>
      <c r="B499" s="40"/>
      <c r="C499" s="219" t="s">
        <v>752</v>
      </c>
      <c r="D499" s="219" t="s">
        <v>138</v>
      </c>
      <c r="E499" s="220" t="s">
        <v>753</v>
      </c>
      <c r="F499" s="221" t="s">
        <v>754</v>
      </c>
      <c r="G499" s="222" t="s">
        <v>364</v>
      </c>
      <c r="H499" s="223">
        <v>3</v>
      </c>
      <c r="I499" s="224"/>
      <c r="J499" s="225">
        <f>ROUND(I499*H499,2)</f>
        <v>0</v>
      </c>
      <c r="K499" s="221" t="s">
        <v>142</v>
      </c>
      <c r="L499" s="45"/>
      <c r="M499" s="226" t="s">
        <v>1</v>
      </c>
      <c r="N499" s="227" t="s">
        <v>43</v>
      </c>
      <c r="O499" s="92"/>
      <c r="P499" s="228">
        <f>O499*H499</f>
        <v>0</v>
      </c>
      <c r="Q499" s="228">
        <v>0.42080000000000001</v>
      </c>
      <c r="R499" s="228">
        <f>Q499*H499</f>
        <v>1.2624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143</v>
      </c>
      <c r="AT499" s="230" t="s">
        <v>138</v>
      </c>
      <c r="AU499" s="230" t="s">
        <v>88</v>
      </c>
      <c r="AY499" s="18" t="s">
        <v>136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86</v>
      </c>
      <c r="BK499" s="231">
        <f>ROUND(I499*H499,2)</f>
        <v>0</v>
      </c>
      <c r="BL499" s="18" t="s">
        <v>143</v>
      </c>
      <c r="BM499" s="230" t="s">
        <v>755</v>
      </c>
    </row>
    <row r="500" s="13" customFormat="1">
      <c r="A500" s="13"/>
      <c r="B500" s="232"/>
      <c r="C500" s="233"/>
      <c r="D500" s="234" t="s">
        <v>145</v>
      </c>
      <c r="E500" s="235" t="s">
        <v>1</v>
      </c>
      <c r="F500" s="236" t="s">
        <v>750</v>
      </c>
      <c r="G500" s="233"/>
      <c r="H500" s="235" t="s">
        <v>1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145</v>
      </c>
      <c r="AU500" s="242" t="s">
        <v>88</v>
      </c>
      <c r="AV500" s="13" t="s">
        <v>86</v>
      </c>
      <c r="AW500" s="13" t="s">
        <v>33</v>
      </c>
      <c r="AX500" s="13" t="s">
        <v>78</v>
      </c>
      <c r="AY500" s="242" t="s">
        <v>136</v>
      </c>
    </row>
    <row r="501" s="13" customFormat="1">
      <c r="A501" s="13"/>
      <c r="B501" s="232"/>
      <c r="C501" s="233"/>
      <c r="D501" s="234" t="s">
        <v>145</v>
      </c>
      <c r="E501" s="235" t="s">
        <v>1</v>
      </c>
      <c r="F501" s="236" t="s">
        <v>756</v>
      </c>
      <c r="G501" s="233"/>
      <c r="H501" s="235" t="s">
        <v>1</v>
      </c>
      <c r="I501" s="237"/>
      <c r="J501" s="233"/>
      <c r="K501" s="233"/>
      <c r="L501" s="238"/>
      <c r="M501" s="239"/>
      <c r="N501" s="240"/>
      <c r="O501" s="240"/>
      <c r="P501" s="240"/>
      <c r="Q501" s="240"/>
      <c r="R501" s="240"/>
      <c r="S501" s="240"/>
      <c r="T501" s="24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2" t="s">
        <v>145</v>
      </c>
      <c r="AU501" s="242" t="s">
        <v>88</v>
      </c>
      <c r="AV501" s="13" t="s">
        <v>86</v>
      </c>
      <c r="AW501" s="13" t="s">
        <v>33</v>
      </c>
      <c r="AX501" s="13" t="s">
        <v>78</v>
      </c>
      <c r="AY501" s="242" t="s">
        <v>136</v>
      </c>
    </row>
    <row r="502" s="14" customFormat="1">
      <c r="A502" s="14"/>
      <c r="B502" s="243"/>
      <c r="C502" s="244"/>
      <c r="D502" s="234" t="s">
        <v>145</v>
      </c>
      <c r="E502" s="245" t="s">
        <v>1</v>
      </c>
      <c r="F502" s="246" t="s">
        <v>160</v>
      </c>
      <c r="G502" s="244"/>
      <c r="H502" s="247">
        <v>3</v>
      </c>
      <c r="I502" s="248"/>
      <c r="J502" s="244"/>
      <c r="K502" s="244"/>
      <c r="L502" s="249"/>
      <c r="M502" s="250"/>
      <c r="N502" s="251"/>
      <c r="O502" s="251"/>
      <c r="P502" s="251"/>
      <c r="Q502" s="251"/>
      <c r="R502" s="251"/>
      <c r="S502" s="251"/>
      <c r="T502" s="252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3" t="s">
        <v>145</v>
      </c>
      <c r="AU502" s="253" t="s">
        <v>88</v>
      </c>
      <c r="AV502" s="14" t="s">
        <v>88</v>
      </c>
      <c r="AW502" s="14" t="s">
        <v>33</v>
      </c>
      <c r="AX502" s="14" t="s">
        <v>86</v>
      </c>
      <c r="AY502" s="253" t="s">
        <v>136</v>
      </c>
    </row>
    <row r="503" s="2" customFormat="1" ht="24.15" customHeight="1">
      <c r="A503" s="39"/>
      <c r="B503" s="40"/>
      <c r="C503" s="219" t="s">
        <v>757</v>
      </c>
      <c r="D503" s="219" t="s">
        <v>138</v>
      </c>
      <c r="E503" s="220" t="s">
        <v>739</v>
      </c>
      <c r="F503" s="221" t="s">
        <v>740</v>
      </c>
      <c r="G503" s="222" t="s">
        <v>364</v>
      </c>
      <c r="H503" s="223">
        <v>3</v>
      </c>
      <c r="I503" s="224"/>
      <c r="J503" s="225">
        <f>ROUND(I503*H503,2)</f>
        <v>0</v>
      </c>
      <c r="K503" s="221" t="s">
        <v>142</v>
      </c>
      <c r="L503" s="45"/>
      <c r="M503" s="226" t="s">
        <v>1</v>
      </c>
      <c r="N503" s="227" t="s">
        <v>43</v>
      </c>
      <c r="O503" s="92"/>
      <c r="P503" s="228">
        <f>O503*H503</f>
        <v>0</v>
      </c>
      <c r="Q503" s="228">
        <v>0.21734000000000001</v>
      </c>
      <c r="R503" s="228">
        <f>Q503*H503</f>
        <v>0.65202000000000004</v>
      </c>
      <c r="S503" s="228">
        <v>0</v>
      </c>
      <c r="T503" s="22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143</v>
      </c>
      <c r="AT503" s="230" t="s">
        <v>138</v>
      </c>
      <c r="AU503" s="230" t="s">
        <v>88</v>
      </c>
      <c r="AY503" s="18" t="s">
        <v>136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86</v>
      </c>
      <c r="BK503" s="231">
        <f>ROUND(I503*H503,2)</f>
        <v>0</v>
      </c>
      <c r="BL503" s="18" t="s">
        <v>143</v>
      </c>
      <c r="BM503" s="230" t="s">
        <v>758</v>
      </c>
    </row>
    <row r="504" s="13" customFormat="1">
      <c r="A504" s="13"/>
      <c r="B504" s="232"/>
      <c r="C504" s="233"/>
      <c r="D504" s="234" t="s">
        <v>145</v>
      </c>
      <c r="E504" s="235" t="s">
        <v>1</v>
      </c>
      <c r="F504" s="236" t="s">
        <v>759</v>
      </c>
      <c r="G504" s="233"/>
      <c r="H504" s="235" t="s">
        <v>1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145</v>
      </c>
      <c r="AU504" s="242" t="s">
        <v>88</v>
      </c>
      <c r="AV504" s="13" t="s">
        <v>86</v>
      </c>
      <c r="AW504" s="13" t="s">
        <v>33</v>
      </c>
      <c r="AX504" s="13" t="s">
        <v>78</v>
      </c>
      <c r="AY504" s="242" t="s">
        <v>136</v>
      </c>
    </row>
    <row r="505" s="14" customFormat="1">
      <c r="A505" s="14"/>
      <c r="B505" s="243"/>
      <c r="C505" s="244"/>
      <c r="D505" s="234" t="s">
        <v>145</v>
      </c>
      <c r="E505" s="245" t="s">
        <v>1</v>
      </c>
      <c r="F505" s="246" t="s">
        <v>160</v>
      </c>
      <c r="G505" s="244"/>
      <c r="H505" s="247">
        <v>3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145</v>
      </c>
      <c r="AU505" s="253" t="s">
        <v>88</v>
      </c>
      <c r="AV505" s="14" t="s">
        <v>88</v>
      </c>
      <c r="AW505" s="14" t="s">
        <v>33</v>
      </c>
      <c r="AX505" s="14" t="s">
        <v>86</v>
      </c>
      <c r="AY505" s="253" t="s">
        <v>136</v>
      </c>
    </row>
    <row r="506" s="2" customFormat="1" ht="14.4" customHeight="1">
      <c r="A506" s="39"/>
      <c r="B506" s="40"/>
      <c r="C506" s="276" t="s">
        <v>760</v>
      </c>
      <c r="D506" s="276" t="s">
        <v>196</v>
      </c>
      <c r="E506" s="277" t="s">
        <v>743</v>
      </c>
      <c r="F506" s="278" t="s">
        <v>744</v>
      </c>
      <c r="G506" s="279" t="s">
        <v>364</v>
      </c>
      <c r="H506" s="280">
        <v>3</v>
      </c>
      <c r="I506" s="281"/>
      <c r="J506" s="282">
        <f>ROUND(I506*H506,2)</f>
        <v>0</v>
      </c>
      <c r="K506" s="278" t="s">
        <v>142</v>
      </c>
      <c r="L506" s="283"/>
      <c r="M506" s="284" t="s">
        <v>1</v>
      </c>
      <c r="N506" s="285" t="s">
        <v>43</v>
      </c>
      <c r="O506" s="92"/>
      <c r="P506" s="228">
        <f>O506*H506</f>
        <v>0</v>
      </c>
      <c r="Q506" s="228">
        <v>0.059999999999999998</v>
      </c>
      <c r="R506" s="228">
        <f>Q506*H506</f>
        <v>0.17999999999999999</v>
      </c>
      <c r="S506" s="228">
        <v>0</v>
      </c>
      <c r="T506" s="22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0" t="s">
        <v>200</v>
      </c>
      <c r="AT506" s="230" t="s">
        <v>196</v>
      </c>
      <c r="AU506" s="230" t="s">
        <v>88</v>
      </c>
      <c r="AY506" s="18" t="s">
        <v>136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8" t="s">
        <v>86</v>
      </c>
      <c r="BK506" s="231">
        <f>ROUND(I506*H506,2)</f>
        <v>0</v>
      </c>
      <c r="BL506" s="18" t="s">
        <v>143</v>
      </c>
      <c r="BM506" s="230" t="s">
        <v>761</v>
      </c>
    </row>
    <row r="507" s="13" customFormat="1">
      <c r="A507" s="13"/>
      <c r="B507" s="232"/>
      <c r="C507" s="233"/>
      <c r="D507" s="234" t="s">
        <v>145</v>
      </c>
      <c r="E507" s="235" t="s">
        <v>1</v>
      </c>
      <c r="F507" s="236" t="s">
        <v>762</v>
      </c>
      <c r="G507" s="233"/>
      <c r="H507" s="235" t="s">
        <v>1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2" t="s">
        <v>145</v>
      </c>
      <c r="AU507" s="242" t="s">
        <v>88</v>
      </c>
      <c r="AV507" s="13" t="s">
        <v>86</v>
      </c>
      <c r="AW507" s="13" t="s">
        <v>33</v>
      </c>
      <c r="AX507" s="13" t="s">
        <v>78</v>
      </c>
      <c r="AY507" s="242" t="s">
        <v>136</v>
      </c>
    </row>
    <row r="508" s="14" customFormat="1">
      <c r="A508" s="14"/>
      <c r="B508" s="243"/>
      <c r="C508" s="244"/>
      <c r="D508" s="234" t="s">
        <v>145</v>
      </c>
      <c r="E508" s="245" t="s">
        <v>1</v>
      </c>
      <c r="F508" s="246" t="s">
        <v>160</v>
      </c>
      <c r="G508" s="244"/>
      <c r="H508" s="247">
        <v>3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3" t="s">
        <v>145</v>
      </c>
      <c r="AU508" s="253" t="s">
        <v>88</v>
      </c>
      <c r="AV508" s="14" t="s">
        <v>88</v>
      </c>
      <c r="AW508" s="14" t="s">
        <v>33</v>
      </c>
      <c r="AX508" s="14" t="s">
        <v>86</v>
      </c>
      <c r="AY508" s="253" t="s">
        <v>136</v>
      </c>
    </row>
    <row r="509" s="12" customFormat="1" ht="22.8" customHeight="1">
      <c r="A509" s="12"/>
      <c r="B509" s="203"/>
      <c r="C509" s="204"/>
      <c r="D509" s="205" t="s">
        <v>77</v>
      </c>
      <c r="E509" s="217" t="s">
        <v>704</v>
      </c>
      <c r="F509" s="217" t="s">
        <v>763</v>
      </c>
      <c r="G509" s="204"/>
      <c r="H509" s="204"/>
      <c r="I509" s="207"/>
      <c r="J509" s="218">
        <f>BK509</f>
        <v>0</v>
      </c>
      <c r="K509" s="204"/>
      <c r="L509" s="209"/>
      <c r="M509" s="210"/>
      <c r="N509" s="211"/>
      <c r="O509" s="211"/>
      <c r="P509" s="212">
        <f>SUM(P510:P556)</f>
        <v>0</v>
      </c>
      <c r="Q509" s="211"/>
      <c r="R509" s="212">
        <f>SUM(R510:R556)</f>
        <v>279.55132000000003</v>
      </c>
      <c r="S509" s="211"/>
      <c r="T509" s="213">
        <f>SUM(T510:T556)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14" t="s">
        <v>86</v>
      </c>
      <c r="AT509" s="215" t="s">
        <v>77</v>
      </c>
      <c r="AU509" s="215" t="s">
        <v>86</v>
      </c>
      <c r="AY509" s="214" t="s">
        <v>136</v>
      </c>
      <c r="BK509" s="216">
        <f>SUM(BK510:BK556)</f>
        <v>0</v>
      </c>
    </row>
    <row r="510" s="2" customFormat="1" ht="24.15" customHeight="1">
      <c r="A510" s="39"/>
      <c r="B510" s="40"/>
      <c r="C510" s="219" t="s">
        <v>764</v>
      </c>
      <c r="D510" s="219" t="s">
        <v>138</v>
      </c>
      <c r="E510" s="220" t="s">
        <v>765</v>
      </c>
      <c r="F510" s="221" t="s">
        <v>766</v>
      </c>
      <c r="G510" s="222" t="s">
        <v>473</v>
      </c>
      <c r="H510" s="223">
        <v>680</v>
      </c>
      <c r="I510" s="224"/>
      <c r="J510" s="225">
        <f>ROUND(I510*H510,2)</f>
        <v>0</v>
      </c>
      <c r="K510" s="221" t="s">
        <v>142</v>
      </c>
      <c r="L510" s="45"/>
      <c r="M510" s="226" t="s">
        <v>1</v>
      </c>
      <c r="N510" s="227" t="s">
        <v>43</v>
      </c>
      <c r="O510" s="92"/>
      <c r="P510" s="228">
        <f>O510*H510</f>
        <v>0</v>
      </c>
      <c r="Q510" s="228">
        <v>0.15540000000000001</v>
      </c>
      <c r="R510" s="228">
        <f>Q510*H510</f>
        <v>105.67200000000001</v>
      </c>
      <c r="S510" s="228">
        <v>0</v>
      </c>
      <c r="T510" s="229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143</v>
      </c>
      <c r="AT510" s="230" t="s">
        <v>138</v>
      </c>
      <c r="AU510" s="230" t="s">
        <v>88</v>
      </c>
      <c r="AY510" s="18" t="s">
        <v>136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86</v>
      </c>
      <c r="BK510" s="231">
        <f>ROUND(I510*H510,2)</f>
        <v>0</v>
      </c>
      <c r="BL510" s="18" t="s">
        <v>143</v>
      </c>
      <c r="BM510" s="230" t="s">
        <v>767</v>
      </c>
    </row>
    <row r="511" s="13" customFormat="1">
      <c r="A511" s="13"/>
      <c r="B511" s="232"/>
      <c r="C511" s="233"/>
      <c r="D511" s="234" t="s">
        <v>145</v>
      </c>
      <c r="E511" s="235" t="s">
        <v>1</v>
      </c>
      <c r="F511" s="236" t="s">
        <v>768</v>
      </c>
      <c r="G511" s="233"/>
      <c r="H511" s="235" t="s">
        <v>1</v>
      </c>
      <c r="I511" s="237"/>
      <c r="J511" s="233"/>
      <c r="K511" s="233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145</v>
      </c>
      <c r="AU511" s="242" t="s">
        <v>88</v>
      </c>
      <c r="AV511" s="13" t="s">
        <v>86</v>
      </c>
      <c r="AW511" s="13" t="s">
        <v>33</v>
      </c>
      <c r="AX511" s="13" t="s">
        <v>78</v>
      </c>
      <c r="AY511" s="242" t="s">
        <v>136</v>
      </c>
    </row>
    <row r="512" s="14" customFormat="1">
      <c r="A512" s="14"/>
      <c r="B512" s="243"/>
      <c r="C512" s="244"/>
      <c r="D512" s="234" t="s">
        <v>145</v>
      </c>
      <c r="E512" s="245" t="s">
        <v>1</v>
      </c>
      <c r="F512" s="246" t="s">
        <v>769</v>
      </c>
      <c r="G512" s="244"/>
      <c r="H512" s="247">
        <v>680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145</v>
      </c>
      <c r="AU512" s="253" t="s">
        <v>88</v>
      </c>
      <c r="AV512" s="14" t="s">
        <v>88</v>
      </c>
      <c r="AW512" s="14" t="s">
        <v>33</v>
      </c>
      <c r="AX512" s="14" t="s">
        <v>86</v>
      </c>
      <c r="AY512" s="253" t="s">
        <v>136</v>
      </c>
    </row>
    <row r="513" s="2" customFormat="1" ht="14.4" customHeight="1">
      <c r="A513" s="39"/>
      <c r="B513" s="40"/>
      <c r="C513" s="276" t="s">
        <v>770</v>
      </c>
      <c r="D513" s="276" t="s">
        <v>196</v>
      </c>
      <c r="E513" s="277" t="s">
        <v>771</v>
      </c>
      <c r="F513" s="278" t="s">
        <v>772</v>
      </c>
      <c r="G513" s="279" t="s">
        <v>473</v>
      </c>
      <c r="H513" s="280">
        <v>694</v>
      </c>
      <c r="I513" s="281"/>
      <c r="J513" s="282">
        <f>ROUND(I513*H513,2)</f>
        <v>0</v>
      </c>
      <c r="K513" s="278" t="s">
        <v>142</v>
      </c>
      <c r="L513" s="283"/>
      <c r="M513" s="284" t="s">
        <v>1</v>
      </c>
      <c r="N513" s="285" t="s">
        <v>43</v>
      </c>
      <c r="O513" s="92"/>
      <c r="P513" s="228">
        <f>O513*H513</f>
        <v>0</v>
      </c>
      <c r="Q513" s="228">
        <v>0.10199999999999999</v>
      </c>
      <c r="R513" s="228">
        <f>Q513*H513</f>
        <v>70.787999999999997</v>
      </c>
      <c r="S513" s="228">
        <v>0</v>
      </c>
      <c r="T513" s="22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0" t="s">
        <v>200</v>
      </c>
      <c r="AT513" s="230" t="s">
        <v>196</v>
      </c>
      <c r="AU513" s="230" t="s">
        <v>88</v>
      </c>
      <c r="AY513" s="18" t="s">
        <v>136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8" t="s">
        <v>86</v>
      </c>
      <c r="BK513" s="231">
        <f>ROUND(I513*H513,2)</f>
        <v>0</v>
      </c>
      <c r="BL513" s="18" t="s">
        <v>143</v>
      </c>
      <c r="BM513" s="230" t="s">
        <v>773</v>
      </c>
    </row>
    <row r="514" s="13" customFormat="1">
      <c r="A514" s="13"/>
      <c r="B514" s="232"/>
      <c r="C514" s="233"/>
      <c r="D514" s="234" t="s">
        <v>145</v>
      </c>
      <c r="E514" s="235" t="s">
        <v>1</v>
      </c>
      <c r="F514" s="236" t="s">
        <v>774</v>
      </c>
      <c r="G514" s="233"/>
      <c r="H514" s="235" t="s">
        <v>1</v>
      </c>
      <c r="I514" s="237"/>
      <c r="J514" s="233"/>
      <c r="K514" s="233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145</v>
      </c>
      <c r="AU514" s="242" t="s">
        <v>88</v>
      </c>
      <c r="AV514" s="13" t="s">
        <v>86</v>
      </c>
      <c r="AW514" s="13" t="s">
        <v>33</v>
      </c>
      <c r="AX514" s="13" t="s">
        <v>78</v>
      </c>
      <c r="AY514" s="242" t="s">
        <v>136</v>
      </c>
    </row>
    <row r="515" s="14" customFormat="1">
      <c r="A515" s="14"/>
      <c r="B515" s="243"/>
      <c r="C515" s="244"/>
      <c r="D515" s="234" t="s">
        <v>145</v>
      </c>
      <c r="E515" s="245" t="s">
        <v>1</v>
      </c>
      <c r="F515" s="246" t="s">
        <v>775</v>
      </c>
      <c r="G515" s="244"/>
      <c r="H515" s="247">
        <v>694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3" t="s">
        <v>145</v>
      </c>
      <c r="AU515" s="253" t="s">
        <v>88</v>
      </c>
      <c r="AV515" s="14" t="s">
        <v>88</v>
      </c>
      <c r="AW515" s="14" t="s">
        <v>33</v>
      </c>
      <c r="AX515" s="14" t="s">
        <v>86</v>
      </c>
      <c r="AY515" s="253" t="s">
        <v>136</v>
      </c>
    </row>
    <row r="516" s="2" customFormat="1" ht="24.15" customHeight="1">
      <c r="A516" s="39"/>
      <c r="B516" s="40"/>
      <c r="C516" s="219" t="s">
        <v>776</v>
      </c>
      <c r="D516" s="219" t="s">
        <v>138</v>
      </c>
      <c r="E516" s="220" t="s">
        <v>777</v>
      </c>
      <c r="F516" s="221" t="s">
        <v>778</v>
      </c>
      <c r="G516" s="222" t="s">
        <v>473</v>
      </c>
      <c r="H516" s="223">
        <v>530</v>
      </c>
      <c r="I516" s="224"/>
      <c r="J516" s="225">
        <f>ROUND(I516*H516,2)</f>
        <v>0</v>
      </c>
      <c r="K516" s="221" t="s">
        <v>142</v>
      </c>
      <c r="L516" s="45"/>
      <c r="M516" s="226" t="s">
        <v>1</v>
      </c>
      <c r="N516" s="227" t="s">
        <v>43</v>
      </c>
      <c r="O516" s="92"/>
      <c r="P516" s="228">
        <f>O516*H516</f>
        <v>0</v>
      </c>
      <c r="Q516" s="228">
        <v>0.10095</v>
      </c>
      <c r="R516" s="228">
        <f>Q516*H516</f>
        <v>53.503500000000002</v>
      </c>
      <c r="S516" s="228">
        <v>0</v>
      </c>
      <c r="T516" s="22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0" t="s">
        <v>143</v>
      </c>
      <c r="AT516" s="230" t="s">
        <v>138</v>
      </c>
      <c r="AU516" s="230" t="s">
        <v>88</v>
      </c>
      <c r="AY516" s="18" t="s">
        <v>136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8" t="s">
        <v>86</v>
      </c>
      <c r="BK516" s="231">
        <f>ROUND(I516*H516,2)</f>
        <v>0</v>
      </c>
      <c r="BL516" s="18" t="s">
        <v>143</v>
      </c>
      <c r="BM516" s="230" t="s">
        <v>779</v>
      </c>
    </row>
    <row r="517" s="13" customFormat="1">
      <c r="A517" s="13"/>
      <c r="B517" s="232"/>
      <c r="C517" s="233"/>
      <c r="D517" s="234" t="s">
        <v>145</v>
      </c>
      <c r="E517" s="235" t="s">
        <v>1</v>
      </c>
      <c r="F517" s="236" t="s">
        <v>780</v>
      </c>
      <c r="G517" s="233"/>
      <c r="H517" s="235" t="s">
        <v>1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145</v>
      </c>
      <c r="AU517" s="242" t="s">
        <v>88</v>
      </c>
      <c r="AV517" s="13" t="s">
        <v>86</v>
      </c>
      <c r="AW517" s="13" t="s">
        <v>33</v>
      </c>
      <c r="AX517" s="13" t="s">
        <v>78</v>
      </c>
      <c r="AY517" s="242" t="s">
        <v>136</v>
      </c>
    </row>
    <row r="518" s="14" customFormat="1">
      <c r="A518" s="14"/>
      <c r="B518" s="243"/>
      <c r="C518" s="244"/>
      <c r="D518" s="234" t="s">
        <v>145</v>
      </c>
      <c r="E518" s="245" t="s">
        <v>1</v>
      </c>
      <c r="F518" s="246" t="s">
        <v>781</v>
      </c>
      <c r="G518" s="244"/>
      <c r="H518" s="247">
        <v>530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3" t="s">
        <v>145</v>
      </c>
      <c r="AU518" s="253" t="s">
        <v>88</v>
      </c>
      <c r="AV518" s="14" t="s">
        <v>88</v>
      </c>
      <c r="AW518" s="14" t="s">
        <v>33</v>
      </c>
      <c r="AX518" s="14" t="s">
        <v>86</v>
      </c>
      <c r="AY518" s="253" t="s">
        <v>136</v>
      </c>
    </row>
    <row r="519" s="2" customFormat="1" ht="14.4" customHeight="1">
      <c r="A519" s="39"/>
      <c r="B519" s="40"/>
      <c r="C519" s="276" t="s">
        <v>782</v>
      </c>
      <c r="D519" s="276" t="s">
        <v>196</v>
      </c>
      <c r="E519" s="277" t="s">
        <v>783</v>
      </c>
      <c r="F519" s="278" t="s">
        <v>784</v>
      </c>
      <c r="G519" s="279" t="s">
        <v>473</v>
      </c>
      <c r="H519" s="280">
        <v>541</v>
      </c>
      <c r="I519" s="281"/>
      <c r="J519" s="282">
        <f>ROUND(I519*H519,2)</f>
        <v>0</v>
      </c>
      <c r="K519" s="278" t="s">
        <v>142</v>
      </c>
      <c r="L519" s="283"/>
      <c r="M519" s="284" t="s">
        <v>1</v>
      </c>
      <c r="N519" s="285" t="s">
        <v>43</v>
      </c>
      <c r="O519" s="92"/>
      <c r="P519" s="228">
        <f>O519*H519</f>
        <v>0</v>
      </c>
      <c r="Q519" s="228">
        <v>0.021999999999999999</v>
      </c>
      <c r="R519" s="228">
        <f>Q519*H519</f>
        <v>11.901999999999999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200</v>
      </c>
      <c r="AT519" s="230" t="s">
        <v>196</v>
      </c>
      <c r="AU519" s="230" t="s">
        <v>88</v>
      </c>
      <c r="AY519" s="18" t="s">
        <v>136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86</v>
      </c>
      <c r="BK519" s="231">
        <f>ROUND(I519*H519,2)</f>
        <v>0</v>
      </c>
      <c r="BL519" s="18" t="s">
        <v>143</v>
      </c>
      <c r="BM519" s="230" t="s">
        <v>785</v>
      </c>
    </row>
    <row r="520" s="13" customFormat="1">
      <c r="A520" s="13"/>
      <c r="B520" s="232"/>
      <c r="C520" s="233"/>
      <c r="D520" s="234" t="s">
        <v>145</v>
      </c>
      <c r="E520" s="235" t="s">
        <v>1</v>
      </c>
      <c r="F520" s="236" t="s">
        <v>786</v>
      </c>
      <c r="G520" s="233"/>
      <c r="H520" s="235" t="s">
        <v>1</v>
      </c>
      <c r="I520" s="237"/>
      <c r="J520" s="233"/>
      <c r="K520" s="233"/>
      <c r="L520" s="238"/>
      <c r="M520" s="239"/>
      <c r="N520" s="240"/>
      <c r="O520" s="240"/>
      <c r="P520" s="240"/>
      <c r="Q520" s="240"/>
      <c r="R520" s="240"/>
      <c r="S520" s="240"/>
      <c r="T520" s="24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2" t="s">
        <v>145</v>
      </c>
      <c r="AU520" s="242" t="s">
        <v>88</v>
      </c>
      <c r="AV520" s="13" t="s">
        <v>86</v>
      </c>
      <c r="AW520" s="13" t="s">
        <v>33</v>
      </c>
      <c r="AX520" s="13" t="s">
        <v>78</v>
      </c>
      <c r="AY520" s="242" t="s">
        <v>136</v>
      </c>
    </row>
    <row r="521" s="14" customFormat="1">
      <c r="A521" s="14"/>
      <c r="B521" s="243"/>
      <c r="C521" s="244"/>
      <c r="D521" s="234" t="s">
        <v>145</v>
      </c>
      <c r="E521" s="245" t="s">
        <v>1</v>
      </c>
      <c r="F521" s="246" t="s">
        <v>787</v>
      </c>
      <c r="G521" s="244"/>
      <c r="H521" s="247">
        <v>541</v>
      </c>
      <c r="I521" s="248"/>
      <c r="J521" s="244"/>
      <c r="K521" s="244"/>
      <c r="L521" s="249"/>
      <c r="M521" s="250"/>
      <c r="N521" s="251"/>
      <c r="O521" s="251"/>
      <c r="P521" s="251"/>
      <c r="Q521" s="251"/>
      <c r="R521" s="251"/>
      <c r="S521" s="251"/>
      <c r="T521" s="25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3" t="s">
        <v>145</v>
      </c>
      <c r="AU521" s="253" t="s">
        <v>88</v>
      </c>
      <c r="AV521" s="14" t="s">
        <v>88</v>
      </c>
      <c r="AW521" s="14" t="s">
        <v>33</v>
      </c>
      <c r="AX521" s="14" t="s">
        <v>86</v>
      </c>
      <c r="AY521" s="253" t="s">
        <v>136</v>
      </c>
    </row>
    <row r="522" s="2" customFormat="1" ht="14.4" customHeight="1">
      <c r="A522" s="39"/>
      <c r="B522" s="40"/>
      <c r="C522" s="219" t="s">
        <v>788</v>
      </c>
      <c r="D522" s="219" t="s">
        <v>138</v>
      </c>
      <c r="E522" s="220" t="s">
        <v>789</v>
      </c>
      <c r="F522" s="221" t="s">
        <v>790</v>
      </c>
      <c r="G522" s="222" t="s">
        <v>473</v>
      </c>
      <c r="H522" s="223">
        <v>590</v>
      </c>
      <c r="I522" s="224"/>
      <c r="J522" s="225">
        <f>ROUND(I522*H522,2)</f>
        <v>0</v>
      </c>
      <c r="K522" s="221" t="s">
        <v>142</v>
      </c>
      <c r="L522" s="45"/>
      <c r="M522" s="226" t="s">
        <v>1</v>
      </c>
      <c r="N522" s="227" t="s">
        <v>43</v>
      </c>
      <c r="O522" s="92"/>
      <c r="P522" s="228">
        <f>O522*H522</f>
        <v>0</v>
      </c>
      <c r="Q522" s="228">
        <v>0</v>
      </c>
      <c r="R522" s="228">
        <f>Q522*H522</f>
        <v>0</v>
      </c>
      <c r="S522" s="228">
        <v>0</v>
      </c>
      <c r="T522" s="22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143</v>
      </c>
      <c r="AT522" s="230" t="s">
        <v>138</v>
      </c>
      <c r="AU522" s="230" t="s">
        <v>88</v>
      </c>
      <c r="AY522" s="18" t="s">
        <v>136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8" t="s">
        <v>86</v>
      </c>
      <c r="BK522" s="231">
        <f>ROUND(I522*H522,2)</f>
        <v>0</v>
      </c>
      <c r="BL522" s="18" t="s">
        <v>143</v>
      </c>
      <c r="BM522" s="230" t="s">
        <v>791</v>
      </c>
    </row>
    <row r="523" s="2" customFormat="1" ht="24.15" customHeight="1">
      <c r="A523" s="39"/>
      <c r="B523" s="40"/>
      <c r="C523" s="219" t="s">
        <v>792</v>
      </c>
      <c r="D523" s="219" t="s">
        <v>138</v>
      </c>
      <c r="E523" s="220" t="s">
        <v>793</v>
      </c>
      <c r="F523" s="221" t="s">
        <v>794</v>
      </c>
      <c r="G523" s="222" t="s">
        <v>473</v>
      </c>
      <c r="H523" s="223">
        <v>590</v>
      </c>
      <c r="I523" s="224"/>
      <c r="J523" s="225">
        <f>ROUND(I523*H523,2)</f>
        <v>0</v>
      </c>
      <c r="K523" s="221" t="s">
        <v>142</v>
      </c>
      <c r="L523" s="45"/>
      <c r="M523" s="226" t="s">
        <v>1</v>
      </c>
      <c r="N523" s="227" t="s">
        <v>43</v>
      </c>
      <c r="O523" s="92"/>
      <c r="P523" s="228">
        <f>O523*H523</f>
        <v>0</v>
      </c>
      <c r="Q523" s="228">
        <v>0.00059999999999999995</v>
      </c>
      <c r="R523" s="228">
        <f>Q523*H523</f>
        <v>0.35399999999999998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143</v>
      </c>
      <c r="AT523" s="230" t="s">
        <v>138</v>
      </c>
      <c r="AU523" s="230" t="s">
        <v>88</v>
      </c>
      <c r="AY523" s="18" t="s">
        <v>136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86</v>
      </c>
      <c r="BK523" s="231">
        <f>ROUND(I523*H523,2)</f>
        <v>0</v>
      </c>
      <c r="BL523" s="18" t="s">
        <v>143</v>
      </c>
      <c r="BM523" s="230" t="s">
        <v>795</v>
      </c>
    </row>
    <row r="524" s="2" customFormat="1" ht="24.15" customHeight="1">
      <c r="A524" s="39"/>
      <c r="B524" s="40"/>
      <c r="C524" s="219" t="s">
        <v>796</v>
      </c>
      <c r="D524" s="219" t="s">
        <v>138</v>
      </c>
      <c r="E524" s="220" t="s">
        <v>797</v>
      </c>
      <c r="F524" s="221" t="s">
        <v>798</v>
      </c>
      <c r="G524" s="222" t="s">
        <v>473</v>
      </c>
      <c r="H524" s="223">
        <v>48</v>
      </c>
      <c r="I524" s="224"/>
      <c r="J524" s="225">
        <f>ROUND(I524*H524,2)</f>
        <v>0</v>
      </c>
      <c r="K524" s="221" t="s">
        <v>142</v>
      </c>
      <c r="L524" s="45"/>
      <c r="M524" s="226" t="s">
        <v>1</v>
      </c>
      <c r="N524" s="227" t="s">
        <v>43</v>
      </c>
      <c r="O524" s="92"/>
      <c r="P524" s="228">
        <f>O524*H524</f>
        <v>0</v>
      </c>
      <c r="Q524" s="228">
        <v>0.24127000000000001</v>
      </c>
      <c r="R524" s="228">
        <f>Q524*H524</f>
        <v>11.580960000000001</v>
      </c>
      <c r="S524" s="228">
        <v>0</v>
      </c>
      <c r="T524" s="22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143</v>
      </c>
      <c r="AT524" s="230" t="s">
        <v>138</v>
      </c>
      <c r="AU524" s="230" t="s">
        <v>88</v>
      </c>
      <c r="AY524" s="18" t="s">
        <v>136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86</v>
      </c>
      <c r="BK524" s="231">
        <f>ROUND(I524*H524,2)</f>
        <v>0</v>
      </c>
      <c r="BL524" s="18" t="s">
        <v>143</v>
      </c>
      <c r="BM524" s="230" t="s">
        <v>799</v>
      </c>
    </row>
    <row r="525" s="13" customFormat="1">
      <c r="A525" s="13"/>
      <c r="B525" s="232"/>
      <c r="C525" s="233"/>
      <c r="D525" s="234" t="s">
        <v>145</v>
      </c>
      <c r="E525" s="235" t="s">
        <v>1</v>
      </c>
      <c r="F525" s="236" t="s">
        <v>800</v>
      </c>
      <c r="G525" s="233"/>
      <c r="H525" s="235" t="s">
        <v>1</v>
      </c>
      <c r="I525" s="237"/>
      <c r="J525" s="233"/>
      <c r="K525" s="233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145</v>
      </c>
      <c r="AU525" s="242" t="s">
        <v>88</v>
      </c>
      <c r="AV525" s="13" t="s">
        <v>86</v>
      </c>
      <c r="AW525" s="13" t="s">
        <v>33</v>
      </c>
      <c r="AX525" s="13" t="s">
        <v>78</v>
      </c>
      <c r="AY525" s="242" t="s">
        <v>136</v>
      </c>
    </row>
    <row r="526" s="14" customFormat="1">
      <c r="A526" s="14"/>
      <c r="B526" s="243"/>
      <c r="C526" s="244"/>
      <c r="D526" s="234" t="s">
        <v>145</v>
      </c>
      <c r="E526" s="245" t="s">
        <v>1</v>
      </c>
      <c r="F526" s="246" t="s">
        <v>801</v>
      </c>
      <c r="G526" s="244"/>
      <c r="H526" s="247">
        <v>13</v>
      </c>
      <c r="I526" s="248"/>
      <c r="J526" s="244"/>
      <c r="K526" s="244"/>
      <c r="L526" s="249"/>
      <c r="M526" s="250"/>
      <c r="N526" s="251"/>
      <c r="O526" s="251"/>
      <c r="P526" s="251"/>
      <c r="Q526" s="251"/>
      <c r="R526" s="251"/>
      <c r="S526" s="251"/>
      <c r="T526" s="25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3" t="s">
        <v>145</v>
      </c>
      <c r="AU526" s="253" t="s">
        <v>88</v>
      </c>
      <c r="AV526" s="14" t="s">
        <v>88</v>
      </c>
      <c r="AW526" s="14" t="s">
        <v>33</v>
      </c>
      <c r="AX526" s="14" t="s">
        <v>78</v>
      </c>
      <c r="AY526" s="253" t="s">
        <v>136</v>
      </c>
    </row>
    <row r="527" s="16" customFormat="1">
      <c r="A527" s="16"/>
      <c r="B527" s="265"/>
      <c r="C527" s="266"/>
      <c r="D527" s="234" t="s">
        <v>145</v>
      </c>
      <c r="E527" s="267" t="s">
        <v>1</v>
      </c>
      <c r="F527" s="268" t="s">
        <v>190</v>
      </c>
      <c r="G527" s="266"/>
      <c r="H527" s="269">
        <v>13</v>
      </c>
      <c r="I527" s="270"/>
      <c r="J527" s="266"/>
      <c r="K527" s="266"/>
      <c r="L527" s="271"/>
      <c r="M527" s="272"/>
      <c r="N527" s="273"/>
      <c r="O527" s="273"/>
      <c r="P527" s="273"/>
      <c r="Q527" s="273"/>
      <c r="R527" s="273"/>
      <c r="S527" s="273"/>
      <c r="T527" s="274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T527" s="275" t="s">
        <v>145</v>
      </c>
      <c r="AU527" s="275" t="s">
        <v>88</v>
      </c>
      <c r="AV527" s="16" t="s">
        <v>160</v>
      </c>
      <c r="AW527" s="16" t="s">
        <v>33</v>
      </c>
      <c r="AX527" s="16" t="s">
        <v>78</v>
      </c>
      <c r="AY527" s="275" t="s">
        <v>136</v>
      </c>
    </row>
    <row r="528" s="13" customFormat="1">
      <c r="A528" s="13"/>
      <c r="B528" s="232"/>
      <c r="C528" s="233"/>
      <c r="D528" s="234" t="s">
        <v>145</v>
      </c>
      <c r="E528" s="235" t="s">
        <v>1</v>
      </c>
      <c r="F528" s="236" t="s">
        <v>802</v>
      </c>
      <c r="G528" s="233"/>
      <c r="H528" s="235" t="s">
        <v>1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2" t="s">
        <v>145</v>
      </c>
      <c r="AU528" s="242" t="s">
        <v>88</v>
      </c>
      <c r="AV528" s="13" t="s">
        <v>86</v>
      </c>
      <c r="AW528" s="13" t="s">
        <v>33</v>
      </c>
      <c r="AX528" s="13" t="s">
        <v>78</v>
      </c>
      <c r="AY528" s="242" t="s">
        <v>136</v>
      </c>
    </row>
    <row r="529" s="14" customFormat="1">
      <c r="A529" s="14"/>
      <c r="B529" s="243"/>
      <c r="C529" s="244"/>
      <c r="D529" s="234" t="s">
        <v>145</v>
      </c>
      <c r="E529" s="245" t="s">
        <v>1</v>
      </c>
      <c r="F529" s="246" t="s">
        <v>803</v>
      </c>
      <c r="G529" s="244"/>
      <c r="H529" s="247">
        <v>35</v>
      </c>
      <c r="I529" s="248"/>
      <c r="J529" s="244"/>
      <c r="K529" s="244"/>
      <c r="L529" s="249"/>
      <c r="M529" s="250"/>
      <c r="N529" s="251"/>
      <c r="O529" s="251"/>
      <c r="P529" s="251"/>
      <c r="Q529" s="251"/>
      <c r="R529" s="251"/>
      <c r="S529" s="251"/>
      <c r="T529" s="25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3" t="s">
        <v>145</v>
      </c>
      <c r="AU529" s="253" t="s">
        <v>88</v>
      </c>
      <c r="AV529" s="14" t="s">
        <v>88</v>
      </c>
      <c r="AW529" s="14" t="s">
        <v>33</v>
      </c>
      <c r="AX529" s="14" t="s">
        <v>78</v>
      </c>
      <c r="AY529" s="253" t="s">
        <v>136</v>
      </c>
    </row>
    <row r="530" s="16" customFormat="1">
      <c r="A530" s="16"/>
      <c r="B530" s="265"/>
      <c r="C530" s="266"/>
      <c r="D530" s="234" t="s">
        <v>145</v>
      </c>
      <c r="E530" s="267" t="s">
        <v>1</v>
      </c>
      <c r="F530" s="268" t="s">
        <v>241</v>
      </c>
      <c r="G530" s="266"/>
      <c r="H530" s="269">
        <v>35</v>
      </c>
      <c r="I530" s="270"/>
      <c r="J530" s="266"/>
      <c r="K530" s="266"/>
      <c r="L530" s="271"/>
      <c r="M530" s="272"/>
      <c r="N530" s="273"/>
      <c r="O530" s="273"/>
      <c r="P530" s="273"/>
      <c r="Q530" s="273"/>
      <c r="R530" s="273"/>
      <c r="S530" s="273"/>
      <c r="T530" s="274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T530" s="275" t="s">
        <v>145</v>
      </c>
      <c r="AU530" s="275" t="s">
        <v>88</v>
      </c>
      <c r="AV530" s="16" t="s">
        <v>160</v>
      </c>
      <c r="AW530" s="16" t="s">
        <v>33</v>
      </c>
      <c r="AX530" s="16" t="s">
        <v>78</v>
      </c>
      <c r="AY530" s="275" t="s">
        <v>136</v>
      </c>
    </row>
    <row r="531" s="15" customFormat="1">
      <c r="A531" s="15"/>
      <c r="B531" s="254"/>
      <c r="C531" s="255"/>
      <c r="D531" s="234" t="s">
        <v>145</v>
      </c>
      <c r="E531" s="256" t="s">
        <v>1</v>
      </c>
      <c r="F531" s="257" t="s">
        <v>150</v>
      </c>
      <c r="G531" s="255"/>
      <c r="H531" s="258">
        <v>48</v>
      </c>
      <c r="I531" s="259"/>
      <c r="J531" s="255"/>
      <c r="K531" s="255"/>
      <c r="L531" s="260"/>
      <c r="M531" s="261"/>
      <c r="N531" s="262"/>
      <c r="O531" s="262"/>
      <c r="P531" s="262"/>
      <c r="Q531" s="262"/>
      <c r="R531" s="262"/>
      <c r="S531" s="262"/>
      <c r="T531" s="263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4" t="s">
        <v>145</v>
      </c>
      <c r="AU531" s="264" t="s">
        <v>88</v>
      </c>
      <c r="AV531" s="15" t="s">
        <v>143</v>
      </c>
      <c r="AW531" s="15" t="s">
        <v>33</v>
      </c>
      <c r="AX531" s="15" t="s">
        <v>86</v>
      </c>
      <c r="AY531" s="264" t="s">
        <v>136</v>
      </c>
    </row>
    <row r="532" s="2" customFormat="1" ht="24.15" customHeight="1">
      <c r="A532" s="39"/>
      <c r="B532" s="40"/>
      <c r="C532" s="276" t="s">
        <v>804</v>
      </c>
      <c r="D532" s="276" t="s">
        <v>196</v>
      </c>
      <c r="E532" s="277" t="s">
        <v>805</v>
      </c>
      <c r="F532" s="278" t="s">
        <v>806</v>
      </c>
      <c r="G532" s="279" t="s">
        <v>364</v>
      </c>
      <c r="H532" s="280">
        <v>83</v>
      </c>
      <c r="I532" s="281"/>
      <c r="J532" s="282">
        <f>ROUND(I532*H532,2)</f>
        <v>0</v>
      </c>
      <c r="K532" s="278" t="s">
        <v>1</v>
      </c>
      <c r="L532" s="283"/>
      <c r="M532" s="284" t="s">
        <v>1</v>
      </c>
      <c r="N532" s="285" t="s">
        <v>43</v>
      </c>
      <c r="O532" s="92"/>
      <c r="P532" s="228">
        <f>O532*H532</f>
        <v>0</v>
      </c>
      <c r="Q532" s="228">
        <v>0.017999999999999999</v>
      </c>
      <c r="R532" s="228">
        <f>Q532*H532</f>
        <v>1.494</v>
      </c>
      <c r="S532" s="228">
        <v>0</v>
      </c>
      <c r="T532" s="22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0" t="s">
        <v>200</v>
      </c>
      <c r="AT532" s="230" t="s">
        <v>196</v>
      </c>
      <c r="AU532" s="230" t="s">
        <v>88</v>
      </c>
      <c r="AY532" s="18" t="s">
        <v>136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8" t="s">
        <v>86</v>
      </c>
      <c r="BK532" s="231">
        <f>ROUND(I532*H532,2)</f>
        <v>0</v>
      </c>
      <c r="BL532" s="18" t="s">
        <v>143</v>
      </c>
      <c r="BM532" s="230" t="s">
        <v>807</v>
      </c>
    </row>
    <row r="533" s="13" customFormat="1">
      <c r="A533" s="13"/>
      <c r="B533" s="232"/>
      <c r="C533" s="233"/>
      <c r="D533" s="234" t="s">
        <v>145</v>
      </c>
      <c r="E533" s="235" t="s">
        <v>1</v>
      </c>
      <c r="F533" s="236" t="s">
        <v>808</v>
      </c>
      <c r="G533" s="233"/>
      <c r="H533" s="235" t="s">
        <v>1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145</v>
      </c>
      <c r="AU533" s="242" t="s">
        <v>88</v>
      </c>
      <c r="AV533" s="13" t="s">
        <v>86</v>
      </c>
      <c r="AW533" s="13" t="s">
        <v>33</v>
      </c>
      <c r="AX533" s="13" t="s">
        <v>78</v>
      </c>
      <c r="AY533" s="242" t="s">
        <v>136</v>
      </c>
    </row>
    <row r="534" s="13" customFormat="1">
      <c r="A534" s="13"/>
      <c r="B534" s="232"/>
      <c r="C534" s="233"/>
      <c r="D534" s="234" t="s">
        <v>145</v>
      </c>
      <c r="E534" s="235" t="s">
        <v>1</v>
      </c>
      <c r="F534" s="236" t="s">
        <v>809</v>
      </c>
      <c r="G534" s="233"/>
      <c r="H534" s="235" t="s">
        <v>1</v>
      </c>
      <c r="I534" s="237"/>
      <c r="J534" s="233"/>
      <c r="K534" s="233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145</v>
      </c>
      <c r="AU534" s="242" t="s">
        <v>88</v>
      </c>
      <c r="AV534" s="13" t="s">
        <v>86</v>
      </c>
      <c r="AW534" s="13" t="s">
        <v>33</v>
      </c>
      <c r="AX534" s="13" t="s">
        <v>78</v>
      </c>
      <c r="AY534" s="242" t="s">
        <v>136</v>
      </c>
    </row>
    <row r="535" s="14" customFormat="1">
      <c r="A535" s="14"/>
      <c r="B535" s="243"/>
      <c r="C535" s="244"/>
      <c r="D535" s="234" t="s">
        <v>145</v>
      </c>
      <c r="E535" s="245" t="s">
        <v>1</v>
      </c>
      <c r="F535" s="246" t="s">
        <v>810</v>
      </c>
      <c r="G535" s="244"/>
      <c r="H535" s="247">
        <v>83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3" t="s">
        <v>145</v>
      </c>
      <c r="AU535" s="253" t="s">
        <v>88</v>
      </c>
      <c r="AV535" s="14" t="s">
        <v>88</v>
      </c>
      <c r="AW535" s="14" t="s">
        <v>33</v>
      </c>
      <c r="AX535" s="14" t="s">
        <v>86</v>
      </c>
      <c r="AY535" s="253" t="s">
        <v>136</v>
      </c>
    </row>
    <row r="536" s="2" customFormat="1" ht="24.15" customHeight="1">
      <c r="A536" s="39"/>
      <c r="B536" s="40"/>
      <c r="C536" s="276" t="s">
        <v>811</v>
      </c>
      <c r="D536" s="276" t="s">
        <v>196</v>
      </c>
      <c r="E536" s="277" t="s">
        <v>812</v>
      </c>
      <c r="F536" s="278" t="s">
        <v>813</v>
      </c>
      <c r="G536" s="279" t="s">
        <v>364</v>
      </c>
      <c r="H536" s="280">
        <v>224</v>
      </c>
      <c r="I536" s="281"/>
      <c r="J536" s="282">
        <f>ROUND(I536*H536,2)</f>
        <v>0</v>
      </c>
      <c r="K536" s="278" t="s">
        <v>1</v>
      </c>
      <c r="L536" s="283"/>
      <c r="M536" s="284" t="s">
        <v>1</v>
      </c>
      <c r="N536" s="285" t="s">
        <v>43</v>
      </c>
      <c r="O536" s="92"/>
      <c r="P536" s="228">
        <f>O536*H536</f>
        <v>0</v>
      </c>
      <c r="Q536" s="228">
        <v>0.025999999999999999</v>
      </c>
      <c r="R536" s="228">
        <f>Q536*H536</f>
        <v>5.8239999999999998</v>
      </c>
      <c r="S536" s="228">
        <v>0</v>
      </c>
      <c r="T536" s="229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0" t="s">
        <v>200</v>
      </c>
      <c r="AT536" s="230" t="s">
        <v>196</v>
      </c>
      <c r="AU536" s="230" t="s">
        <v>88</v>
      </c>
      <c r="AY536" s="18" t="s">
        <v>136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8" t="s">
        <v>86</v>
      </c>
      <c r="BK536" s="231">
        <f>ROUND(I536*H536,2)</f>
        <v>0</v>
      </c>
      <c r="BL536" s="18" t="s">
        <v>143</v>
      </c>
      <c r="BM536" s="230" t="s">
        <v>814</v>
      </c>
    </row>
    <row r="537" s="13" customFormat="1">
      <c r="A537" s="13"/>
      <c r="B537" s="232"/>
      <c r="C537" s="233"/>
      <c r="D537" s="234" t="s">
        <v>145</v>
      </c>
      <c r="E537" s="235" t="s">
        <v>1</v>
      </c>
      <c r="F537" s="236" t="s">
        <v>815</v>
      </c>
      <c r="G537" s="233"/>
      <c r="H537" s="235" t="s">
        <v>1</v>
      </c>
      <c r="I537" s="237"/>
      <c r="J537" s="233"/>
      <c r="K537" s="233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145</v>
      </c>
      <c r="AU537" s="242" t="s">
        <v>88</v>
      </c>
      <c r="AV537" s="13" t="s">
        <v>86</v>
      </c>
      <c r="AW537" s="13" t="s">
        <v>33</v>
      </c>
      <c r="AX537" s="13" t="s">
        <v>78</v>
      </c>
      <c r="AY537" s="242" t="s">
        <v>136</v>
      </c>
    </row>
    <row r="538" s="13" customFormat="1">
      <c r="A538" s="13"/>
      <c r="B538" s="232"/>
      <c r="C538" s="233"/>
      <c r="D538" s="234" t="s">
        <v>145</v>
      </c>
      <c r="E538" s="235" t="s">
        <v>1</v>
      </c>
      <c r="F538" s="236" t="s">
        <v>809</v>
      </c>
      <c r="G538" s="233"/>
      <c r="H538" s="235" t="s">
        <v>1</v>
      </c>
      <c r="I538" s="237"/>
      <c r="J538" s="233"/>
      <c r="K538" s="233"/>
      <c r="L538" s="238"/>
      <c r="M538" s="239"/>
      <c r="N538" s="240"/>
      <c r="O538" s="240"/>
      <c r="P538" s="240"/>
      <c r="Q538" s="240"/>
      <c r="R538" s="240"/>
      <c r="S538" s="240"/>
      <c r="T538" s="24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2" t="s">
        <v>145</v>
      </c>
      <c r="AU538" s="242" t="s">
        <v>88</v>
      </c>
      <c r="AV538" s="13" t="s">
        <v>86</v>
      </c>
      <c r="AW538" s="13" t="s">
        <v>33</v>
      </c>
      <c r="AX538" s="13" t="s">
        <v>78</v>
      </c>
      <c r="AY538" s="242" t="s">
        <v>136</v>
      </c>
    </row>
    <row r="539" s="14" customFormat="1">
      <c r="A539" s="14"/>
      <c r="B539" s="243"/>
      <c r="C539" s="244"/>
      <c r="D539" s="234" t="s">
        <v>145</v>
      </c>
      <c r="E539" s="245" t="s">
        <v>1</v>
      </c>
      <c r="F539" s="246" t="s">
        <v>816</v>
      </c>
      <c r="G539" s="244"/>
      <c r="H539" s="247">
        <v>224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3" t="s">
        <v>145</v>
      </c>
      <c r="AU539" s="253" t="s">
        <v>88</v>
      </c>
      <c r="AV539" s="14" t="s">
        <v>88</v>
      </c>
      <c r="AW539" s="14" t="s">
        <v>33</v>
      </c>
      <c r="AX539" s="14" t="s">
        <v>86</v>
      </c>
      <c r="AY539" s="253" t="s">
        <v>136</v>
      </c>
    </row>
    <row r="540" s="2" customFormat="1" ht="24.15" customHeight="1">
      <c r="A540" s="39"/>
      <c r="B540" s="40"/>
      <c r="C540" s="219" t="s">
        <v>817</v>
      </c>
      <c r="D540" s="219" t="s">
        <v>138</v>
      </c>
      <c r="E540" s="220" t="s">
        <v>818</v>
      </c>
      <c r="F540" s="221" t="s">
        <v>819</v>
      </c>
      <c r="G540" s="222" t="s">
        <v>364</v>
      </c>
      <c r="H540" s="223">
        <v>2</v>
      </c>
      <c r="I540" s="224"/>
      <c r="J540" s="225">
        <f>ROUND(I540*H540,2)</f>
        <v>0</v>
      </c>
      <c r="K540" s="221" t="s">
        <v>1</v>
      </c>
      <c r="L540" s="45"/>
      <c r="M540" s="226" t="s">
        <v>1</v>
      </c>
      <c r="N540" s="227" t="s">
        <v>43</v>
      </c>
      <c r="O540" s="92"/>
      <c r="P540" s="228">
        <f>O540*H540</f>
        <v>0</v>
      </c>
      <c r="Q540" s="228">
        <v>0.00069999999999999999</v>
      </c>
      <c r="R540" s="228">
        <f>Q540*H540</f>
        <v>0.0014</v>
      </c>
      <c r="S540" s="228">
        <v>0</v>
      </c>
      <c r="T540" s="22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0" t="s">
        <v>143</v>
      </c>
      <c r="AT540" s="230" t="s">
        <v>138</v>
      </c>
      <c r="AU540" s="230" t="s">
        <v>88</v>
      </c>
      <c r="AY540" s="18" t="s">
        <v>136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8" t="s">
        <v>86</v>
      </c>
      <c r="BK540" s="231">
        <f>ROUND(I540*H540,2)</f>
        <v>0</v>
      </c>
      <c r="BL540" s="18" t="s">
        <v>143</v>
      </c>
      <c r="BM540" s="230" t="s">
        <v>820</v>
      </c>
    </row>
    <row r="541" s="13" customFormat="1">
      <c r="A541" s="13"/>
      <c r="B541" s="232"/>
      <c r="C541" s="233"/>
      <c r="D541" s="234" t="s">
        <v>145</v>
      </c>
      <c r="E541" s="235" t="s">
        <v>1</v>
      </c>
      <c r="F541" s="236" t="s">
        <v>821</v>
      </c>
      <c r="G541" s="233"/>
      <c r="H541" s="235" t="s">
        <v>1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145</v>
      </c>
      <c r="AU541" s="242" t="s">
        <v>88</v>
      </c>
      <c r="AV541" s="13" t="s">
        <v>86</v>
      </c>
      <c r="AW541" s="13" t="s">
        <v>33</v>
      </c>
      <c r="AX541" s="13" t="s">
        <v>78</v>
      </c>
      <c r="AY541" s="242" t="s">
        <v>136</v>
      </c>
    </row>
    <row r="542" s="14" customFormat="1">
      <c r="A542" s="14"/>
      <c r="B542" s="243"/>
      <c r="C542" s="244"/>
      <c r="D542" s="234" t="s">
        <v>145</v>
      </c>
      <c r="E542" s="245" t="s">
        <v>1</v>
      </c>
      <c r="F542" s="246" t="s">
        <v>88</v>
      </c>
      <c r="G542" s="244"/>
      <c r="H542" s="247">
        <v>2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145</v>
      </c>
      <c r="AU542" s="253" t="s">
        <v>88</v>
      </c>
      <c r="AV542" s="14" t="s">
        <v>88</v>
      </c>
      <c r="AW542" s="14" t="s">
        <v>33</v>
      </c>
      <c r="AX542" s="14" t="s">
        <v>86</v>
      </c>
      <c r="AY542" s="253" t="s">
        <v>136</v>
      </c>
    </row>
    <row r="543" s="2" customFormat="1" ht="24.15" customHeight="1">
      <c r="A543" s="39"/>
      <c r="B543" s="40"/>
      <c r="C543" s="219" t="s">
        <v>822</v>
      </c>
      <c r="D543" s="219" t="s">
        <v>138</v>
      </c>
      <c r="E543" s="220" t="s">
        <v>823</v>
      </c>
      <c r="F543" s="221" t="s">
        <v>824</v>
      </c>
      <c r="G543" s="222" t="s">
        <v>364</v>
      </c>
      <c r="H543" s="223">
        <v>2</v>
      </c>
      <c r="I543" s="224"/>
      <c r="J543" s="225">
        <f>ROUND(I543*H543,2)</f>
        <v>0</v>
      </c>
      <c r="K543" s="221" t="s">
        <v>142</v>
      </c>
      <c r="L543" s="45"/>
      <c r="M543" s="226" t="s">
        <v>1</v>
      </c>
      <c r="N543" s="227" t="s">
        <v>43</v>
      </c>
      <c r="O543" s="92"/>
      <c r="P543" s="228">
        <f>O543*H543</f>
        <v>0</v>
      </c>
      <c r="Q543" s="228">
        <v>0.11241</v>
      </c>
      <c r="R543" s="228">
        <f>Q543*H543</f>
        <v>0.22481999999999999</v>
      </c>
      <c r="S543" s="228">
        <v>0</v>
      </c>
      <c r="T543" s="229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0" t="s">
        <v>143</v>
      </c>
      <c r="AT543" s="230" t="s">
        <v>138</v>
      </c>
      <c r="AU543" s="230" t="s">
        <v>88</v>
      </c>
      <c r="AY543" s="18" t="s">
        <v>136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8" t="s">
        <v>86</v>
      </c>
      <c r="BK543" s="231">
        <f>ROUND(I543*H543,2)</f>
        <v>0</v>
      </c>
      <c r="BL543" s="18" t="s">
        <v>143</v>
      </c>
      <c r="BM543" s="230" t="s">
        <v>825</v>
      </c>
    </row>
    <row r="544" s="13" customFormat="1">
      <c r="A544" s="13"/>
      <c r="B544" s="232"/>
      <c r="C544" s="233"/>
      <c r="D544" s="234" t="s">
        <v>145</v>
      </c>
      <c r="E544" s="235" t="s">
        <v>1</v>
      </c>
      <c r="F544" s="236" t="s">
        <v>826</v>
      </c>
      <c r="G544" s="233"/>
      <c r="H544" s="235" t="s">
        <v>1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145</v>
      </c>
      <c r="AU544" s="242" t="s">
        <v>88</v>
      </c>
      <c r="AV544" s="13" t="s">
        <v>86</v>
      </c>
      <c r="AW544" s="13" t="s">
        <v>33</v>
      </c>
      <c r="AX544" s="13" t="s">
        <v>78</v>
      </c>
      <c r="AY544" s="242" t="s">
        <v>136</v>
      </c>
    </row>
    <row r="545" s="14" customFormat="1">
      <c r="A545" s="14"/>
      <c r="B545" s="243"/>
      <c r="C545" s="244"/>
      <c r="D545" s="234" t="s">
        <v>145</v>
      </c>
      <c r="E545" s="245" t="s">
        <v>1</v>
      </c>
      <c r="F545" s="246" t="s">
        <v>88</v>
      </c>
      <c r="G545" s="244"/>
      <c r="H545" s="247">
        <v>2</v>
      </c>
      <c r="I545" s="248"/>
      <c r="J545" s="244"/>
      <c r="K545" s="244"/>
      <c r="L545" s="249"/>
      <c r="M545" s="250"/>
      <c r="N545" s="251"/>
      <c r="O545" s="251"/>
      <c r="P545" s="251"/>
      <c r="Q545" s="251"/>
      <c r="R545" s="251"/>
      <c r="S545" s="251"/>
      <c r="T545" s="25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3" t="s">
        <v>145</v>
      </c>
      <c r="AU545" s="253" t="s">
        <v>88</v>
      </c>
      <c r="AV545" s="14" t="s">
        <v>88</v>
      </c>
      <c r="AW545" s="14" t="s">
        <v>33</v>
      </c>
      <c r="AX545" s="14" t="s">
        <v>86</v>
      </c>
      <c r="AY545" s="253" t="s">
        <v>136</v>
      </c>
    </row>
    <row r="546" s="13" customFormat="1">
      <c r="A546" s="13"/>
      <c r="B546" s="232"/>
      <c r="C546" s="233"/>
      <c r="D546" s="234" t="s">
        <v>145</v>
      </c>
      <c r="E546" s="235" t="s">
        <v>1</v>
      </c>
      <c r="F546" s="236" t="s">
        <v>827</v>
      </c>
      <c r="G546" s="233"/>
      <c r="H546" s="235" t="s">
        <v>1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2" t="s">
        <v>145</v>
      </c>
      <c r="AU546" s="242" t="s">
        <v>88</v>
      </c>
      <c r="AV546" s="13" t="s">
        <v>86</v>
      </c>
      <c r="AW546" s="13" t="s">
        <v>33</v>
      </c>
      <c r="AX546" s="13" t="s">
        <v>78</v>
      </c>
      <c r="AY546" s="242" t="s">
        <v>136</v>
      </c>
    </row>
    <row r="547" s="13" customFormat="1">
      <c r="A547" s="13"/>
      <c r="B547" s="232"/>
      <c r="C547" s="233"/>
      <c r="D547" s="234" t="s">
        <v>145</v>
      </c>
      <c r="E547" s="235" t="s">
        <v>1</v>
      </c>
      <c r="F547" s="236" t="s">
        <v>828</v>
      </c>
      <c r="G547" s="233"/>
      <c r="H547" s="235" t="s">
        <v>1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2" t="s">
        <v>145</v>
      </c>
      <c r="AU547" s="242" t="s">
        <v>88</v>
      </c>
      <c r="AV547" s="13" t="s">
        <v>86</v>
      </c>
      <c r="AW547" s="13" t="s">
        <v>33</v>
      </c>
      <c r="AX547" s="13" t="s">
        <v>78</v>
      </c>
      <c r="AY547" s="242" t="s">
        <v>136</v>
      </c>
    </row>
    <row r="548" s="2" customFormat="1" ht="14.4" customHeight="1">
      <c r="A548" s="39"/>
      <c r="B548" s="40"/>
      <c r="C548" s="219" t="s">
        <v>829</v>
      </c>
      <c r="D548" s="219" t="s">
        <v>138</v>
      </c>
      <c r="E548" s="220" t="s">
        <v>830</v>
      </c>
      <c r="F548" s="221" t="s">
        <v>831</v>
      </c>
      <c r="G548" s="222" t="s">
        <v>473</v>
      </c>
      <c r="H548" s="223">
        <v>4</v>
      </c>
      <c r="I548" s="224"/>
      <c r="J548" s="225">
        <f>ROUND(I548*H548,2)</f>
        <v>0</v>
      </c>
      <c r="K548" s="221" t="s">
        <v>1</v>
      </c>
      <c r="L548" s="45"/>
      <c r="M548" s="226" t="s">
        <v>1</v>
      </c>
      <c r="N548" s="227" t="s">
        <v>43</v>
      </c>
      <c r="O548" s="92"/>
      <c r="P548" s="228">
        <f>O548*H548</f>
        <v>0</v>
      </c>
      <c r="Q548" s="228">
        <v>0.95352000000000003</v>
      </c>
      <c r="R548" s="228">
        <f>Q548*H548</f>
        <v>3.8140800000000001</v>
      </c>
      <c r="S548" s="228">
        <v>0</v>
      </c>
      <c r="T548" s="22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143</v>
      </c>
      <c r="AT548" s="230" t="s">
        <v>138</v>
      </c>
      <c r="AU548" s="230" t="s">
        <v>88</v>
      </c>
      <c r="AY548" s="18" t="s">
        <v>136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86</v>
      </c>
      <c r="BK548" s="231">
        <f>ROUND(I548*H548,2)</f>
        <v>0</v>
      </c>
      <c r="BL548" s="18" t="s">
        <v>143</v>
      </c>
      <c r="BM548" s="230" t="s">
        <v>832</v>
      </c>
    </row>
    <row r="549" s="13" customFormat="1">
      <c r="A549" s="13"/>
      <c r="B549" s="232"/>
      <c r="C549" s="233"/>
      <c r="D549" s="234" t="s">
        <v>145</v>
      </c>
      <c r="E549" s="235" t="s">
        <v>1</v>
      </c>
      <c r="F549" s="236" t="s">
        <v>833</v>
      </c>
      <c r="G549" s="233"/>
      <c r="H549" s="235" t="s">
        <v>1</v>
      </c>
      <c r="I549" s="237"/>
      <c r="J549" s="233"/>
      <c r="K549" s="233"/>
      <c r="L549" s="238"/>
      <c r="M549" s="239"/>
      <c r="N549" s="240"/>
      <c r="O549" s="240"/>
      <c r="P549" s="240"/>
      <c r="Q549" s="240"/>
      <c r="R549" s="240"/>
      <c r="S549" s="240"/>
      <c r="T549" s="24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2" t="s">
        <v>145</v>
      </c>
      <c r="AU549" s="242" t="s">
        <v>88</v>
      </c>
      <c r="AV549" s="13" t="s">
        <v>86</v>
      </c>
      <c r="AW549" s="13" t="s">
        <v>33</v>
      </c>
      <c r="AX549" s="13" t="s">
        <v>78</v>
      </c>
      <c r="AY549" s="242" t="s">
        <v>136</v>
      </c>
    </row>
    <row r="550" s="14" customFormat="1">
      <c r="A550" s="14"/>
      <c r="B550" s="243"/>
      <c r="C550" s="244"/>
      <c r="D550" s="234" t="s">
        <v>145</v>
      </c>
      <c r="E550" s="245" t="s">
        <v>1</v>
      </c>
      <c r="F550" s="246" t="s">
        <v>834</v>
      </c>
      <c r="G550" s="244"/>
      <c r="H550" s="247">
        <v>4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3" t="s">
        <v>145</v>
      </c>
      <c r="AU550" s="253" t="s">
        <v>88</v>
      </c>
      <c r="AV550" s="14" t="s">
        <v>88</v>
      </c>
      <c r="AW550" s="14" t="s">
        <v>33</v>
      </c>
      <c r="AX550" s="14" t="s">
        <v>86</v>
      </c>
      <c r="AY550" s="253" t="s">
        <v>136</v>
      </c>
    </row>
    <row r="551" s="2" customFormat="1" ht="14.4" customHeight="1">
      <c r="A551" s="39"/>
      <c r="B551" s="40"/>
      <c r="C551" s="276" t="s">
        <v>835</v>
      </c>
      <c r="D551" s="276" t="s">
        <v>196</v>
      </c>
      <c r="E551" s="277" t="s">
        <v>836</v>
      </c>
      <c r="F551" s="278" t="s">
        <v>837</v>
      </c>
      <c r="G551" s="279" t="s">
        <v>473</v>
      </c>
      <c r="H551" s="280">
        <v>4.0800000000000001</v>
      </c>
      <c r="I551" s="281"/>
      <c r="J551" s="282">
        <f>ROUND(I551*H551,2)</f>
        <v>0</v>
      </c>
      <c r="K551" s="278" t="s">
        <v>142</v>
      </c>
      <c r="L551" s="283"/>
      <c r="M551" s="284" t="s">
        <v>1</v>
      </c>
      <c r="N551" s="285" t="s">
        <v>43</v>
      </c>
      <c r="O551" s="92"/>
      <c r="P551" s="228">
        <f>O551*H551</f>
        <v>0</v>
      </c>
      <c r="Q551" s="228">
        <v>0.051999999999999998</v>
      </c>
      <c r="R551" s="228">
        <f>Q551*H551</f>
        <v>0.21215999999999999</v>
      </c>
      <c r="S551" s="228">
        <v>0</v>
      </c>
      <c r="T551" s="229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0" t="s">
        <v>200</v>
      </c>
      <c r="AT551" s="230" t="s">
        <v>196</v>
      </c>
      <c r="AU551" s="230" t="s">
        <v>88</v>
      </c>
      <c r="AY551" s="18" t="s">
        <v>136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8" t="s">
        <v>86</v>
      </c>
      <c r="BK551" s="231">
        <f>ROUND(I551*H551,2)</f>
        <v>0</v>
      </c>
      <c r="BL551" s="18" t="s">
        <v>143</v>
      </c>
      <c r="BM551" s="230" t="s">
        <v>838</v>
      </c>
    </row>
    <row r="552" s="13" customFormat="1">
      <c r="A552" s="13"/>
      <c r="B552" s="232"/>
      <c r="C552" s="233"/>
      <c r="D552" s="234" t="s">
        <v>145</v>
      </c>
      <c r="E552" s="235" t="s">
        <v>1</v>
      </c>
      <c r="F552" s="236" t="s">
        <v>839</v>
      </c>
      <c r="G552" s="233"/>
      <c r="H552" s="235" t="s">
        <v>1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2" t="s">
        <v>145</v>
      </c>
      <c r="AU552" s="242" t="s">
        <v>88</v>
      </c>
      <c r="AV552" s="13" t="s">
        <v>86</v>
      </c>
      <c r="AW552" s="13" t="s">
        <v>33</v>
      </c>
      <c r="AX552" s="13" t="s">
        <v>78</v>
      </c>
      <c r="AY552" s="242" t="s">
        <v>136</v>
      </c>
    </row>
    <row r="553" s="14" customFormat="1">
      <c r="A553" s="14"/>
      <c r="B553" s="243"/>
      <c r="C553" s="244"/>
      <c r="D553" s="234" t="s">
        <v>145</v>
      </c>
      <c r="E553" s="245" t="s">
        <v>1</v>
      </c>
      <c r="F553" s="246" t="s">
        <v>840</v>
      </c>
      <c r="G553" s="244"/>
      <c r="H553" s="247">
        <v>4.0800000000000001</v>
      </c>
      <c r="I553" s="248"/>
      <c r="J553" s="244"/>
      <c r="K553" s="244"/>
      <c r="L553" s="249"/>
      <c r="M553" s="250"/>
      <c r="N553" s="251"/>
      <c r="O553" s="251"/>
      <c r="P553" s="251"/>
      <c r="Q553" s="251"/>
      <c r="R553" s="251"/>
      <c r="S553" s="251"/>
      <c r="T553" s="25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3" t="s">
        <v>145</v>
      </c>
      <c r="AU553" s="253" t="s">
        <v>88</v>
      </c>
      <c r="AV553" s="14" t="s">
        <v>88</v>
      </c>
      <c r="AW553" s="14" t="s">
        <v>33</v>
      </c>
      <c r="AX553" s="14" t="s">
        <v>86</v>
      </c>
      <c r="AY553" s="253" t="s">
        <v>136</v>
      </c>
    </row>
    <row r="554" s="2" customFormat="1" ht="24.15" customHeight="1">
      <c r="A554" s="39"/>
      <c r="B554" s="40"/>
      <c r="C554" s="219" t="s">
        <v>841</v>
      </c>
      <c r="D554" s="219" t="s">
        <v>138</v>
      </c>
      <c r="E554" s="220" t="s">
        <v>842</v>
      </c>
      <c r="F554" s="221" t="s">
        <v>843</v>
      </c>
      <c r="G554" s="222" t="s">
        <v>141</v>
      </c>
      <c r="H554" s="223">
        <v>7.2000000000000002</v>
      </c>
      <c r="I554" s="224"/>
      <c r="J554" s="225">
        <f>ROUND(I554*H554,2)</f>
        <v>0</v>
      </c>
      <c r="K554" s="221" t="s">
        <v>142</v>
      </c>
      <c r="L554" s="45"/>
      <c r="M554" s="226" t="s">
        <v>1</v>
      </c>
      <c r="N554" s="227" t="s">
        <v>43</v>
      </c>
      <c r="O554" s="92"/>
      <c r="P554" s="228">
        <f>O554*H554</f>
        <v>0</v>
      </c>
      <c r="Q554" s="228">
        <v>1.9695</v>
      </c>
      <c r="R554" s="228">
        <f>Q554*H554</f>
        <v>14.180400000000001</v>
      </c>
      <c r="S554" s="228">
        <v>0</v>
      </c>
      <c r="T554" s="229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0" t="s">
        <v>143</v>
      </c>
      <c r="AT554" s="230" t="s">
        <v>138</v>
      </c>
      <c r="AU554" s="230" t="s">
        <v>88</v>
      </c>
      <c r="AY554" s="18" t="s">
        <v>136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8" t="s">
        <v>86</v>
      </c>
      <c r="BK554" s="231">
        <f>ROUND(I554*H554,2)</f>
        <v>0</v>
      </c>
      <c r="BL554" s="18" t="s">
        <v>143</v>
      </c>
      <c r="BM554" s="230" t="s">
        <v>844</v>
      </c>
    </row>
    <row r="555" s="13" customFormat="1">
      <c r="A555" s="13"/>
      <c r="B555" s="232"/>
      <c r="C555" s="233"/>
      <c r="D555" s="234" t="s">
        <v>145</v>
      </c>
      <c r="E555" s="235" t="s">
        <v>1</v>
      </c>
      <c r="F555" s="236" t="s">
        <v>845</v>
      </c>
      <c r="G555" s="233"/>
      <c r="H555" s="235" t="s">
        <v>1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2" t="s">
        <v>145</v>
      </c>
      <c r="AU555" s="242" t="s">
        <v>88</v>
      </c>
      <c r="AV555" s="13" t="s">
        <v>86</v>
      </c>
      <c r="AW555" s="13" t="s">
        <v>33</v>
      </c>
      <c r="AX555" s="13" t="s">
        <v>78</v>
      </c>
      <c r="AY555" s="242" t="s">
        <v>136</v>
      </c>
    </row>
    <row r="556" s="14" customFormat="1">
      <c r="A556" s="14"/>
      <c r="B556" s="243"/>
      <c r="C556" s="244"/>
      <c r="D556" s="234" t="s">
        <v>145</v>
      </c>
      <c r="E556" s="245" t="s">
        <v>1</v>
      </c>
      <c r="F556" s="246" t="s">
        <v>846</v>
      </c>
      <c r="G556" s="244"/>
      <c r="H556" s="247">
        <v>7.2000000000000002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3" t="s">
        <v>145</v>
      </c>
      <c r="AU556" s="253" t="s">
        <v>88</v>
      </c>
      <c r="AV556" s="14" t="s">
        <v>88</v>
      </c>
      <c r="AW556" s="14" t="s">
        <v>33</v>
      </c>
      <c r="AX556" s="14" t="s">
        <v>86</v>
      </c>
      <c r="AY556" s="253" t="s">
        <v>136</v>
      </c>
    </row>
    <row r="557" s="12" customFormat="1" ht="22.8" customHeight="1">
      <c r="A557" s="12"/>
      <c r="B557" s="203"/>
      <c r="C557" s="204"/>
      <c r="D557" s="205" t="s">
        <v>77</v>
      </c>
      <c r="E557" s="217" t="s">
        <v>726</v>
      </c>
      <c r="F557" s="217" t="s">
        <v>847</v>
      </c>
      <c r="G557" s="204"/>
      <c r="H557" s="204"/>
      <c r="I557" s="207"/>
      <c r="J557" s="218">
        <f>BK557</f>
        <v>0</v>
      </c>
      <c r="K557" s="204"/>
      <c r="L557" s="209"/>
      <c r="M557" s="210"/>
      <c r="N557" s="211"/>
      <c r="O557" s="211"/>
      <c r="P557" s="212">
        <f>SUM(P558:P571)</f>
        <v>0</v>
      </c>
      <c r="Q557" s="211"/>
      <c r="R557" s="212">
        <f>SUM(R558:R571)</f>
        <v>0</v>
      </c>
      <c r="S557" s="211"/>
      <c r="T557" s="213">
        <f>SUM(T558:T571)</f>
        <v>53.815200000000004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14" t="s">
        <v>86</v>
      </c>
      <c r="AT557" s="215" t="s">
        <v>77</v>
      </c>
      <c r="AU557" s="215" t="s">
        <v>86</v>
      </c>
      <c r="AY557" s="214" t="s">
        <v>136</v>
      </c>
      <c r="BK557" s="216">
        <f>SUM(BK558:BK571)</f>
        <v>0</v>
      </c>
    </row>
    <row r="558" s="2" customFormat="1" ht="24.15" customHeight="1">
      <c r="A558" s="39"/>
      <c r="B558" s="40"/>
      <c r="C558" s="219" t="s">
        <v>848</v>
      </c>
      <c r="D558" s="219" t="s">
        <v>138</v>
      </c>
      <c r="E558" s="220" t="s">
        <v>849</v>
      </c>
      <c r="F558" s="221" t="s">
        <v>850</v>
      </c>
      <c r="G558" s="222" t="s">
        <v>473</v>
      </c>
      <c r="H558" s="223">
        <v>135</v>
      </c>
      <c r="I558" s="224"/>
      <c r="J558" s="225">
        <f>ROUND(I558*H558,2)</f>
        <v>0</v>
      </c>
      <c r="K558" s="221" t="s">
        <v>142</v>
      </c>
      <c r="L558" s="45"/>
      <c r="M558" s="226" t="s">
        <v>1</v>
      </c>
      <c r="N558" s="227" t="s">
        <v>43</v>
      </c>
      <c r="O558" s="92"/>
      <c r="P558" s="228">
        <f>O558*H558</f>
        <v>0</v>
      </c>
      <c r="Q558" s="228">
        <v>0</v>
      </c>
      <c r="R558" s="228">
        <f>Q558*H558</f>
        <v>0</v>
      </c>
      <c r="S558" s="228">
        <v>0.34999999999999998</v>
      </c>
      <c r="T558" s="229">
        <f>S558*H558</f>
        <v>47.25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143</v>
      </c>
      <c r="AT558" s="230" t="s">
        <v>138</v>
      </c>
      <c r="AU558" s="230" t="s">
        <v>88</v>
      </c>
      <c r="AY558" s="18" t="s">
        <v>136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86</v>
      </c>
      <c r="BK558" s="231">
        <f>ROUND(I558*H558,2)</f>
        <v>0</v>
      </c>
      <c r="BL558" s="18" t="s">
        <v>143</v>
      </c>
      <c r="BM558" s="230" t="s">
        <v>851</v>
      </c>
    </row>
    <row r="559" s="2" customFormat="1" ht="24.15" customHeight="1">
      <c r="A559" s="39"/>
      <c r="B559" s="40"/>
      <c r="C559" s="219" t="s">
        <v>852</v>
      </c>
      <c r="D559" s="219" t="s">
        <v>138</v>
      </c>
      <c r="E559" s="220" t="s">
        <v>853</v>
      </c>
      <c r="F559" s="221" t="s">
        <v>854</v>
      </c>
      <c r="G559" s="222" t="s">
        <v>364</v>
      </c>
      <c r="H559" s="223">
        <v>2</v>
      </c>
      <c r="I559" s="224"/>
      <c r="J559" s="225">
        <f>ROUND(I559*H559,2)</f>
        <v>0</v>
      </c>
      <c r="K559" s="221" t="s">
        <v>142</v>
      </c>
      <c r="L559" s="45"/>
      <c r="M559" s="226" t="s">
        <v>1</v>
      </c>
      <c r="N559" s="227" t="s">
        <v>43</v>
      </c>
      <c r="O559" s="92"/>
      <c r="P559" s="228">
        <f>O559*H559</f>
        <v>0</v>
      </c>
      <c r="Q559" s="228">
        <v>0</v>
      </c>
      <c r="R559" s="228">
        <f>Q559*H559</f>
        <v>0</v>
      </c>
      <c r="S559" s="228">
        <v>0.082000000000000003</v>
      </c>
      <c r="T559" s="229">
        <f>S559*H559</f>
        <v>0.16400000000000001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0" t="s">
        <v>143</v>
      </c>
      <c r="AT559" s="230" t="s">
        <v>138</v>
      </c>
      <c r="AU559" s="230" t="s">
        <v>88</v>
      </c>
      <c r="AY559" s="18" t="s">
        <v>136</v>
      </c>
      <c r="BE559" s="231">
        <f>IF(N559="základní",J559,0)</f>
        <v>0</v>
      </c>
      <c r="BF559" s="231">
        <f>IF(N559="snížená",J559,0)</f>
        <v>0</v>
      </c>
      <c r="BG559" s="231">
        <f>IF(N559="zákl. přenesená",J559,0)</f>
        <v>0</v>
      </c>
      <c r="BH559" s="231">
        <f>IF(N559="sníž. přenesená",J559,0)</f>
        <v>0</v>
      </c>
      <c r="BI559" s="231">
        <f>IF(N559="nulová",J559,0)</f>
        <v>0</v>
      </c>
      <c r="BJ559" s="18" t="s">
        <v>86</v>
      </c>
      <c r="BK559" s="231">
        <f>ROUND(I559*H559,2)</f>
        <v>0</v>
      </c>
      <c r="BL559" s="18" t="s">
        <v>143</v>
      </c>
      <c r="BM559" s="230" t="s">
        <v>855</v>
      </c>
    </row>
    <row r="560" s="13" customFormat="1">
      <c r="A560" s="13"/>
      <c r="B560" s="232"/>
      <c r="C560" s="233"/>
      <c r="D560" s="234" t="s">
        <v>145</v>
      </c>
      <c r="E560" s="235" t="s">
        <v>1</v>
      </c>
      <c r="F560" s="236" t="s">
        <v>856</v>
      </c>
      <c r="G560" s="233"/>
      <c r="H560" s="235" t="s">
        <v>1</v>
      </c>
      <c r="I560" s="237"/>
      <c r="J560" s="233"/>
      <c r="K560" s="233"/>
      <c r="L560" s="238"/>
      <c r="M560" s="239"/>
      <c r="N560" s="240"/>
      <c r="O560" s="240"/>
      <c r="P560" s="240"/>
      <c r="Q560" s="240"/>
      <c r="R560" s="240"/>
      <c r="S560" s="240"/>
      <c r="T560" s="24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2" t="s">
        <v>145</v>
      </c>
      <c r="AU560" s="242" t="s">
        <v>88</v>
      </c>
      <c r="AV560" s="13" t="s">
        <v>86</v>
      </c>
      <c r="AW560" s="13" t="s">
        <v>33</v>
      </c>
      <c r="AX560" s="13" t="s">
        <v>78</v>
      </c>
      <c r="AY560" s="242" t="s">
        <v>136</v>
      </c>
    </row>
    <row r="561" s="14" customFormat="1">
      <c r="A561" s="14"/>
      <c r="B561" s="243"/>
      <c r="C561" s="244"/>
      <c r="D561" s="234" t="s">
        <v>145</v>
      </c>
      <c r="E561" s="245" t="s">
        <v>1</v>
      </c>
      <c r="F561" s="246" t="s">
        <v>88</v>
      </c>
      <c r="G561" s="244"/>
      <c r="H561" s="247">
        <v>2</v>
      </c>
      <c r="I561" s="248"/>
      <c r="J561" s="244"/>
      <c r="K561" s="244"/>
      <c r="L561" s="249"/>
      <c r="M561" s="250"/>
      <c r="N561" s="251"/>
      <c r="O561" s="251"/>
      <c r="P561" s="251"/>
      <c r="Q561" s="251"/>
      <c r="R561" s="251"/>
      <c r="S561" s="251"/>
      <c r="T561" s="25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3" t="s">
        <v>145</v>
      </c>
      <c r="AU561" s="253" t="s">
        <v>88</v>
      </c>
      <c r="AV561" s="14" t="s">
        <v>88</v>
      </c>
      <c r="AW561" s="14" t="s">
        <v>33</v>
      </c>
      <c r="AX561" s="14" t="s">
        <v>86</v>
      </c>
      <c r="AY561" s="253" t="s">
        <v>136</v>
      </c>
    </row>
    <row r="562" s="2" customFormat="1" ht="24.15" customHeight="1">
      <c r="A562" s="39"/>
      <c r="B562" s="40"/>
      <c r="C562" s="219" t="s">
        <v>857</v>
      </c>
      <c r="D562" s="219" t="s">
        <v>138</v>
      </c>
      <c r="E562" s="220" t="s">
        <v>858</v>
      </c>
      <c r="F562" s="221" t="s">
        <v>859</v>
      </c>
      <c r="G562" s="222" t="s">
        <v>364</v>
      </c>
      <c r="H562" s="223">
        <v>3</v>
      </c>
      <c r="I562" s="224"/>
      <c r="J562" s="225">
        <f>ROUND(I562*H562,2)</f>
        <v>0</v>
      </c>
      <c r="K562" s="221" t="s">
        <v>142</v>
      </c>
      <c r="L562" s="45"/>
      <c r="M562" s="226" t="s">
        <v>1</v>
      </c>
      <c r="N562" s="227" t="s">
        <v>43</v>
      </c>
      <c r="O562" s="92"/>
      <c r="P562" s="228">
        <f>O562*H562</f>
        <v>0</v>
      </c>
      <c r="Q562" s="228">
        <v>0</v>
      </c>
      <c r="R562" s="228">
        <f>Q562*H562</f>
        <v>0</v>
      </c>
      <c r="S562" s="228">
        <v>0.10000000000000001</v>
      </c>
      <c r="T562" s="229">
        <f>S562*H562</f>
        <v>0.30000000000000004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143</v>
      </c>
      <c r="AT562" s="230" t="s">
        <v>138</v>
      </c>
      <c r="AU562" s="230" t="s">
        <v>88</v>
      </c>
      <c r="AY562" s="18" t="s">
        <v>136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86</v>
      </c>
      <c r="BK562" s="231">
        <f>ROUND(I562*H562,2)</f>
        <v>0</v>
      </c>
      <c r="BL562" s="18" t="s">
        <v>143</v>
      </c>
      <c r="BM562" s="230" t="s">
        <v>860</v>
      </c>
    </row>
    <row r="563" s="13" customFormat="1">
      <c r="A563" s="13"/>
      <c r="B563" s="232"/>
      <c r="C563" s="233"/>
      <c r="D563" s="234" t="s">
        <v>145</v>
      </c>
      <c r="E563" s="235" t="s">
        <v>1</v>
      </c>
      <c r="F563" s="236" t="s">
        <v>861</v>
      </c>
      <c r="G563" s="233"/>
      <c r="H563" s="235" t="s">
        <v>1</v>
      </c>
      <c r="I563" s="237"/>
      <c r="J563" s="233"/>
      <c r="K563" s="233"/>
      <c r="L563" s="238"/>
      <c r="M563" s="239"/>
      <c r="N563" s="240"/>
      <c r="O563" s="240"/>
      <c r="P563" s="240"/>
      <c r="Q563" s="240"/>
      <c r="R563" s="240"/>
      <c r="S563" s="240"/>
      <c r="T563" s="24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2" t="s">
        <v>145</v>
      </c>
      <c r="AU563" s="242" t="s">
        <v>88</v>
      </c>
      <c r="AV563" s="13" t="s">
        <v>86</v>
      </c>
      <c r="AW563" s="13" t="s">
        <v>33</v>
      </c>
      <c r="AX563" s="13" t="s">
        <v>78</v>
      </c>
      <c r="AY563" s="242" t="s">
        <v>136</v>
      </c>
    </row>
    <row r="564" s="14" customFormat="1">
      <c r="A564" s="14"/>
      <c r="B564" s="243"/>
      <c r="C564" s="244"/>
      <c r="D564" s="234" t="s">
        <v>145</v>
      </c>
      <c r="E564" s="245" t="s">
        <v>1</v>
      </c>
      <c r="F564" s="246" t="s">
        <v>160</v>
      </c>
      <c r="G564" s="244"/>
      <c r="H564" s="247">
        <v>3</v>
      </c>
      <c r="I564" s="248"/>
      <c r="J564" s="244"/>
      <c r="K564" s="244"/>
      <c r="L564" s="249"/>
      <c r="M564" s="250"/>
      <c r="N564" s="251"/>
      <c r="O564" s="251"/>
      <c r="P564" s="251"/>
      <c r="Q564" s="251"/>
      <c r="R564" s="251"/>
      <c r="S564" s="251"/>
      <c r="T564" s="25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3" t="s">
        <v>145</v>
      </c>
      <c r="AU564" s="253" t="s">
        <v>88</v>
      </c>
      <c r="AV564" s="14" t="s">
        <v>88</v>
      </c>
      <c r="AW564" s="14" t="s">
        <v>33</v>
      </c>
      <c r="AX564" s="14" t="s">
        <v>86</v>
      </c>
      <c r="AY564" s="253" t="s">
        <v>136</v>
      </c>
    </row>
    <row r="565" s="2" customFormat="1" ht="24.15" customHeight="1">
      <c r="A565" s="39"/>
      <c r="B565" s="40"/>
      <c r="C565" s="219" t="s">
        <v>862</v>
      </c>
      <c r="D565" s="219" t="s">
        <v>138</v>
      </c>
      <c r="E565" s="220" t="s">
        <v>863</v>
      </c>
      <c r="F565" s="221" t="s">
        <v>864</v>
      </c>
      <c r="G565" s="222" t="s">
        <v>364</v>
      </c>
      <c r="H565" s="223">
        <v>36</v>
      </c>
      <c r="I565" s="224"/>
      <c r="J565" s="225">
        <f>ROUND(I565*H565,2)</f>
        <v>0</v>
      </c>
      <c r="K565" s="221" t="s">
        <v>142</v>
      </c>
      <c r="L565" s="45"/>
      <c r="M565" s="226" t="s">
        <v>1</v>
      </c>
      <c r="N565" s="227" t="s">
        <v>43</v>
      </c>
      <c r="O565" s="92"/>
      <c r="P565" s="228">
        <f>O565*H565</f>
        <v>0</v>
      </c>
      <c r="Q565" s="228">
        <v>0</v>
      </c>
      <c r="R565" s="228">
        <f>Q565*H565</f>
        <v>0</v>
      </c>
      <c r="S565" s="228">
        <v>0.16500000000000001</v>
      </c>
      <c r="T565" s="229">
        <f>S565*H565</f>
        <v>5.9400000000000004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0" t="s">
        <v>143</v>
      </c>
      <c r="AT565" s="230" t="s">
        <v>138</v>
      </c>
      <c r="AU565" s="230" t="s">
        <v>88</v>
      </c>
      <c r="AY565" s="18" t="s">
        <v>136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8" t="s">
        <v>86</v>
      </c>
      <c r="BK565" s="231">
        <f>ROUND(I565*H565,2)</f>
        <v>0</v>
      </c>
      <c r="BL565" s="18" t="s">
        <v>143</v>
      </c>
      <c r="BM565" s="230" t="s">
        <v>865</v>
      </c>
    </row>
    <row r="566" s="13" customFormat="1">
      <c r="A566" s="13"/>
      <c r="B566" s="232"/>
      <c r="C566" s="233"/>
      <c r="D566" s="234" t="s">
        <v>145</v>
      </c>
      <c r="E566" s="235" t="s">
        <v>1</v>
      </c>
      <c r="F566" s="236" t="s">
        <v>866</v>
      </c>
      <c r="G566" s="233"/>
      <c r="H566" s="235" t="s">
        <v>1</v>
      </c>
      <c r="I566" s="237"/>
      <c r="J566" s="233"/>
      <c r="K566" s="233"/>
      <c r="L566" s="238"/>
      <c r="M566" s="239"/>
      <c r="N566" s="240"/>
      <c r="O566" s="240"/>
      <c r="P566" s="240"/>
      <c r="Q566" s="240"/>
      <c r="R566" s="240"/>
      <c r="S566" s="240"/>
      <c r="T566" s="24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2" t="s">
        <v>145</v>
      </c>
      <c r="AU566" s="242" t="s">
        <v>88</v>
      </c>
      <c r="AV566" s="13" t="s">
        <v>86</v>
      </c>
      <c r="AW566" s="13" t="s">
        <v>33</v>
      </c>
      <c r="AX566" s="13" t="s">
        <v>78</v>
      </c>
      <c r="AY566" s="242" t="s">
        <v>136</v>
      </c>
    </row>
    <row r="567" s="14" customFormat="1">
      <c r="A567" s="14"/>
      <c r="B567" s="243"/>
      <c r="C567" s="244"/>
      <c r="D567" s="234" t="s">
        <v>145</v>
      </c>
      <c r="E567" s="245" t="s">
        <v>1</v>
      </c>
      <c r="F567" s="246" t="s">
        <v>867</v>
      </c>
      <c r="G567" s="244"/>
      <c r="H567" s="247">
        <v>36</v>
      </c>
      <c r="I567" s="248"/>
      <c r="J567" s="244"/>
      <c r="K567" s="244"/>
      <c r="L567" s="249"/>
      <c r="M567" s="250"/>
      <c r="N567" s="251"/>
      <c r="O567" s="251"/>
      <c r="P567" s="251"/>
      <c r="Q567" s="251"/>
      <c r="R567" s="251"/>
      <c r="S567" s="251"/>
      <c r="T567" s="25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3" t="s">
        <v>145</v>
      </c>
      <c r="AU567" s="253" t="s">
        <v>88</v>
      </c>
      <c r="AV567" s="14" t="s">
        <v>88</v>
      </c>
      <c r="AW567" s="14" t="s">
        <v>33</v>
      </c>
      <c r="AX567" s="14" t="s">
        <v>86</v>
      </c>
      <c r="AY567" s="253" t="s">
        <v>136</v>
      </c>
    </row>
    <row r="568" s="13" customFormat="1">
      <c r="A568" s="13"/>
      <c r="B568" s="232"/>
      <c r="C568" s="233"/>
      <c r="D568" s="234" t="s">
        <v>145</v>
      </c>
      <c r="E568" s="235" t="s">
        <v>1</v>
      </c>
      <c r="F568" s="236" t="s">
        <v>868</v>
      </c>
      <c r="G568" s="233"/>
      <c r="H568" s="235" t="s">
        <v>1</v>
      </c>
      <c r="I568" s="237"/>
      <c r="J568" s="233"/>
      <c r="K568" s="233"/>
      <c r="L568" s="238"/>
      <c r="M568" s="239"/>
      <c r="N568" s="240"/>
      <c r="O568" s="240"/>
      <c r="P568" s="240"/>
      <c r="Q568" s="240"/>
      <c r="R568" s="240"/>
      <c r="S568" s="240"/>
      <c r="T568" s="24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2" t="s">
        <v>145</v>
      </c>
      <c r="AU568" s="242" t="s">
        <v>88</v>
      </c>
      <c r="AV568" s="13" t="s">
        <v>86</v>
      </c>
      <c r="AW568" s="13" t="s">
        <v>33</v>
      </c>
      <c r="AX568" s="13" t="s">
        <v>78</v>
      </c>
      <c r="AY568" s="242" t="s">
        <v>136</v>
      </c>
    </row>
    <row r="569" s="2" customFormat="1" ht="24.15" customHeight="1">
      <c r="A569" s="39"/>
      <c r="B569" s="40"/>
      <c r="C569" s="219" t="s">
        <v>869</v>
      </c>
      <c r="D569" s="219" t="s">
        <v>138</v>
      </c>
      <c r="E569" s="220" t="s">
        <v>870</v>
      </c>
      <c r="F569" s="221" t="s">
        <v>871</v>
      </c>
      <c r="G569" s="222" t="s">
        <v>473</v>
      </c>
      <c r="H569" s="223">
        <v>65</v>
      </c>
      <c r="I569" s="224"/>
      <c r="J569" s="225">
        <f>ROUND(I569*H569,2)</f>
        <v>0</v>
      </c>
      <c r="K569" s="221" t="s">
        <v>142</v>
      </c>
      <c r="L569" s="45"/>
      <c r="M569" s="226" t="s">
        <v>1</v>
      </c>
      <c r="N569" s="227" t="s">
        <v>43</v>
      </c>
      <c r="O569" s="92"/>
      <c r="P569" s="228">
        <f>O569*H569</f>
        <v>0</v>
      </c>
      <c r="Q569" s="228">
        <v>0</v>
      </c>
      <c r="R569" s="228">
        <f>Q569*H569</f>
        <v>0</v>
      </c>
      <c r="S569" s="228">
        <v>0.00248</v>
      </c>
      <c r="T569" s="229">
        <f>S569*H569</f>
        <v>0.16120000000000001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0" t="s">
        <v>143</v>
      </c>
      <c r="AT569" s="230" t="s">
        <v>138</v>
      </c>
      <c r="AU569" s="230" t="s">
        <v>88</v>
      </c>
      <c r="AY569" s="18" t="s">
        <v>136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8" t="s">
        <v>86</v>
      </c>
      <c r="BK569" s="231">
        <f>ROUND(I569*H569,2)</f>
        <v>0</v>
      </c>
      <c r="BL569" s="18" t="s">
        <v>143</v>
      </c>
      <c r="BM569" s="230" t="s">
        <v>872</v>
      </c>
    </row>
    <row r="570" s="13" customFormat="1">
      <c r="A570" s="13"/>
      <c r="B570" s="232"/>
      <c r="C570" s="233"/>
      <c r="D570" s="234" t="s">
        <v>145</v>
      </c>
      <c r="E570" s="235" t="s">
        <v>1</v>
      </c>
      <c r="F570" s="236" t="s">
        <v>866</v>
      </c>
      <c r="G570" s="233"/>
      <c r="H570" s="235" t="s">
        <v>1</v>
      </c>
      <c r="I570" s="237"/>
      <c r="J570" s="233"/>
      <c r="K570" s="233"/>
      <c r="L570" s="238"/>
      <c r="M570" s="239"/>
      <c r="N570" s="240"/>
      <c r="O570" s="240"/>
      <c r="P570" s="240"/>
      <c r="Q570" s="240"/>
      <c r="R570" s="240"/>
      <c r="S570" s="240"/>
      <c r="T570" s="24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2" t="s">
        <v>145</v>
      </c>
      <c r="AU570" s="242" t="s">
        <v>88</v>
      </c>
      <c r="AV570" s="13" t="s">
        <v>86</v>
      </c>
      <c r="AW570" s="13" t="s">
        <v>33</v>
      </c>
      <c r="AX570" s="13" t="s">
        <v>78</v>
      </c>
      <c r="AY570" s="242" t="s">
        <v>136</v>
      </c>
    </row>
    <row r="571" s="14" customFormat="1">
      <c r="A571" s="14"/>
      <c r="B571" s="243"/>
      <c r="C571" s="244"/>
      <c r="D571" s="234" t="s">
        <v>145</v>
      </c>
      <c r="E571" s="245" t="s">
        <v>1</v>
      </c>
      <c r="F571" s="246" t="s">
        <v>674</v>
      </c>
      <c r="G571" s="244"/>
      <c r="H571" s="247">
        <v>65</v>
      </c>
      <c r="I571" s="248"/>
      <c r="J571" s="244"/>
      <c r="K571" s="244"/>
      <c r="L571" s="249"/>
      <c r="M571" s="250"/>
      <c r="N571" s="251"/>
      <c r="O571" s="251"/>
      <c r="P571" s="251"/>
      <c r="Q571" s="251"/>
      <c r="R571" s="251"/>
      <c r="S571" s="251"/>
      <c r="T571" s="25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3" t="s">
        <v>145</v>
      </c>
      <c r="AU571" s="253" t="s">
        <v>88</v>
      </c>
      <c r="AV571" s="14" t="s">
        <v>88</v>
      </c>
      <c r="AW571" s="14" t="s">
        <v>33</v>
      </c>
      <c r="AX571" s="14" t="s">
        <v>86</v>
      </c>
      <c r="AY571" s="253" t="s">
        <v>136</v>
      </c>
    </row>
    <row r="572" s="12" customFormat="1" ht="22.8" customHeight="1">
      <c r="A572" s="12"/>
      <c r="B572" s="203"/>
      <c r="C572" s="204"/>
      <c r="D572" s="205" t="s">
        <v>77</v>
      </c>
      <c r="E572" s="217" t="s">
        <v>873</v>
      </c>
      <c r="F572" s="217" t="s">
        <v>874</v>
      </c>
      <c r="G572" s="204"/>
      <c r="H572" s="204"/>
      <c r="I572" s="207"/>
      <c r="J572" s="218">
        <f>BK572</f>
        <v>0</v>
      </c>
      <c r="K572" s="204"/>
      <c r="L572" s="209"/>
      <c r="M572" s="210"/>
      <c r="N572" s="211"/>
      <c r="O572" s="211"/>
      <c r="P572" s="212">
        <f>SUM(P573:P611)</f>
        <v>0</v>
      </c>
      <c r="Q572" s="211"/>
      <c r="R572" s="212">
        <f>SUM(R573:R611)</f>
        <v>0</v>
      </c>
      <c r="S572" s="211"/>
      <c r="T572" s="213">
        <f>SUM(T573:T611)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14" t="s">
        <v>86</v>
      </c>
      <c r="AT572" s="215" t="s">
        <v>77</v>
      </c>
      <c r="AU572" s="215" t="s">
        <v>86</v>
      </c>
      <c r="AY572" s="214" t="s">
        <v>136</v>
      </c>
      <c r="BK572" s="216">
        <f>SUM(BK573:BK611)</f>
        <v>0</v>
      </c>
    </row>
    <row r="573" s="2" customFormat="1" ht="14.4" customHeight="1">
      <c r="A573" s="39"/>
      <c r="B573" s="40"/>
      <c r="C573" s="219" t="s">
        <v>875</v>
      </c>
      <c r="D573" s="219" t="s">
        <v>138</v>
      </c>
      <c r="E573" s="220" t="s">
        <v>876</v>
      </c>
      <c r="F573" s="221" t="s">
        <v>877</v>
      </c>
      <c r="G573" s="222" t="s">
        <v>199</v>
      </c>
      <c r="H573" s="223">
        <v>26.399999999999999</v>
      </c>
      <c r="I573" s="224"/>
      <c r="J573" s="225">
        <f>ROUND(I573*H573,2)</f>
        <v>0</v>
      </c>
      <c r="K573" s="221" t="s">
        <v>142</v>
      </c>
      <c r="L573" s="45"/>
      <c r="M573" s="226" t="s">
        <v>1</v>
      </c>
      <c r="N573" s="227" t="s">
        <v>43</v>
      </c>
      <c r="O573" s="92"/>
      <c r="P573" s="228">
        <f>O573*H573</f>
        <v>0</v>
      </c>
      <c r="Q573" s="228">
        <v>0</v>
      </c>
      <c r="R573" s="228">
        <f>Q573*H573</f>
        <v>0</v>
      </c>
      <c r="S573" s="228">
        <v>0</v>
      </c>
      <c r="T573" s="22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0" t="s">
        <v>143</v>
      </c>
      <c r="AT573" s="230" t="s">
        <v>138</v>
      </c>
      <c r="AU573" s="230" t="s">
        <v>88</v>
      </c>
      <c r="AY573" s="18" t="s">
        <v>136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8" t="s">
        <v>86</v>
      </c>
      <c r="BK573" s="231">
        <f>ROUND(I573*H573,2)</f>
        <v>0</v>
      </c>
      <c r="BL573" s="18" t="s">
        <v>143</v>
      </c>
      <c r="BM573" s="230" t="s">
        <v>878</v>
      </c>
    </row>
    <row r="574" s="13" customFormat="1">
      <c r="A574" s="13"/>
      <c r="B574" s="232"/>
      <c r="C574" s="233"/>
      <c r="D574" s="234" t="s">
        <v>145</v>
      </c>
      <c r="E574" s="235" t="s">
        <v>1</v>
      </c>
      <c r="F574" s="236" t="s">
        <v>879</v>
      </c>
      <c r="G574" s="233"/>
      <c r="H574" s="235" t="s">
        <v>1</v>
      </c>
      <c r="I574" s="237"/>
      <c r="J574" s="233"/>
      <c r="K574" s="233"/>
      <c r="L574" s="238"/>
      <c r="M574" s="239"/>
      <c r="N574" s="240"/>
      <c r="O574" s="240"/>
      <c r="P574" s="240"/>
      <c r="Q574" s="240"/>
      <c r="R574" s="240"/>
      <c r="S574" s="240"/>
      <c r="T574" s="24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2" t="s">
        <v>145</v>
      </c>
      <c r="AU574" s="242" t="s">
        <v>88</v>
      </c>
      <c r="AV574" s="13" t="s">
        <v>86</v>
      </c>
      <c r="AW574" s="13" t="s">
        <v>33</v>
      </c>
      <c r="AX574" s="13" t="s">
        <v>78</v>
      </c>
      <c r="AY574" s="242" t="s">
        <v>136</v>
      </c>
    </row>
    <row r="575" s="14" customFormat="1">
      <c r="A575" s="14"/>
      <c r="B575" s="243"/>
      <c r="C575" s="244"/>
      <c r="D575" s="234" t="s">
        <v>145</v>
      </c>
      <c r="E575" s="245" t="s">
        <v>1</v>
      </c>
      <c r="F575" s="246" t="s">
        <v>880</v>
      </c>
      <c r="G575" s="244"/>
      <c r="H575" s="247">
        <v>26.399999999999999</v>
      </c>
      <c r="I575" s="248"/>
      <c r="J575" s="244"/>
      <c r="K575" s="244"/>
      <c r="L575" s="249"/>
      <c r="M575" s="250"/>
      <c r="N575" s="251"/>
      <c r="O575" s="251"/>
      <c r="P575" s="251"/>
      <c r="Q575" s="251"/>
      <c r="R575" s="251"/>
      <c r="S575" s="251"/>
      <c r="T575" s="25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3" t="s">
        <v>145</v>
      </c>
      <c r="AU575" s="253" t="s">
        <v>88</v>
      </c>
      <c r="AV575" s="14" t="s">
        <v>88</v>
      </c>
      <c r="AW575" s="14" t="s">
        <v>33</v>
      </c>
      <c r="AX575" s="14" t="s">
        <v>86</v>
      </c>
      <c r="AY575" s="253" t="s">
        <v>136</v>
      </c>
    </row>
    <row r="576" s="2" customFormat="1" ht="24.15" customHeight="1">
      <c r="A576" s="39"/>
      <c r="B576" s="40"/>
      <c r="C576" s="219" t="s">
        <v>881</v>
      </c>
      <c r="D576" s="219" t="s">
        <v>138</v>
      </c>
      <c r="E576" s="220" t="s">
        <v>882</v>
      </c>
      <c r="F576" s="221" t="s">
        <v>883</v>
      </c>
      <c r="G576" s="222" t="s">
        <v>199</v>
      </c>
      <c r="H576" s="223">
        <v>105.59999999999999</v>
      </c>
      <c r="I576" s="224"/>
      <c r="J576" s="225">
        <f>ROUND(I576*H576,2)</f>
        <v>0</v>
      </c>
      <c r="K576" s="221" t="s">
        <v>142</v>
      </c>
      <c r="L576" s="45"/>
      <c r="M576" s="226" t="s">
        <v>1</v>
      </c>
      <c r="N576" s="227" t="s">
        <v>43</v>
      </c>
      <c r="O576" s="92"/>
      <c r="P576" s="228">
        <f>O576*H576</f>
        <v>0</v>
      </c>
      <c r="Q576" s="228">
        <v>0</v>
      </c>
      <c r="R576" s="228">
        <f>Q576*H576</f>
        <v>0</v>
      </c>
      <c r="S576" s="228">
        <v>0</v>
      </c>
      <c r="T576" s="22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0" t="s">
        <v>143</v>
      </c>
      <c r="AT576" s="230" t="s">
        <v>138</v>
      </c>
      <c r="AU576" s="230" t="s">
        <v>88</v>
      </c>
      <c r="AY576" s="18" t="s">
        <v>136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8" t="s">
        <v>86</v>
      </c>
      <c r="BK576" s="231">
        <f>ROUND(I576*H576,2)</f>
        <v>0</v>
      </c>
      <c r="BL576" s="18" t="s">
        <v>143</v>
      </c>
      <c r="BM576" s="230" t="s">
        <v>884</v>
      </c>
    </row>
    <row r="577" s="13" customFormat="1">
      <c r="A577" s="13"/>
      <c r="B577" s="232"/>
      <c r="C577" s="233"/>
      <c r="D577" s="234" t="s">
        <v>145</v>
      </c>
      <c r="E577" s="235" t="s">
        <v>1</v>
      </c>
      <c r="F577" s="236" t="s">
        <v>885</v>
      </c>
      <c r="G577" s="233"/>
      <c r="H577" s="235" t="s">
        <v>1</v>
      </c>
      <c r="I577" s="237"/>
      <c r="J577" s="233"/>
      <c r="K577" s="233"/>
      <c r="L577" s="238"/>
      <c r="M577" s="239"/>
      <c r="N577" s="240"/>
      <c r="O577" s="240"/>
      <c r="P577" s="240"/>
      <c r="Q577" s="240"/>
      <c r="R577" s="240"/>
      <c r="S577" s="240"/>
      <c r="T577" s="24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2" t="s">
        <v>145</v>
      </c>
      <c r="AU577" s="242" t="s">
        <v>88</v>
      </c>
      <c r="AV577" s="13" t="s">
        <v>86</v>
      </c>
      <c r="AW577" s="13" t="s">
        <v>33</v>
      </c>
      <c r="AX577" s="13" t="s">
        <v>78</v>
      </c>
      <c r="AY577" s="242" t="s">
        <v>136</v>
      </c>
    </row>
    <row r="578" s="14" customFormat="1">
      <c r="A578" s="14"/>
      <c r="B578" s="243"/>
      <c r="C578" s="244"/>
      <c r="D578" s="234" t="s">
        <v>145</v>
      </c>
      <c r="E578" s="245" t="s">
        <v>1</v>
      </c>
      <c r="F578" s="246" t="s">
        <v>886</v>
      </c>
      <c r="G578" s="244"/>
      <c r="H578" s="247">
        <v>105.59999999999999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3" t="s">
        <v>145</v>
      </c>
      <c r="AU578" s="253" t="s">
        <v>88</v>
      </c>
      <c r="AV578" s="14" t="s">
        <v>88</v>
      </c>
      <c r="AW578" s="14" t="s">
        <v>33</v>
      </c>
      <c r="AX578" s="14" t="s">
        <v>86</v>
      </c>
      <c r="AY578" s="253" t="s">
        <v>136</v>
      </c>
    </row>
    <row r="579" s="2" customFormat="1" ht="14.4" customHeight="1">
      <c r="A579" s="39"/>
      <c r="B579" s="40"/>
      <c r="C579" s="219" t="s">
        <v>887</v>
      </c>
      <c r="D579" s="219" t="s">
        <v>138</v>
      </c>
      <c r="E579" s="220" t="s">
        <v>888</v>
      </c>
      <c r="F579" s="221" t="s">
        <v>889</v>
      </c>
      <c r="G579" s="222" t="s">
        <v>199</v>
      </c>
      <c r="H579" s="223">
        <v>56.423999999999999</v>
      </c>
      <c r="I579" s="224"/>
      <c r="J579" s="225">
        <f>ROUND(I579*H579,2)</f>
        <v>0</v>
      </c>
      <c r="K579" s="221" t="s">
        <v>142</v>
      </c>
      <c r="L579" s="45"/>
      <c r="M579" s="226" t="s">
        <v>1</v>
      </c>
      <c r="N579" s="227" t="s">
        <v>43</v>
      </c>
      <c r="O579" s="92"/>
      <c r="P579" s="228">
        <f>O579*H579</f>
        <v>0</v>
      </c>
      <c r="Q579" s="228">
        <v>0</v>
      </c>
      <c r="R579" s="228">
        <f>Q579*H579</f>
        <v>0</v>
      </c>
      <c r="S579" s="228">
        <v>0</v>
      </c>
      <c r="T579" s="22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0" t="s">
        <v>143</v>
      </c>
      <c r="AT579" s="230" t="s">
        <v>138</v>
      </c>
      <c r="AU579" s="230" t="s">
        <v>88</v>
      </c>
      <c r="AY579" s="18" t="s">
        <v>136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8" t="s">
        <v>86</v>
      </c>
      <c r="BK579" s="231">
        <f>ROUND(I579*H579,2)</f>
        <v>0</v>
      </c>
      <c r="BL579" s="18" t="s">
        <v>143</v>
      </c>
      <c r="BM579" s="230" t="s">
        <v>890</v>
      </c>
    </row>
    <row r="580" s="13" customFormat="1">
      <c r="A580" s="13"/>
      <c r="B580" s="232"/>
      <c r="C580" s="233"/>
      <c r="D580" s="234" t="s">
        <v>145</v>
      </c>
      <c r="E580" s="235" t="s">
        <v>1</v>
      </c>
      <c r="F580" s="236" t="s">
        <v>891</v>
      </c>
      <c r="G580" s="233"/>
      <c r="H580" s="235" t="s">
        <v>1</v>
      </c>
      <c r="I580" s="237"/>
      <c r="J580" s="233"/>
      <c r="K580" s="233"/>
      <c r="L580" s="238"/>
      <c r="M580" s="239"/>
      <c r="N580" s="240"/>
      <c r="O580" s="240"/>
      <c r="P580" s="240"/>
      <c r="Q580" s="240"/>
      <c r="R580" s="240"/>
      <c r="S580" s="240"/>
      <c r="T580" s="24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2" t="s">
        <v>145</v>
      </c>
      <c r="AU580" s="242" t="s">
        <v>88</v>
      </c>
      <c r="AV580" s="13" t="s">
        <v>86</v>
      </c>
      <c r="AW580" s="13" t="s">
        <v>33</v>
      </c>
      <c r="AX580" s="13" t="s">
        <v>78</v>
      </c>
      <c r="AY580" s="242" t="s">
        <v>136</v>
      </c>
    </row>
    <row r="581" s="14" customFormat="1">
      <c r="A581" s="14"/>
      <c r="B581" s="243"/>
      <c r="C581" s="244"/>
      <c r="D581" s="234" t="s">
        <v>145</v>
      </c>
      <c r="E581" s="245" t="s">
        <v>1</v>
      </c>
      <c r="F581" s="246" t="s">
        <v>892</v>
      </c>
      <c r="G581" s="244"/>
      <c r="H581" s="247">
        <v>9.1739999999999995</v>
      </c>
      <c r="I581" s="248"/>
      <c r="J581" s="244"/>
      <c r="K581" s="244"/>
      <c r="L581" s="249"/>
      <c r="M581" s="250"/>
      <c r="N581" s="251"/>
      <c r="O581" s="251"/>
      <c r="P581" s="251"/>
      <c r="Q581" s="251"/>
      <c r="R581" s="251"/>
      <c r="S581" s="251"/>
      <c r="T581" s="252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3" t="s">
        <v>145</v>
      </c>
      <c r="AU581" s="253" t="s">
        <v>88</v>
      </c>
      <c r="AV581" s="14" t="s">
        <v>88</v>
      </c>
      <c r="AW581" s="14" t="s">
        <v>33</v>
      </c>
      <c r="AX581" s="14" t="s">
        <v>78</v>
      </c>
      <c r="AY581" s="253" t="s">
        <v>136</v>
      </c>
    </row>
    <row r="582" s="13" customFormat="1">
      <c r="A582" s="13"/>
      <c r="B582" s="232"/>
      <c r="C582" s="233"/>
      <c r="D582" s="234" t="s">
        <v>145</v>
      </c>
      <c r="E582" s="235" t="s">
        <v>1</v>
      </c>
      <c r="F582" s="236" t="s">
        <v>893</v>
      </c>
      <c r="G582" s="233"/>
      <c r="H582" s="235" t="s">
        <v>1</v>
      </c>
      <c r="I582" s="237"/>
      <c r="J582" s="233"/>
      <c r="K582" s="233"/>
      <c r="L582" s="238"/>
      <c r="M582" s="239"/>
      <c r="N582" s="240"/>
      <c r="O582" s="240"/>
      <c r="P582" s="240"/>
      <c r="Q582" s="240"/>
      <c r="R582" s="240"/>
      <c r="S582" s="240"/>
      <c r="T582" s="24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2" t="s">
        <v>145</v>
      </c>
      <c r="AU582" s="242" t="s">
        <v>88</v>
      </c>
      <c r="AV582" s="13" t="s">
        <v>86</v>
      </c>
      <c r="AW582" s="13" t="s">
        <v>33</v>
      </c>
      <c r="AX582" s="13" t="s">
        <v>78</v>
      </c>
      <c r="AY582" s="242" t="s">
        <v>136</v>
      </c>
    </row>
    <row r="583" s="14" customFormat="1">
      <c r="A583" s="14"/>
      <c r="B583" s="243"/>
      <c r="C583" s="244"/>
      <c r="D583" s="234" t="s">
        <v>145</v>
      </c>
      <c r="E583" s="245" t="s">
        <v>1</v>
      </c>
      <c r="F583" s="246" t="s">
        <v>894</v>
      </c>
      <c r="G583" s="244"/>
      <c r="H583" s="247">
        <v>47.25</v>
      </c>
      <c r="I583" s="248"/>
      <c r="J583" s="244"/>
      <c r="K583" s="244"/>
      <c r="L583" s="249"/>
      <c r="M583" s="250"/>
      <c r="N583" s="251"/>
      <c r="O583" s="251"/>
      <c r="P583" s="251"/>
      <c r="Q583" s="251"/>
      <c r="R583" s="251"/>
      <c r="S583" s="251"/>
      <c r="T583" s="25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3" t="s">
        <v>145</v>
      </c>
      <c r="AU583" s="253" t="s">
        <v>88</v>
      </c>
      <c r="AV583" s="14" t="s">
        <v>88</v>
      </c>
      <c r="AW583" s="14" t="s">
        <v>33</v>
      </c>
      <c r="AX583" s="14" t="s">
        <v>78</v>
      </c>
      <c r="AY583" s="253" t="s">
        <v>136</v>
      </c>
    </row>
    <row r="584" s="15" customFormat="1">
      <c r="A584" s="15"/>
      <c r="B584" s="254"/>
      <c r="C584" s="255"/>
      <c r="D584" s="234" t="s">
        <v>145</v>
      </c>
      <c r="E584" s="256" t="s">
        <v>1</v>
      </c>
      <c r="F584" s="257" t="s">
        <v>150</v>
      </c>
      <c r="G584" s="255"/>
      <c r="H584" s="258">
        <v>56.423999999999999</v>
      </c>
      <c r="I584" s="259"/>
      <c r="J584" s="255"/>
      <c r="K584" s="255"/>
      <c r="L584" s="260"/>
      <c r="M584" s="261"/>
      <c r="N584" s="262"/>
      <c r="O584" s="262"/>
      <c r="P584" s="262"/>
      <c r="Q584" s="262"/>
      <c r="R584" s="262"/>
      <c r="S584" s="262"/>
      <c r="T584" s="263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4" t="s">
        <v>145</v>
      </c>
      <c r="AU584" s="264" t="s">
        <v>88</v>
      </c>
      <c r="AV584" s="15" t="s">
        <v>143</v>
      </c>
      <c r="AW584" s="15" t="s">
        <v>33</v>
      </c>
      <c r="AX584" s="15" t="s">
        <v>86</v>
      </c>
      <c r="AY584" s="264" t="s">
        <v>136</v>
      </c>
    </row>
    <row r="585" s="2" customFormat="1" ht="24.15" customHeight="1">
      <c r="A585" s="39"/>
      <c r="B585" s="40"/>
      <c r="C585" s="219" t="s">
        <v>895</v>
      </c>
      <c r="D585" s="219" t="s">
        <v>138</v>
      </c>
      <c r="E585" s="220" t="s">
        <v>896</v>
      </c>
      <c r="F585" s="221" t="s">
        <v>897</v>
      </c>
      <c r="G585" s="222" t="s">
        <v>199</v>
      </c>
      <c r="H585" s="223">
        <v>225.696</v>
      </c>
      <c r="I585" s="224"/>
      <c r="J585" s="225">
        <f>ROUND(I585*H585,2)</f>
        <v>0</v>
      </c>
      <c r="K585" s="221" t="s">
        <v>142</v>
      </c>
      <c r="L585" s="45"/>
      <c r="M585" s="226" t="s">
        <v>1</v>
      </c>
      <c r="N585" s="227" t="s">
        <v>43</v>
      </c>
      <c r="O585" s="92"/>
      <c r="P585" s="228">
        <f>O585*H585</f>
        <v>0</v>
      </c>
      <c r="Q585" s="228">
        <v>0</v>
      </c>
      <c r="R585" s="228">
        <f>Q585*H585</f>
        <v>0</v>
      </c>
      <c r="S585" s="228">
        <v>0</v>
      </c>
      <c r="T585" s="229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0" t="s">
        <v>143</v>
      </c>
      <c r="AT585" s="230" t="s">
        <v>138</v>
      </c>
      <c r="AU585" s="230" t="s">
        <v>88</v>
      </c>
      <c r="AY585" s="18" t="s">
        <v>136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8" t="s">
        <v>86</v>
      </c>
      <c r="BK585" s="231">
        <f>ROUND(I585*H585,2)</f>
        <v>0</v>
      </c>
      <c r="BL585" s="18" t="s">
        <v>143</v>
      </c>
      <c r="BM585" s="230" t="s">
        <v>898</v>
      </c>
    </row>
    <row r="586" s="13" customFormat="1">
      <c r="A586" s="13"/>
      <c r="B586" s="232"/>
      <c r="C586" s="233"/>
      <c r="D586" s="234" t="s">
        <v>145</v>
      </c>
      <c r="E586" s="235" t="s">
        <v>1</v>
      </c>
      <c r="F586" s="236" t="s">
        <v>885</v>
      </c>
      <c r="G586" s="233"/>
      <c r="H586" s="235" t="s">
        <v>1</v>
      </c>
      <c r="I586" s="237"/>
      <c r="J586" s="233"/>
      <c r="K586" s="233"/>
      <c r="L586" s="238"/>
      <c r="M586" s="239"/>
      <c r="N586" s="240"/>
      <c r="O586" s="240"/>
      <c r="P586" s="240"/>
      <c r="Q586" s="240"/>
      <c r="R586" s="240"/>
      <c r="S586" s="240"/>
      <c r="T586" s="24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2" t="s">
        <v>145</v>
      </c>
      <c r="AU586" s="242" t="s">
        <v>88</v>
      </c>
      <c r="AV586" s="13" t="s">
        <v>86</v>
      </c>
      <c r="AW586" s="13" t="s">
        <v>33</v>
      </c>
      <c r="AX586" s="13" t="s">
        <v>78</v>
      </c>
      <c r="AY586" s="242" t="s">
        <v>136</v>
      </c>
    </row>
    <row r="587" s="14" customFormat="1">
      <c r="A587" s="14"/>
      <c r="B587" s="243"/>
      <c r="C587" s="244"/>
      <c r="D587" s="234" t="s">
        <v>145</v>
      </c>
      <c r="E587" s="245" t="s">
        <v>1</v>
      </c>
      <c r="F587" s="246" t="s">
        <v>899</v>
      </c>
      <c r="G587" s="244"/>
      <c r="H587" s="247">
        <v>225.696</v>
      </c>
      <c r="I587" s="248"/>
      <c r="J587" s="244"/>
      <c r="K587" s="244"/>
      <c r="L587" s="249"/>
      <c r="M587" s="250"/>
      <c r="N587" s="251"/>
      <c r="O587" s="251"/>
      <c r="P587" s="251"/>
      <c r="Q587" s="251"/>
      <c r="R587" s="251"/>
      <c r="S587" s="251"/>
      <c r="T587" s="252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3" t="s">
        <v>145</v>
      </c>
      <c r="AU587" s="253" t="s">
        <v>88</v>
      </c>
      <c r="AV587" s="14" t="s">
        <v>88</v>
      </c>
      <c r="AW587" s="14" t="s">
        <v>33</v>
      </c>
      <c r="AX587" s="14" t="s">
        <v>86</v>
      </c>
      <c r="AY587" s="253" t="s">
        <v>136</v>
      </c>
    </row>
    <row r="588" s="2" customFormat="1" ht="14.4" customHeight="1">
      <c r="A588" s="39"/>
      <c r="B588" s="40"/>
      <c r="C588" s="219" t="s">
        <v>900</v>
      </c>
      <c r="D588" s="219" t="s">
        <v>138</v>
      </c>
      <c r="E588" s="220" t="s">
        <v>901</v>
      </c>
      <c r="F588" s="221" t="s">
        <v>902</v>
      </c>
      <c r="G588" s="222" t="s">
        <v>199</v>
      </c>
      <c r="H588" s="223">
        <v>6.5650000000000004</v>
      </c>
      <c r="I588" s="224"/>
      <c r="J588" s="225">
        <f>ROUND(I588*H588,2)</f>
        <v>0</v>
      </c>
      <c r="K588" s="221" t="s">
        <v>142</v>
      </c>
      <c r="L588" s="45"/>
      <c r="M588" s="226" t="s">
        <v>1</v>
      </c>
      <c r="N588" s="227" t="s">
        <v>43</v>
      </c>
      <c r="O588" s="92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143</v>
      </c>
      <c r="AT588" s="230" t="s">
        <v>138</v>
      </c>
      <c r="AU588" s="230" t="s">
        <v>88</v>
      </c>
      <c r="AY588" s="18" t="s">
        <v>136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86</v>
      </c>
      <c r="BK588" s="231">
        <f>ROUND(I588*H588,2)</f>
        <v>0</v>
      </c>
      <c r="BL588" s="18" t="s">
        <v>143</v>
      </c>
      <c r="BM588" s="230" t="s">
        <v>903</v>
      </c>
    </row>
    <row r="589" s="13" customFormat="1">
      <c r="A589" s="13"/>
      <c r="B589" s="232"/>
      <c r="C589" s="233"/>
      <c r="D589" s="234" t="s">
        <v>145</v>
      </c>
      <c r="E589" s="235" t="s">
        <v>1</v>
      </c>
      <c r="F589" s="236" t="s">
        <v>904</v>
      </c>
      <c r="G589" s="233"/>
      <c r="H589" s="235" t="s">
        <v>1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145</v>
      </c>
      <c r="AU589" s="242" t="s">
        <v>88</v>
      </c>
      <c r="AV589" s="13" t="s">
        <v>86</v>
      </c>
      <c r="AW589" s="13" t="s">
        <v>33</v>
      </c>
      <c r="AX589" s="13" t="s">
        <v>78</v>
      </c>
      <c r="AY589" s="242" t="s">
        <v>136</v>
      </c>
    </row>
    <row r="590" s="14" customFormat="1">
      <c r="A590" s="14"/>
      <c r="B590" s="243"/>
      <c r="C590" s="244"/>
      <c r="D590" s="234" t="s">
        <v>145</v>
      </c>
      <c r="E590" s="245" t="s">
        <v>1</v>
      </c>
      <c r="F590" s="246" t="s">
        <v>905</v>
      </c>
      <c r="G590" s="244"/>
      <c r="H590" s="247">
        <v>53.814999999999998</v>
      </c>
      <c r="I590" s="248"/>
      <c r="J590" s="244"/>
      <c r="K590" s="244"/>
      <c r="L590" s="249"/>
      <c r="M590" s="250"/>
      <c r="N590" s="251"/>
      <c r="O590" s="251"/>
      <c r="P590" s="251"/>
      <c r="Q590" s="251"/>
      <c r="R590" s="251"/>
      <c r="S590" s="251"/>
      <c r="T590" s="25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3" t="s">
        <v>145</v>
      </c>
      <c r="AU590" s="253" t="s">
        <v>88</v>
      </c>
      <c r="AV590" s="14" t="s">
        <v>88</v>
      </c>
      <c r="AW590" s="14" t="s">
        <v>33</v>
      </c>
      <c r="AX590" s="14" t="s">
        <v>78</v>
      </c>
      <c r="AY590" s="253" t="s">
        <v>136</v>
      </c>
    </row>
    <row r="591" s="13" customFormat="1">
      <c r="A591" s="13"/>
      <c r="B591" s="232"/>
      <c r="C591" s="233"/>
      <c r="D591" s="234" t="s">
        <v>145</v>
      </c>
      <c r="E591" s="235" t="s">
        <v>1</v>
      </c>
      <c r="F591" s="236" t="s">
        <v>906</v>
      </c>
      <c r="G591" s="233"/>
      <c r="H591" s="235" t="s">
        <v>1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2" t="s">
        <v>145</v>
      </c>
      <c r="AU591" s="242" t="s">
        <v>88</v>
      </c>
      <c r="AV591" s="13" t="s">
        <v>86</v>
      </c>
      <c r="AW591" s="13" t="s">
        <v>33</v>
      </c>
      <c r="AX591" s="13" t="s">
        <v>78</v>
      </c>
      <c r="AY591" s="242" t="s">
        <v>136</v>
      </c>
    </row>
    <row r="592" s="14" customFormat="1">
      <c r="A592" s="14"/>
      <c r="B592" s="243"/>
      <c r="C592" s="244"/>
      <c r="D592" s="234" t="s">
        <v>145</v>
      </c>
      <c r="E592" s="245" t="s">
        <v>1</v>
      </c>
      <c r="F592" s="246" t="s">
        <v>907</v>
      </c>
      <c r="G592" s="244"/>
      <c r="H592" s="247">
        <v>-47.25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145</v>
      </c>
      <c r="AU592" s="253" t="s">
        <v>88</v>
      </c>
      <c r="AV592" s="14" t="s">
        <v>88</v>
      </c>
      <c r="AW592" s="14" t="s">
        <v>33</v>
      </c>
      <c r="AX592" s="14" t="s">
        <v>78</v>
      </c>
      <c r="AY592" s="253" t="s">
        <v>136</v>
      </c>
    </row>
    <row r="593" s="15" customFormat="1">
      <c r="A593" s="15"/>
      <c r="B593" s="254"/>
      <c r="C593" s="255"/>
      <c r="D593" s="234" t="s">
        <v>145</v>
      </c>
      <c r="E593" s="256" t="s">
        <v>1</v>
      </c>
      <c r="F593" s="257" t="s">
        <v>150</v>
      </c>
      <c r="G593" s="255"/>
      <c r="H593" s="258">
        <v>6.5649999999999977</v>
      </c>
      <c r="I593" s="259"/>
      <c r="J593" s="255"/>
      <c r="K593" s="255"/>
      <c r="L593" s="260"/>
      <c r="M593" s="261"/>
      <c r="N593" s="262"/>
      <c r="O593" s="262"/>
      <c r="P593" s="262"/>
      <c r="Q593" s="262"/>
      <c r="R593" s="262"/>
      <c r="S593" s="262"/>
      <c r="T593" s="263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4" t="s">
        <v>145</v>
      </c>
      <c r="AU593" s="264" t="s">
        <v>88</v>
      </c>
      <c r="AV593" s="15" t="s">
        <v>143</v>
      </c>
      <c r="AW593" s="15" t="s">
        <v>33</v>
      </c>
      <c r="AX593" s="15" t="s">
        <v>86</v>
      </c>
      <c r="AY593" s="264" t="s">
        <v>136</v>
      </c>
    </row>
    <row r="594" s="2" customFormat="1" ht="24.15" customHeight="1">
      <c r="A594" s="39"/>
      <c r="B594" s="40"/>
      <c r="C594" s="219" t="s">
        <v>908</v>
      </c>
      <c r="D594" s="219" t="s">
        <v>138</v>
      </c>
      <c r="E594" s="220" t="s">
        <v>909</v>
      </c>
      <c r="F594" s="221" t="s">
        <v>910</v>
      </c>
      <c r="G594" s="222" t="s">
        <v>199</v>
      </c>
      <c r="H594" s="223">
        <v>26.399999999999999</v>
      </c>
      <c r="I594" s="224"/>
      <c r="J594" s="225">
        <f>ROUND(I594*H594,2)</f>
        <v>0</v>
      </c>
      <c r="K594" s="221" t="s">
        <v>142</v>
      </c>
      <c r="L594" s="45"/>
      <c r="M594" s="226" t="s">
        <v>1</v>
      </c>
      <c r="N594" s="227" t="s">
        <v>43</v>
      </c>
      <c r="O594" s="92"/>
      <c r="P594" s="228">
        <f>O594*H594</f>
        <v>0</v>
      </c>
      <c r="Q594" s="228">
        <v>0</v>
      </c>
      <c r="R594" s="228">
        <f>Q594*H594</f>
        <v>0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143</v>
      </c>
      <c r="AT594" s="230" t="s">
        <v>138</v>
      </c>
      <c r="AU594" s="230" t="s">
        <v>88</v>
      </c>
      <c r="AY594" s="18" t="s">
        <v>136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86</v>
      </c>
      <c r="BK594" s="231">
        <f>ROUND(I594*H594,2)</f>
        <v>0</v>
      </c>
      <c r="BL594" s="18" t="s">
        <v>143</v>
      </c>
      <c r="BM594" s="230" t="s">
        <v>911</v>
      </c>
    </row>
    <row r="595" s="13" customFormat="1">
      <c r="A595" s="13"/>
      <c r="B595" s="232"/>
      <c r="C595" s="233"/>
      <c r="D595" s="234" t="s">
        <v>145</v>
      </c>
      <c r="E595" s="235" t="s">
        <v>1</v>
      </c>
      <c r="F595" s="236" t="s">
        <v>885</v>
      </c>
      <c r="G595" s="233"/>
      <c r="H595" s="235" t="s">
        <v>1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2" t="s">
        <v>145</v>
      </c>
      <c r="AU595" s="242" t="s">
        <v>88</v>
      </c>
      <c r="AV595" s="13" t="s">
        <v>86</v>
      </c>
      <c r="AW595" s="13" t="s">
        <v>33</v>
      </c>
      <c r="AX595" s="13" t="s">
        <v>78</v>
      </c>
      <c r="AY595" s="242" t="s">
        <v>136</v>
      </c>
    </row>
    <row r="596" s="14" customFormat="1">
      <c r="A596" s="14"/>
      <c r="B596" s="243"/>
      <c r="C596" s="244"/>
      <c r="D596" s="234" t="s">
        <v>145</v>
      </c>
      <c r="E596" s="245" t="s">
        <v>1</v>
      </c>
      <c r="F596" s="246" t="s">
        <v>912</v>
      </c>
      <c r="G596" s="244"/>
      <c r="H596" s="247">
        <v>26.399999999999999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145</v>
      </c>
      <c r="AU596" s="253" t="s">
        <v>88</v>
      </c>
      <c r="AV596" s="14" t="s">
        <v>88</v>
      </c>
      <c r="AW596" s="14" t="s">
        <v>33</v>
      </c>
      <c r="AX596" s="14" t="s">
        <v>86</v>
      </c>
      <c r="AY596" s="253" t="s">
        <v>136</v>
      </c>
    </row>
    <row r="597" s="2" customFormat="1" ht="37.8" customHeight="1">
      <c r="A597" s="39"/>
      <c r="B597" s="40"/>
      <c r="C597" s="219" t="s">
        <v>913</v>
      </c>
      <c r="D597" s="219" t="s">
        <v>138</v>
      </c>
      <c r="E597" s="220" t="s">
        <v>914</v>
      </c>
      <c r="F597" s="221" t="s">
        <v>915</v>
      </c>
      <c r="G597" s="222" t="s">
        <v>199</v>
      </c>
      <c r="H597" s="223">
        <v>47.25</v>
      </c>
      <c r="I597" s="224"/>
      <c r="J597" s="225">
        <f>ROUND(I597*H597,2)</f>
        <v>0</v>
      </c>
      <c r="K597" s="221" t="s">
        <v>142</v>
      </c>
      <c r="L597" s="45"/>
      <c r="M597" s="226" t="s">
        <v>1</v>
      </c>
      <c r="N597" s="227" t="s">
        <v>43</v>
      </c>
      <c r="O597" s="92"/>
      <c r="P597" s="228">
        <f>O597*H597</f>
        <v>0</v>
      </c>
      <c r="Q597" s="228">
        <v>0</v>
      </c>
      <c r="R597" s="228">
        <f>Q597*H597</f>
        <v>0</v>
      </c>
      <c r="S597" s="228">
        <v>0</v>
      </c>
      <c r="T597" s="229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0" t="s">
        <v>143</v>
      </c>
      <c r="AT597" s="230" t="s">
        <v>138</v>
      </c>
      <c r="AU597" s="230" t="s">
        <v>88</v>
      </c>
      <c r="AY597" s="18" t="s">
        <v>136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18" t="s">
        <v>86</v>
      </c>
      <c r="BK597" s="231">
        <f>ROUND(I597*H597,2)</f>
        <v>0</v>
      </c>
      <c r="BL597" s="18" t="s">
        <v>143</v>
      </c>
      <c r="BM597" s="230" t="s">
        <v>916</v>
      </c>
    </row>
    <row r="598" s="13" customFormat="1">
      <c r="A598" s="13"/>
      <c r="B598" s="232"/>
      <c r="C598" s="233"/>
      <c r="D598" s="234" t="s">
        <v>145</v>
      </c>
      <c r="E598" s="235" t="s">
        <v>1</v>
      </c>
      <c r="F598" s="236" t="s">
        <v>893</v>
      </c>
      <c r="G598" s="233"/>
      <c r="H598" s="235" t="s">
        <v>1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2" t="s">
        <v>145</v>
      </c>
      <c r="AU598" s="242" t="s">
        <v>88</v>
      </c>
      <c r="AV598" s="13" t="s">
        <v>86</v>
      </c>
      <c r="AW598" s="13" t="s">
        <v>33</v>
      </c>
      <c r="AX598" s="13" t="s">
        <v>78</v>
      </c>
      <c r="AY598" s="242" t="s">
        <v>136</v>
      </c>
    </row>
    <row r="599" s="14" customFormat="1">
      <c r="A599" s="14"/>
      <c r="B599" s="243"/>
      <c r="C599" s="244"/>
      <c r="D599" s="234" t="s">
        <v>145</v>
      </c>
      <c r="E599" s="245" t="s">
        <v>1</v>
      </c>
      <c r="F599" s="246" t="s">
        <v>894</v>
      </c>
      <c r="G599" s="244"/>
      <c r="H599" s="247">
        <v>47.25</v>
      </c>
      <c r="I599" s="248"/>
      <c r="J599" s="244"/>
      <c r="K599" s="244"/>
      <c r="L599" s="249"/>
      <c r="M599" s="250"/>
      <c r="N599" s="251"/>
      <c r="O599" s="251"/>
      <c r="P599" s="251"/>
      <c r="Q599" s="251"/>
      <c r="R599" s="251"/>
      <c r="S599" s="251"/>
      <c r="T599" s="25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3" t="s">
        <v>145</v>
      </c>
      <c r="AU599" s="253" t="s">
        <v>88</v>
      </c>
      <c r="AV599" s="14" t="s">
        <v>88</v>
      </c>
      <c r="AW599" s="14" t="s">
        <v>33</v>
      </c>
      <c r="AX599" s="14" t="s">
        <v>86</v>
      </c>
      <c r="AY599" s="253" t="s">
        <v>136</v>
      </c>
    </row>
    <row r="600" s="2" customFormat="1" ht="37.8" customHeight="1">
      <c r="A600" s="39"/>
      <c r="B600" s="40"/>
      <c r="C600" s="219" t="s">
        <v>917</v>
      </c>
      <c r="D600" s="219" t="s">
        <v>138</v>
      </c>
      <c r="E600" s="220" t="s">
        <v>918</v>
      </c>
      <c r="F600" s="221" t="s">
        <v>919</v>
      </c>
      <c r="G600" s="222" t="s">
        <v>199</v>
      </c>
      <c r="H600" s="223">
        <v>26.399999999999999</v>
      </c>
      <c r="I600" s="224"/>
      <c r="J600" s="225">
        <f>ROUND(I600*H600,2)</f>
        <v>0</v>
      </c>
      <c r="K600" s="221" t="s">
        <v>142</v>
      </c>
      <c r="L600" s="45"/>
      <c r="M600" s="226" t="s">
        <v>1</v>
      </c>
      <c r="N600" s="227" t="s">
        <v>43</v>
      </c>
      <c r="O600" s="92"/>
      <c r="P600" s="228">
        <f>O600*H600</f>
        <v>0</v>
      </c>
      <c r="Q600" s="228">
        <v>0</v>
      </c>
      <c r="R600" s="228">
        <f>Q600*H600</f>
        <v>0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143</v>
      </c>
      <c r="AT600" s="230" t="s">
        <v>138</v>
      </c>
      <c r="AU600" s="230" t="s">
        <v>88</v>
      </c>
      <c r="AY600" s="18" t="s">
        <v>136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86</v>
      </c>
      <c r="BK600" s="231">
        <f>ROUND(I600*H600,2)</f>
        <v>0</v>
      </c>
      <c r="BL600" s="18" t="s">
        <v>143</v>
      </c>
      <c r="BM600" s="230" t="s">
        <v>920</v>
      </c>
    </row>
    <row r="601" s="13" customFormat="1">
      <c r="A601" s="13"/>
      <c r="B601" s="232"/>
      <c r="C601" s="233"/>
      <c r="D601" s="234" t="s">
        <v>145</v>
      </c>
      <c r="E601" s="235" t="s">
        <v>1</v>
      </c>
      <c r="F601" s="236" t="s">
        <v>879</v>
      </c>
      <c r="G601" s="233"/>
      <c r="H601" s="235" t="s">
        <v>1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2" t="s">
        <v>145</v>
      </c>
      <c r="AU601" s="242" t="s">
        <v>88</v>
      </c>
      <c r="AV601" s="13" t="s">
        <v>86</v>
      </c>
      <c r="AW601" s="13" t="s">
        <v>33</v>
      </c>
      <c r="AX601" s="13" t="s">
        <v>78</v>
      </c>
      <c r="AY601" s="242" t="s">
        <v>136</v>
      </c>
    </row>
    <row r="602" s="14" customFormat="1">
      <c r="A602" s="14"/>
      <c r="B602" s="243"/>
      <c r="C602" s="244"/>
      <c r="D602" s="234" t="s">
        <v>145</v>
      </c>
      <c r="E602" s="245" t="s">
        <v>1</v>
      </c>
      <c r="F602" s="246" t="s">
        <v>880</v>
      </c>
      <c r="G602" s="244"/>
      <c r="H602" s="247">
        <v>26.399999999999999</v>
      </c>
      <c r="I602" s="248"/>
      <c r="J602" s="244"/>
      <c r="K602" s="244"/>
      <c r="L602" s="249"/>
      <c r="M602" s="250"/>
      <c r="N602" s="251"/>
      <c r="O602" s="251"/>
      <c r="P602" s="251"/>
      <c r="Q602" s="251"/>
      <c r="R602" s="251"/>
      <c r="S602" s="251"/>
      <c r="T602" s="25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3" t="s">
        <v>145</v>
      </c>
      <c r="AU602" s="253" t="s">
        <v>88</v>
      </c>
      <c r="AV602" s="14" t="s">
        <v>88</v>
      </c>
      <c r="AW602" s="14" t="s">
        <v>33</v>
      </c>
      <c r="AX602" s="14" t="s">
        <v>86</v>
      </c>
      <c r="AY602" s="253" t="s">
        <v>136</v>
      </c>
    </row>
    <row r="603" s="2" customFormat="1" ht="37.8" customHeight="1">
      <c r="A603" s="39"/>
      <c r="B603" s="40"/>
      <c r="C603" s="219" t="s">
        <v>921</v>
      </c>
      <c r="D603" s="219" t="s">
        <v>138</v>
      </c>
      <c r="E603" s="220" t="s">
        <v>922</v>
      </c>
      <c r="F603" s="221" t="s">
        <v>923</v>
      </c>
      <c r="G603" s="222" t="s">
        <v>199</v>
      </c>
      <c r="H603" s="223">
        <v>9.1739999999999995</v>
      </c>
      <c r="I603" s="224"/>
      <c r="J603" s="225">
        <f>ROUND(I603*H603,2)</f>
        <v>0</v>
      </c>
      <c r="K603" s="221" t="s">
        <v>142</v>
      </c>
      <c r="L603" s="45"/>
      <c r="M603" s="226" t="s">
        <v>1</v>
      </c>
      <c r="N603" s="227" t="s">
        <v>43</v>
      </c>
      <c r="O603" s="92"/>
      <c r="P603" s="228">
        <f>O603*H603</f>
        <v>0</v>
      </c>
      <c r="Q603" s="228">
        <v>0</v>
      </c>
      <c r="R603" s="228">
        <f>Q603*H603</f>
        <v>0</v>
      </c>
      <c r="S603" s="228">
        <v>0</v>
      </c>
      <c r="T603" s="229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0" t="s">
        <v>143</v>
      </c>
      <c r="AT603" s="230" t="s">
        <v>138</v>
      </c>
      <c r="AU603" s="230" t="s">
        <v>88</v>
      </c>
      <c r="AY603" s="18" t="s">
        <v>136</v>
      </c>
      <c r="BE603" s="231">
        <f>IF(N603="základní",J603,0)</f>
        <v>0</v>
      </c>
      <c r="BF603" s="231">
        <f>IF(N603="snížená",J603,0)</f>
        <v>0</v>
      </c>
      <c r="BG603" s="231">
        <f>IF(N603="zákl. přenesená",J603,0)</f>
        <v>0</v>
      </c>
      <c r="BH603" s="231">
        <f>IF(N603="sníž. přenesená",J603,0)</f>
        <v>0</v>
      </c>
      <c r="BI603" s="231">
        <f>IF(N603="nulová",J603,0)</f>
        <v>0</v>
      </c>
      <c r="BJ603" s="18" t="s">
        <v>86</v>
      </c>
      <c r="BK603" s="231">
        <f>ROUND(I603*H603,2)</f>
        <v>0</v>
      </c>
      <c r="BL603" s="18" t="s">
        <v>143</v>
      </c>
      <c r="BM603" s="230" t="s">
        <v>924</v>
      </c>
    </row>
    <row r="604" s="13" customFormat="1">
      <c r="A604" s="13"/>
      <c r="B604" s="232"/>
      <c r="C604" s="233"/>
      <c r="D604" s="234" t="s">
        <v>145</v>
      </c>
      <c r="E604" s="235" t="s">
        <v>1</v>
      </c>
      <c r="F604" s="236" t="s">
        <v>891</v>
      </c>
      <c r="G604" s="233"/>
      <c r="H604" s="235" t="s">
        <v>1</v>
      </c>
      <c r="I604" s="237"/>
      <c r="J604" s="233"/>
      <c r="K604" s="233"/>
      <c r="L604" s="238"/>
      <c r="M604" s="239"/>
      <c r="N604" s="240"/>
      <c r="O604" s="240"/>
      <c r="P604" s="240"/>
      <c r="Q604" s="240"/>
      <c r="R604" s="240"/>
      <c r="S604" s="240"/>
      <c r="T604" s="241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2" t="s">
        <v>145</v>
      </c>
      <c r="AU604" s="242" t="s">
        <v>88</v>
      </c>
      <c r="AV604" s="13" t="s">
        <v>86</v>
      </c>
      <c r="AW604" s="13" t="s">
        <v>33</v>
      </c>
      <c r="AX604" s="13" t="s">
        <v>78</v>
      </c>
      <c r="AY604" s="242" t="s">
        <v>136</v>
      </c>
    </row>
    <row r="605" s="14" customFormat="1">
      <c r="A605" s="14"/>
      <c r="B605" s="243"/>
      <c r="C605" s="244"/>
      <c r="D605" s="234" t="s">
        <v>145</v>
      </c>
      <c r="E605" s="245" t="s">
        <v>1</v>
      </c>
      <c r="F605" s="246" t="s">
        <v>892</v>
      </c>
      <c r="G605" s="244"/>
      <c r="H605" s="247">
        <v>9.1739999999999995</v>
      </c>
      <c r="I605" s="248"/>
      <c r="J605" s="244"/>
      <c r="K605" s="244"/>
      <c r="L605" s="249"/>
      <c r="M605" s="250"/>
      <c r="N605" s="251"/>
      <c r="O605" s="251"/>
      <c r="P605" s="251"/>
      <c r="Q605" s="251"/>
      <c r="R605" s="251"/>
      <c r="S605" s="251"/>
      <c r="T605" s="25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3" t="s">
        <v>145</v>
      </c>
      <c r="AU605" s="253" t="s">
        <v>88</v>
      </c>
      <c r="AV605" s="14" t="s">
        <v>88</v>
      </c>
      <c r="AW605" s="14" t="s">
        <v>33</v>
      </c>
      <c r="AX605" s="14" t="s">
        <v>86</v>
      </c>
      <c r="AY605" s="253" t="s">
        <v>136</v>
      </c>
    </row>
    <row r="606" s="2" customFormat="1" ht="37.8" customHeight="1">
      <c r="A606" s="39"/>
      <c r="B606" s="40"/>
      <c r="C606" s="219" t="s">
        <v>925</v>
      </c>
      <c r="D606" s="219" t="s">
        <v>138</v>
      </c>
      <c r="E606" s="220" t="s">
        <v>926</v>
      </c>
      <c r="F606" s="221" t="s">
        <v>927</v>
      </c>
      <c r="G606" s="222" t="s">
        <v>199</v>
      </c>
      <c r="H606" s="223">
        <v>6.5650000000000004</v>
      </c>
      <c r="I606" s="224"/>
      <c r="J606" s="225">
        <f>ROUND(I606*H606,2)</f>
        <v>0</v>
      </c>
      <c r="K606" s="221" t="s">
        <v>1</v>
      </c>
      <c r="L606" s="45"/>
      <c r="M606" s="226" t="s">
        <v>1</v>
      </c>
      <c r="N606" s="227" t="s">
        <v>43</v>
      </c>
      <c r="O606" s="92"/>
      <c r="P606" s="228">
        <f>O606*H606</f>
        <v>0</v>
      </c>
      <c r="Q606" s="228">
        <v>0</v>
      </c>
      <c r="R606" s="228">
        <f>Q606*H606</f>
        <v>0</v>
      </c>
      <c r="S606" s="228">
        <v>0</v>
      </c>
      <c r="T606" s="229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0" t="s">
        <v>143</v>
      </c>
      <c r="AT606" s="230" t="s">
        <v>138</v>
      </c>
      <c r="AU606" s="230" t="s">
        <v>88</v>
      </c>
      <c r="AY606" s="18" t="s">
        <v>136</v>
      </c>
      <c r="BE606" s="231">
        <f>IF(N606="základní",J606,0)</f>
        <v>0</v>
      </c>
      <c r="BF606" s="231">
        <f>IF(N606="snížená",J606,0)</f>
        <v>0</v>
      </c>
      <c r="BG606" s="231">
        <f>IF(N606="zákl. přenesená",J606,0)</f>
        <v>0</v>
      </c>
      <c r="BH606" s="231">
        <f>IF(N606="sníž. přenesená",J606,0)</f>
        <v>0</v>
      </c>
      <c r="BI606" s="231">
        <f>IF(N606="nulová",J606,0)</f>
        <v>0</v>
      </c>
      <c r="BJ606" s="18" t="s">
        <v>86</v>
      </c>
      <c r="BK606" s="231">
        <f>ROUND(I606*H606,2)</f>
        <v>0</v>
      </c>
      <c r="BL606" s="18" t="s">
        <v>143</v>
      </c>
      <c r="BM606" s="230" t="s">
        <v>928</v>
      </c>
    </row>
    <row r="607" s="13" customFormat="1">
      <c r="A607" s="13"/>
      <c r="B607" s="232"/>
      <c r="C607" s="233"/>
      <c r="D607" s="234" t="s">
        <v>145</v>
      </c>
      <c r="E607" s="235" t="s">
        <v>1</v>
      </c>
      <c r="F607" s="236" t="s">
        <v>904</v>
      </c>
      <c r="G607" s="233"/>
      <c r="H607" s="235" t="s">
        <v>1</v>
      </c>
      <c r="I607" s="237"/>
      <c r="J607" s="233"/>
      <c r="K607" s="233"/>
      <c r="L607" s="238"/>
      <c r="M607" s="239"/>
      <c r="N607" s="240"/>
      <c r="O607" s="240"/>
      <c r="P607" s="240"/>
      <c r="Q607" s="240"/>
      <c r="R607" s="240"/>
      <c r="S607" s="240"/>
      <c r="T607" s="24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2" t="s">
        <v>145</v>
      </c>
      <c r="AU607" s="242" t="s">
        <v>88</v>
      </c>
      <c r="AV607" s="13" t="s">
        <v>86</v>
      </c>
      <c r="AW607" s="13" t="s">
        <v>33</v>
      </c>
      <c r="AX607" s="13" t="s">
        <v>78</v>
      </c>
      <c r="AY607" s="242" t="s">
        <v>136</v>
      </c>
    </row>
    <row r="608" s="14" customFormat="1">
      <c r="A608" s="14"/>
      <c r="B608" s="243"/>
      <c r="C608" s="244"/>
      <c r="D608" s="234" t="s">
        <v>145</v>
      </c>
      <c r="E608" s="245" t="s">
        <v>1</v>
      </c>
      <c r="F608" s="246" t="s">
        <v>905</v>
      </c>
      <c r="G608" s="244"/>
      <c r="H608" s="247">
        <v>53.814999999999998</v>
      </c>
      <c r="I608" s="248"/>
      <c r="J608" s="244"/>
      <c r="K608" s="244"/>
      <c r="L608" s="249"/>
      <c r="M608" s="250"/>
      <c r="N608" s="251"/>
      <c r="O608" s="251"/>
      <c r="P608" s="251"/>
      <c r="Q608" s="251"/>
      <c r="R608" s="251"/>
      <c r="S608" s="251"/>
      <c r="T608" s="25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3" t="s">
        <v>145</v>
      </c>
      <c r="AU608" s="253" t="s">
        <v>88</v>
      </c>
      <c r="AV608" s="14" t="s">
        <v>88</v>
      </c>
      <c r="AW608" s="14" t="s">
        <v>33</v>
      </c>
      <c r="AX608" s="14" t="s">
        <v>78</v>
      </c>
      <c r="AY608" s="253" t="s">
        <v>136</v>
      </c>
    </row>
    <row r="609" s="13" customFormat="1">
      <c r="A609" s="13"/>
      <c r="B609" s="232"/>
      <c r="C609" s="233"/>
      <c r="D609" s="234" t="s">
        <v>145</v>
      </c>
      <c r="E609" s="235" t="s">
        <v>1</v>
      </c>
      <c r="F609" s="236" t="s">
        <v>906</v>
      </c>
      <c r="G609" s="233"/>
      <c r="H609" s="235" t="s">
        <v>1</v>
      </c>
      <c r="I609" s="237"/>
      <c r="J609" s="233"/>
      <c r="K609" s="233"/>
      <c r="L609" s="238"/>
      <c r="M609" s="239"/>
      <c r="N609" s="240"/>
      <c r="O609" s="240"/>
      <c r="P609" s="240"/>
      <c r="Q609" s="240"/>
      <c r="R609" s="240"/>
      <c r="S609" s="240"/>
      <c r="T609" s="24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2" t="s">
        <v>145</v>
      </c>
      <c r="AU609" s="242" t="s">
        <v>88</v>
      </c>
      <c r="AV609" s="13" t="s">
        <v>86</v>
      </c>
      <c r="AW609" s="13" t="s">
        <v>33</v>
      </c>
      <c r="AX609" s="13" t="s">
        <v>78</v>
      </c>
      <c r="AY609" s="242" t="s">
        <v>136</v>
      </c>
    </row>
    <row r="610" s="14" customFormat="1">
      <c r="A610" s="14"/>
      <c r="B610" s="243"/>
      <c r="C610" s="244"/>
      <c r="D610" s="234" t="s">
        <v>145</v>
      </c>
      <c r="E610" s="245" t="s">
        <v>1</v>
      </c>
      <c r="F610" s="246" t="s">
        <v>907</v>
      </c>
      <c r="G610" s="244"/>
      <c r="H610" s="247">
        <v>-47.25</v>
      </c>
      <c r="I610" s="248"/>
      <c r="J610" s="244"/>
      <c r="K610" s="244"/>
      <c r="L610" s="249"/>
      <c r="M610" s="250"/>
      <c r="N610" s="251"/>
      <c r="O610" s="251"/>
      <c r="P610" s="251"/>
      <c r="Q610" s="251"/>
      <c r="R610" s="251"/>
      <c r="S610" s="251"/>
      <c r="T610" s="25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3" t="s">
        <v>145</v>
      </c>
      <c r="AU610" s="253" t="s">
        <v>88</v>
      </c>
      <c r="AV610" s="14" t="s">
        <v>88</v>
      </c>
      <c r="AW610" s="14" t="s">
        <v>33</v>
      </c>
      <c r="AX610" s="14" t="s">
        <v>78</v>
      </c>
      <c r="AY610" s="253" t="s">
        <v>136</v>
      </c>
    </row>
    <row r="611" s="15" customFormat="1">
      <c r="A611" s="15"/>
      <c r="B611" s="254"/>
      <c r="C611" s="255"/>
      <c r="D611" s="234" t="s">
        <v>145</v>
      </c>
      <c r="E611" s="256" t="s">
        <v>1</v>
      </c>
      <c r="F611" s="257" t="s">
        <v>150</v>
      </c>
      <c r="G611" s="255"/>
      <c r="H611" s="258">
        <v>6.5649999999999977</v>
      </c>
      <c r="I611" s="259"/>
      <c r="J611" s="255"/>
      <c r="K611" s="255"/>
      <c r="L611" s="260"/>
      <c r="M611" s="261"/>
      <c r="N611" s="262"/>
      <c r="O611" s="262"/>
      <c r="P611" s="262"/>
      <c r="Q611" s="262"/>
      <c r="R611" s="262"/>
      <c r="S611" s="262"/>
      <c r="T611" s="263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4" t="s">
        <v>145</v>
      </c>
      <c r="AU611" s="264" t="s">
        <v>88</v>
      </c>
      <c r="AV611" s="15" t="s">
        <v>143</v>
      </c>
      <c r="AW611" s="15" t="s">
        <v>33</v>
      </c>
      <c r="AX611" s="15" t="s">
        <v>86</v>
      </c>
      <c r="AY611" s="264" t="s">
        <v>136</v>
      </c>
    </row>
    <row r="612" s="12" customFormat="1" ht="22.8" customHeight="1">
      <c r="A612" s="12"/>
      <c r="B612" s="203"/>
      <c r="C612" s="204"/>
      <c r="D612" s="205" t="s">
        <v>77</v>
      </c>
      <c r="E612" s="217" t="s">
        <v>929</v>
      </c>
      <c r="F612" s="217" t="s">
        <v>930</v>
      </c>
      <c r="G612" s="204"/>
      <c r="H612" s="204"/>
      <c r="I612" s="207"/>
      <c r="J612" s="218">
        <f>BK612</f>
        <v>0</v>
      </c>
      <c r="K612" s="204"/>
      <c r="L612" s="209"/>
      <c r="M612" s="210"/>
      <c r="N612" s="211"/>
      <c r="O612" s="211"/>
      <c r="P612" s="212">
        <f>P613</f>
        <v>0</v>
      </c>
      <c r="Q612" s="211"/>
      <c r="R612" s="212">
        <f>R613</f>
        <v>0</v>
      </c>
      <c r="S612" s="211"/>
      <c r="T612" s="213">
        <f>T613</f>
        <v>0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14" t="s">
        <v>86</v>
      </c>
      <c r="AT612" s="215" t="s">
        <v>77</v>
      </c>
      <c r="AU612" s="215" t="s">
        <v>86</v>
      </c>
      <c r="AY612" s="214" t="s">
        <v>136</v>
      </c>
      <c r="BK612" s="216">
        <f>BK613</f>
        <v>0</v>
      </c>
    </row>
    <row r="613" s="2" customFormat="1" ht="24.15" customHeight="1">
      <c r="A613" s="39"/>
      <c r="B613" s="40"/>
      <c r="C613" s="219" t="s">
        <v>931</v>
      </c>
      <c r="D613" s="219" t="s">
        <v>138</v>
      </c>
      <c r="E613" s="220" t="s">
        <v>932</v>
      </c>
      <c r="F613" s="221" t="s">
        <v>933</v>
      </c>
      <c r="G613" s="222" t="s">
        <v>199</v>
      </c>
      <c r="H613" s="223">
        <v>1284.2829999999999</v>
      </c>
      <c r="I613" s="224"/>
      <c r="J613" s="225">
        <f>ROUND(I613*H613,2)</f>
        <v>0</v>
      </c>
      <c r="K613" s="221" t="s">
        <v>142</v>
      </c>
      <c r="L613" s="45"/>
      <c r="M613" s="226" t="s">
        <v>1</v>
      </c>
      <c r="N613" s="227" t="s">
        <v>43</v>
      </c>
      <c r="O613" s="92"/>
      <c r="P613" s="228">
        <f>O613*H613</f>
        <v>0</v>
      </c>
      <c r="Q613" s="228">
        <v>0</v>
      </c>
      <c r="R613" s="228">
        <f>Q613*H613</f>
        <v>0</v>
      </c>
      <c r="S613" s="228">
        <v>0</v>
      </c>
      <c r="T613" s="229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0" t="s">
        <v>143</v>
      </c>
      <c r="AT613" s="230" t="s">
        <v>138</v>
      </c>
      <c r="AU613" s="230" t="s">
        <v>88</v>
      </c>
      <c r="AY613" s="18" t="s">
        <v>136</v>
      </c>
      <c r="BE613" s="231">
        <f>IF(N613="základní",J613,0)</f>
        <v>0</v>
      </c>
      <c r="BF613" s="231">
        <f>IF(N613="snížená",J613,0)</f>
        <v>0</v>
      </c>
      <c r="BG613" s="231">
        <f>IF(N613="zákl. přenesená",J613,0)</f>
        <v>0</v>
      </c>
      <c r="BH613" s="231">
        <f>IF(N613="sníž. přenesená",J613,0)</f>
        <v>0</v>
      </c>
      <c r="BI613" s="231">
        <f>IF(N613="nulová",J613,0)</f>
        <v>0</v>
      </c>
      <c r="BJ613" s="18" t="s">
        <v>86</v>
      </c>
      <c r="BK613" s="231">
        <f>ROUND(I613*H613,2)</f>
        <v>0</v>
      </c>
      <c r="BL613" s="18" t="s">
        <v>143</v>
      </c>
      <c r="BM613" s="230" t="s">
        <v>934</v>
      </c>
    </row>
    <row r="614" s="12" customFormat="1" ht="25.92" customHeight="1">
      <c r="A614" s="12"/>
      <c r="B614" s="203"/>
      <c r="C614" s="204"/>
      <c r="D614" s="205" t="s">
        <v>77</v>
      </c>
      <c r="E614" s="206" t="s">
        <v>935</v>
      </c>
      <c r="F614" s="206" t="s">
        <v>936</v>
      </c>
      <c r="G614" s="204"/>
      <c r="H614" s="204"/>
      <c r="I614" s="207"/>
      <c r="J614" s="208">
        <f>BK614</f>
        <v>0</v>
      </c>
      <c r="K614" s="204"/>
      <c r="L614" s="209"/>
      <c r="M614" s="210"/>
      <c r="N614" s="211"/>
      <c r="O614" s="211"/>
      <c r="P614" s="212">
        <f>P615</f>
        <v>0</v>
      </c>
      <c r="Q614" s="211"/>
      <c r="R614" s="212">
        <f>R615</f>
        <v>0</v>
      </c>
      <c r="S614" s="211"/>
      <c r="T614" s="213">
        <f>T615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14" t="s">
        <v>88</v>
      </c>
      <c r="AT614" s="215" t="s">
        <v>77</v>
      </c>
      <c r="AU614" s="215" t="s">
        <v>78</v>
      </c>
      <c r="AY614" s="214" t="s">
        <v>136</v>
      </c>
      <c r="BK614" s="216">
        <f>BK615</f>
        <v>0</v>
      </c>
    </row>
    <row r="615" s="12" customFormat="1" ht="22.8" customHeight="1">
      <c r="A615" s="12"/>
      <c r="B615" s="203"/>
      <c r="C615" s="204"/>
      <c r="D615" s="205" t="s">
        <v>77</v>
      </c>
      <c r="E615" s="217" t="s">
        <v>937</v>
      </c>
      <c r="F615" s="217" t="s">
        <v>938</v>
      </c>
      <c r="G615" s="204"/>
      <c r="H615" s="204"/>
      <c r="I615" s="207"/>
      <c r="J615" s="218">
        <f>BK615</f>
        <v>0</v>
      </c>
      <c r="K615" s="204"/>
      <c r="L615" s="209"/>
      <c r="M615" s="210"/>
      <c r="N615" s="211"/>
      <c r="O615" s="211"/>
      <c r="P615" s="212">
        <f>SUM(P616:P619)</f>
        <v>0</v>
      </c>
      <c r="Q615" s="211"/>
      <c r="R615" s="212">
        <f>SUM(R616:R619)</f>
        <v>0</v>
      </c>
      <c r="S615" s="211"/>
      <c r="T615" s="213">
        <f>SUM(T616:T619)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14" t="s">
        <v>88</v>
      </c>
      <c r="AT615" s="215" t="s">
        <v>77</v>
      </c>
      <c r="AU615" s="215" t="s">
        <v>86</v>
      </c>
      <c r="AY615" s="214" t="s">
        <v>136</v>
      </c>
      <c r="BK615" s="216">
        <f>SUM(BK616:BK619)</f>
        <v>0</v>
      </c>
    </row>
    <row r="616" s="2" customFormat="1" ht="37.8" customHeight="1">
      <c r="A616" s="39"/>
      <c r="B616" s="40"/>
      <c r="C616" s="219" t="s">
        <v>939</v>
      </c>
      <c r="D616" s="219" t="s">
        <v>138</v>
      </c>
      <c r="E616" s="220" t="s">
        <v>940</v>
      </c>
      <c r="F616" s="221" t="s">
        <v>941</v>
      </c>
      <c r="G616" s="222" t="s">
        <v>364</v>
      </c>
      <c r="H616" s="223">
        <v>9</v>
      </c>
      <c r="I616" s="224"/>
      <c r="J616" s="225">
        <f>ROUND(I616*H616,2)</f>
        <v>0</v>
      </c>
      <c r="K616" s="221" t="s">
        <v>1</v>
      </c>
      <c r="L616" s="45"/>
      <c r="M616" s="226" t="s">
        <v>1</v>
      </c>
      <c r="N616" s="227" t="s">
        <v>43</v>
      </c>
      <c r="O616" s="92"/>
      <c r="P616" s="228">
        <f>O616*H616</f>
        <v>0</v>
      </c>
      <c r="Q616" s="228">
        <v>0</v>
      </c>
      <c r="R616" s="228">
        <f>Q616*H616</f>
        <v>0</v>
      </c>
      <c r="S616" s="228">
        <v>0</v>
      </c>
      <c r="T616" s="229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0" t="s">
        <v>143</v>
      </c>
      <c r="AT616" s="230" t="s">
        <v>138</v>
      </c>
      <c r="AU616" s="230" t="s">
        <v>88</v>
      </c>
      <c r="AY616" s="18" t="s">
        <v>136</v>
      </c>
      <c r="BE616" s="231">
        <f>IF(N616="základní",J616,0)</f>
        <v>0</v>
      </c>
      <c r="BF616" s="231">
        <f>IF(N616="snížená",J616,0)</f>
        <v>0</v>
      </c>
      <c r="BG616" s="231">
        <f>IF(N616="zákl. přenesená",J616,0)</f>
        <v>0</v>
      </c>
      <c r="BH616" s="231">
        <f>IF(N616="sníž. přenesená",J616,0)</f>
        <v>0</v>
      </c>
      <c r="BI616" s="231">
        <f>IF(N616="nulová",J616,0)</f>
        <v>0</v>
      </c>
      <c r="BJ616" s="18" t="s">
        <v>86</v>
      </c>
      <c r="BK616" s="231">
        <f>ROUND(I616*H616,2)</f>
        <v>0</v>
      </c>
      <c r="BL616" s="18" t="s">
        <v>143</v>
      </c>
      <c r="BM616" s="230" t="s">
        <v>942</v>
      </c>
    </row>
    <row r="617" s="13" customFormat="1">
      <c r="A617" s="13"/>
      <c r="B617" s="232"/>
      <c r="C617" s="233"/>
      <c r="D617" s="234" t="s">
        <v>145</v>
      </c>
      <c r="E617" s="235" t="s">
        <v>1</v>
      </c>
      <c r="F617" s="236" t="s">
        <v>943</v>
      </c>
      <c r="G617" s="233"/>
      <c r="H617" s="235" t="s">
        <v>1</v>
      </c>
      <c r="I617" s="237"/>
      <c r="J617" s="233"/>
      <c r="K617" s="233"/>
      <c r="L617" s="238"/>
      <c r="M617" s="239"/>
      <c r="N617" s="240"/>
      <c r="O617" s="240"/>
      <c r="P617" s="240"/>
      <c r="Q617" s="240"/>
      <c r="R617" s="240"/>
      <c r="S617" s="240"/>
      <c r="T617" s="24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2" t="s">
        <v>145</v>
      </c>
      <c r="AU617" s="242" t="s">
        <v>88</v>
      </c>
      <c r="AV617" s="13" t="s">
        <v>86</v>
      </c>
      <c r="AW617" s="13" t="s">
        <v>33</v>
      </c>
      <c r="AX617" s="13" t="s">
        <v>78</v>
      </c>
      <c r="AY617" s="242" t="s">
        <v>136</v>
      </c>
    </row>
    <row r="618" s="14" customFormat="1">
      <c r="A618" s="14"/>
      <c r="B618" s="243"/>
      <c r="C618" s="244"/>
      <c r="D618" s="234" t="s">
        <v>145</v>
      </c>
      <c r="E618" s="245" t="s">
        <v>1</v>
      </c>
      <c r="F618" s="246" t="s">
        <v>220</v>
      </c>
      <c r="G618" s="244"/>
      <c r="H618" s="247">
        <v>9</v>
      </c>
      <c r="I618" s="248"/>
      <c r="J618" s="244"/>
      <c r="K618" s="244"/>
      <c r="L618" s="249"/>
      <c r="M618" s="250"/>
      <c r="N618" s="251"/>
      <c r="O618" s="251"/>
      <c r="P618" s="251"/>
      <c r="Q618" s="251"/>
      <c r="R618" s="251"/>
      <c r="S618" s="251"/>
      <c r="T618" s="25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3" t="s">
        <v>145</v>
      </c>
      <c r="AU618" s="253" t="s">
        <v>88</v>
      </c>
      <c r="AV618" s="14" t="s">
        <v>88</v>
      </c>
      <c r="AW618" s="14" t="s">
        <v>33</v>
      </c>
      <c r="AX618" s="14" t="s">
        <v>86</v>
      </c>
      <c r="AY618" s="253" t="s">
        <v>136</v>
      </c>
    </row>
    <row r="619" s="2" customFormat="1" ht="37.8" customHeight="1">
      <c r="A619" s="39"/>
      <c r="B619" s="40"/>
      <c r="C619" s="219" t="s">
        <v>944</v>
      </c>
      <c r="D619" s="219" t="s">
        <v>138</v>
      </c>
      <c r="E619" s="220" t="s">
        <v>945</v>
      </c>
      <c r="F619" s="221" t="s">
        <v>946</v>
      </c>
      <c r="G619" s="222" t="s">
        <v>364</v>
      </c>
      <c r="H619" s="223">
        <v>9</v>
      </c>
      <c r="I619" s="224"/>
      <c r="J619" s="225">
        <f>ROUND(I619*H619,2)</f>
        <v>0</v>
      </c>
      <c r="K619" s="221" t="s">
        <v>1</v>
      </c>
      <c r="L619" s="45"/>
      <c r="M619" s="226" t="s">
        <v>1</v>
      </c>
      <c r="N619" s="227" t="s">
        <v>43</v>
      </c>
      <c r="O619" s="92"/>
      <c r="P619" s="228">
        <f>O619*H619</f>
        <v>0</v>
      </c>
      <c r="Q619" s="228">
        <v>0</v>
      </c>
      <c r="R619" s="228">
        <f>Q619*H619</f>
        <v>0</v>
      </c>
      <c r="S619" s="228">
        <v>0</v>
      </c>
      <c r="T619" s="229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0" t="s">
        <v>143</v>
      </c>
      <c r="AT619" s="230" t="s">
        <v>138</v>
      </c>
      <c r="AU619" s="230" t="s">
        <v>88</v>
      </c>
      <c r="AY619" s="18" t="s">
        <v>136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18" t="s">
        <v>86</v>
      </c>
      <c r="BK619" s="231">
        <f>ROUND(I619*H619,2)</f>
        <v>0</v>
      </c>
      <c r="BL619" s="18" t="s">
        <v>143</v>
      </c>
      <c r="BM619" s="230" t="s">
        <v>947</v>
      </c>
    </row>
    <row r="620" s="12" customFormat="1" ht="25.92" customHeight="1">
      <c r="A620" s="12"/>
      <c r="B620" s="203"/>
      <c r="C620" s="204"/>
      <c r="D620" s="205" t="s">
        <v>77</v>
      </c>
      <c r="E620" s="206" t="s">
        <v>196</v>
      </c>
      <c r="F620" s="206" t="s">
        <v>948</v>
      </c>
      <c r="G620" s="204"/>
      <c r="H620" s="204"/>
      <c r="I620" s="207"/>
      <c r="J620" s="208">
        <f>BK620</f>
        <v>0</v>
      </c>
      <c r="K620" s="204"/>
      <c r="L620" s="209"/>
      <c r="M620" s="210"/>
      <c r="N620" s="211"/>
      <c r="O620" s="211"/>
      <c r="P620" s="212">
        <f>P621</f>
        <v>0</v>
      </c>
      <c r="Q620" s="211"/>
      <c r="R620" s="212">
        <f>R621</f>
        <v>327.596</v>
      </c>
      <c r="S620" s="211"/>
      <c r="T620" s="213">
        <f>T621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14" t="s">
        <v>160</v>
      </c>
      <c r="AT620" s="215" t="s">
        <v>77</v>
      </c>
      <c r="AU620" s="215" t="s">
        <v>78</v>
      </c>
      <c r="AY620" s="214" t="s">
        <v>136</v>
      </c>
      <c r="BK620" s="216">
        <f>BK621</f>
        <v>0</v>
      </c>
    </row>
    <row r="621" s="12" customFormat="1" ht="22.8" customHeight="1">
      <c r="A621" s="12"/>
      <c r="B621" s="203"/>
      <c r="C621" s="204"/>
      <c r="D621" s="205" t="s">
        <v>77</v>
      </c>
      <c r="E621" s="217" t="s">
        <v>949</v>
      </c>
      <c r="F621" s="217" t="s">
        <v>950</v>
      </c>
      <c r="G621" s="204"/>
      <c r="H621" s="204"/>
      <c r="I621" s="207"/>
      <c r="J621" s="218">
        <f>BK621</f>
        <v>0</v>
      </c>
      <c r="K621" s="204"/>
      <c r="L621" s="209"/>
      <c r="M621" s="210"/>
      <c r="N621" s="211"/>
      <c r="O621" s="211"/>
      <c r="P621" s="212">
        <f>SUM(P622:P646)</f>
        <v>0</v>
      </c>
      <c r="Q621" s="211"/>
      <c r="R621" s="212">
        <f>SUM(R622:R646)</f>
        <v>327.596</v>
      </c>
      <c r="S621" s="211"/>
      <c r="T621" s="213">
        <f>SUM(T622:T646)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214" t="s">
        <v>160</v>
      </c>
      <c r="AT621" s="215" t="s">
        <v>77</v>
      </c>
      <c r="AU621" s="215" t="s">
        <v>86</v>
      </c>
      <c r="AY621" s="214" t="s">
        <v>136</v>
      </c>
      <c r="BK621" s="216">
        <f>SUM(BK622:BK646)</f>
        <v>0</v>
      </c>
    </row>
    <row r="622" s="2" customFormat="1" ht="24.15" customHeight="1">
      <c r="A622" s="39"/>
      <c r="B622" s="40"/>
      <c r="C622" s="219" t="s">
        <v>951</v>
      </c>
      <c r="D622" s="219" t="s">
        <v>138</v>
      </c>
      <c r="E622" s="220" t="s">
        <v>952</v>
      </c>
      <c r="F622" s="221" t="s">
        <v>953</v>
      </c>
      <c r="G622" s="222" t="s">
        <v>473</v>
      </c>
      <c r="H622" s="223">
        <v>420</v>
      </c>
      <c r="I622" s="224"/>
      <c r="J622" s="225">
        <f>ROUND(I622*H622,2)</f>
        <v>0</v>
      </c>
      <c r="K622" s="221" t="s">
        <v>1</v>
      </c>
      <c r="L622" s="45"/>
      <c r="M622" s="226" t="s">
        <v>1</v>
      </c>
      <c r="N622" s="227" t="s">
        <v>43</v>
      </c>
      <c r="O622" s="92"/>
      <c r="P622" s="228">
        <f>O622*H622</f>
        <v>0</v>
      </c>
      <c r="Q622" s="228">
        <v>0</v>
      </c>
      <c r="R622" s="228">
        <f>Q622*H622</f>
        <v>0</v>
      </c>
      <c r="S622" s="228">
        <v>0</v>
      </c>
      <c r="T622" s="229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0" t="s">
        <v>143</v>
      </c>
      <c r="AT622" s="230" t="s">
        <v>138</v>
      </c>
      <c r="AU622" s="230" t="s">
        <v>88</v>
      </c>
      <c r="AY622" s="18" t="s">
        <v>136</v>
      </c>
      <c r="BE622" s="231">
        <f>IF(N622="základní",J622,0)</f>
        <v>0</v>
      </c>
      <c r="BF622" s="231">
        <f>IF(N622="snížená",J622,0)</f>
        <v>0</v>
      </c>
      <c r="BG622" s="231">
        <f>IF(N622="zákl. přenesená",J622,0)</f>
        <v>0</v>
      </c>
      <c r="BH622" s="231">
        <f>IF(N622="sníž. přenesená",J622,0)</f>
        <v>0</v>
      </c>
      <c r="BI622" s="231">
        <f>IF(N622="nulová",J622,0)</f>
        <v>0</v>
      </c>
      <c r="BJ622" s="18" t="s">
        <v>86</v>
      </c>
      <c r="BK622" s="231">
        <f>ROUND(I622*H622,2)</f>
        <v>0</v>
      </c>
      <c r="BL622" s="18" t="s">
        <v>143</v>
      </c>
      <c r="BM622" s="230" t="s">
        <v>954</v>
      </c>
    </row>
    <row r="623" s="13" customFormat="1">
      <c r="A623" s="13"/>
      <c r="B623" s="232"/>
      <c r="C623" s="233"/>
      <c r="D623" s="234" t="s">
        <v>145</v>
      </c>
      <c r="E623" s="235" t="s">
        <v>1</v>
      </c>
      <c r="F623" s="236" t="s">
        <v>955</v>
      </c>
      <c r="G623" s="233"/>
      <c r="H623" s="235" t="s">
        <v>1</v>
      </c>
      <c r="I623" s="237"/>
      <c r="J623" s="233"/>
      <c r="K623" s="233"/>
      <c r="L623" s="238"/>
      <c r="M623" s="239"/>
      <c r="N623" s="240"/>
      <c r="O623" s="240"/>
      <c r="P623" s="240"/>
      <c r="Q623" s="240"/>
      <c r="R623" s="240"/>
      <c r="S623" s="240"/>
      <c r="T623" s="241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2" t="s">
        <v>145</v>
      </c>
      <c r="AU623" s="242" t="s">
        <v>88</v>
      </c>
      <c r="AV623" s="13" t="s">
        <v>86</v>
      </c>
      <c r="AW623" s="13" t="s">
        <v>33</v>
      </c>
      <c r="AX623" s="13" t="s">
        <v>78</v>
      </c>
      <c r="AY623" s="242" t="s">
        <v>136</v>
      </c>
    </row>
    <row r="624" s="14" customFormat="1">
      <c r="A624" s="14"/>
      <c r="B624" s="243"/>
      <c r="C624" s="244"/>
      <c r="D624" s="234" t="s">
        <v>145</v>
      </c>
      <c r="E624" s="245" t="s">
        <v>1</v>
      </c>
      <c r="F624" s="246" t="s">
        <v>956</v>
      </c>
      <c r="G624" s="244"/>
      <c r="H624" s="247">
        <v>420</v>
      </c>
      <c r="I624" s="248"/>
      <c r="J624" s="244"/>
      <c r="K624" s="244"/>
      <c r="L624" s="249"/>
      <c r="M624" s="250"/>
      <c r="N624" s="251"/>
      <c r="O624" s="251"/>
      <c r="P624" s="251"/>
      <c r="Q624" s="251"/>
      <c r="R624" s="251"/>
      <c r="S624" s="251"/>
      <c r="T624" s="25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3" t="s">
        <v>145</v>
      </c>
      <c r="AU624" s="253" t="s">
        <v>88</v>
      </c>
      <c r="AV624" s="14" t="s">
        <v>88</v>
      </c>
      <c r="AW624" s="14" t="s">
        <v>33</v>
      </c>
      <c r="AX624" s="14" t="s">
        <v>86</v>
      </c>
      <c r="AY624" s="253" t="s">
        <v>136</v>
      </c>
    </row>
    <row r="625" s="2" customFormat="1" ht="14.4" customHeight="1">
      <c r="A625" s="39"/>
      <c r="B625" s="40"/>
      <c r="C625" s="276" t="s">
        <v>957</v>
      </c>
      <c r="D625" s="276" t="s">
        <v>196</v>
      </c>
      <c r="E625" s="277" t="s">
        <v>958</v>
      </c>
      <c r="F625" s="278" t="s">
        <v>959</v>
      </c>
      <c r="G625" s="279" t="s">
        <v>473</v>
      </c>
      <c r="H625" s="280">
        <v>427</v>
      </c>
      <c r="I625" s="281"/>
      <c r="J625" s="282">
        <f>ROUND(I625*H625,2)</f>
        <v>0</v>
      </c>
      <c r="K625" s="278" t="s">
        <v>1</v>
      </c>
      <c r="L625" s="283"/>
      <c r="M625" s="284" t="s">
        <v>1</v>
      </c>
      <c r="N625" s="285" t="s">
        <v>43</v>
      </c>
      <c r="O625" s="92"/>
      <c r="P625" s="228">
        <f>O625*H625</f>
        <v>0</v>
      </c>
      <c r="Q625" s="228">
        <v>0.00040000000000000002</v>
      </c>
      <c r="R625" s="228">
        <f>Q625*H625</f>
        <v>0.17080000000000001</v>
      </c>
      <c r="S625" s="228">
        <v>0</v>
      </c>
      <c r="T625" s="229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0" t="s">
        <v>200</v>
      </c>
      <c r="AT625" s="230" t="s">
        <v>196</v>
      </c>
      <c r="AU625" s="230" t="s">
        <v>88</v>
      </c>
      <c r="AY625" s="18" t="s">
        <v>136</v>
      </c>
      <c r="BE625" s="231">
        <f>IF(N625="základní",J625,0)</f>
        <v>0</v>
      </c>
      <c r="BF625" s="231">
        <f>IF(N625="snížená",J625,0)</f>
        <v>0</v>
      </c>
      <c r="BG625" s="231">
        <f>IF(N625="zákl. přenesená",J625,0)</f>
        <v>0</v>
      </c>
      <c r="BH625" s="231">
        <f>IF(N625="sníž. přenesená",J625,0)</f>
        <v>0</v>
      </c>
      <c r="BI625" s="231">
        <f>IF(N625="nulová",J625,0)</f>
        <v>0</v>
      </c>
      <c r="BJ625" s="18" t="s">
        <v>86</v>
      </c>
      <c r="BK625" s="231">
        <f>ROUND(I625*H625,2)</f>
        <v>0</v>
      </c>
      <c r="BL625" s="18" t="s">
        <v>143</v>
      </c>
      <c r="BM625" s="230" t="s">
        <v>960</v>
      </c>
    </row>
    <row r="626" s="13" customFormat="1">
      <c r="A626" s="13"/>
      <c r="B626" s="232"/>
      <c r="C626" s="233"/>
      <c r="D626" s="234" t="s">
        <v>145</v>
      </c>
      <c r="E626" s="235" t="s">
        <v>1</v>
      </c>
      <c r="F626" s="236" t="s">
        <v>961</v>
      </c>
      <c r="G626" s="233"/>
      <c r="H626" s="235" t="s">
        <v>1</v>
      </c>
      <c r="I626" s="237"/>
      <c r="J626" s="233"/>
      <c r="K626" s="233"/>
      <c r="L626" s="238"/>
      <c r="M626" s="239"/>
      <c r="N626" s="240"/>
      <c r="O626" s="240"/>
      <c r="P626" s="240"/>
      <c r="Q626" s="240"/>
      <c r="R626" s="240"/>
      <c r="S626" s="240"/>
      <c r="T626" s="24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2" t="s">
        <v>145</v>
      </c>
      <c r="AU626" s="242" t="s">
        <v>88</v>
      </c>
      <c r="AV626" s="13" t="s">
        <v>86</v>
      </c>
      <c r="AW626" s="13" t="s">
        <v>33</v>
      </c>
      <c r="AX626" s="13" t="s">
        <v>78</v>
      </c>
      <c r="AY626" s="242" t="s">
        <v>136</v>
      </c>
    </row>
    <row r="627" s="13" customFormat="1">
      <c r="A627" s="13"/>
      <c r="B627" s="232"/>
      <c r="C627" s="233"/>
      <c r="D627" s="234" t="s">
        <v>145</v>
      </c>
      <c r="E627" s="235" t="s">
        <v>1</v>
      </c>
      <c r="F627" s="236" t="s">
        <v>962</v>
      </c>
      <c r="G627" s="233"/>
      <c r="H627" s="235" t="s">
        <v>1</v>
      </c>
      <c r="I627" s="237"/>
      <c r="J627" s="233"/>
      <c r="K627" s="233"/>
      <c r="L627" s="238"/>
      <c r="M627" s="239"/>
      <c r="N627" s="240"/>
      <c r="O627" s="240"/>
      <c r="P627" s="240"/>
      <c r="Q627" s="240"/>
      <c r="R627" s="240"/>
      <c r="S627" s="240"/>
      <c r="T627" s="24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2" t="s">
        <v>145</v>
      </c>
      <c r="AU627" s="242" t="s">
        <v>88</v>
      </c>
      <c r="AV627" s="13" t="s">
        <v>86</v>
      </c>
      <c r="AW627" s="13" t="s">
        <v>33</v>
      </c>
      <c r="AX627" s="13" t="s">
        <v>78</v>
      </c>
      <c r="AY627" s="242" t="s">
        <v>136</v>
      </c>
    </row>
    <row r="628" s="14" customFormat="1">
      <c r="A628" s="14"/>
      <c r="B628" s="243"/>
      <c r="C628" s="244"/>
      <c r="D628" s="234" t="s">
        <v>145</v>
      </c>
      <c r="E628" s="245" t="s">
        <v>1</v>
      </c>
      <c r="F628" s="246" t="s">
        <v>963</v>
      </c>
      <c r="G628" s="244"/>
      <c r="H628" s="247">
        <v>427</v>
      </c>
      <c r="I628" s="248"/>
      <c r="J628" s="244"/>
      <c r="K628" s="244"/>
      <c r="L628" s="249"/>
      <c r="M628" s="250"/>
      <c r="N628" s="251"/>
      <c r="O628" s="251"/>
      <c r="P628" s="251"/>
      <c r="Q628" s="251"/>
      <c r="R628" s="251"/>
      <c r="S628" s="251"/>
      <c r="T628" s="25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3" t="s">
        <v>145</v>
      </c>
      <c r="AU628" s="253" t="s">
        <v>88</v>
      </c>
      <c r="AV628" s="14" t="s">
        <v>88</v>
      </c>
      <c r="AW628" s="14" t="s">
        <v>33</v>
      </c>
      <c r="AX628" s="14" t="s">
        <v>86</v>
      </c>
      <c r="AY628" s="253" t="s">
        <v>136</v>
      </c>
    </row>
    <row r="629" s="2" customFormat="1" ht="24.15" customHeight="1">
      <c r="A629" s="39"/>
      <c r="B629" s="40"/>
      <c r="C629" s="219" t="s">
        <v>964</v>
      </c>
      <c r="D629" s="219" t="s">
        <v>138</v>
      </c>
      <c r="E629" s="220" t="s">
        <v>965</v>
      </c>
      <c r="F629" s="221" t="s">
        <v>966</v>
      </c>
      <c r="G629" s="222" t="s">
        <v>473</v>
      </c>
      <c r="H629" s="223">
        <v>126</v>
      </c>
      <c r="I629" s="224"/>
      <c r="J629" s="225">
        <f>ROUND(I629*H629,2)</f>
        <v>0</v>
      </c>
      <c r="K629" s="221" t="s">
        <v>142</v>
      </c>
      <c r="L629" s="45"/>
      <c r="M629" s="226" t="s">
        <v>1</v>
      </c>
      <c r="N629" s="227" t="s">
        <v>43</v>
      </c>
      <c r="O629" s="92"/>
      <c r="P629" s="228">
        <f>O629*H629</f>
        <v>0</v>
      </c>
      <c r="Q629" s="228">
        <v>0</v>
      </c>
      <c r="R629" s="228">
        <f>Q629*H629</f>
        <v>0</v>
      </c>
      <c r="S629" s="228">
        <v>0</v>
      </c>
      <c r="T629" s="22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0" t="s">
        <v>143</v>
      </c>
      <c r="AT629" s="230" t="s">
        <v>138</v>
      </c>
      <c r="AU629" s="230" t="s">
        <v>88</v>
      </c>
      <c r="AY629" s="18" t="s">
        <v>136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18" t="s">
        <v>86</v>
      </c>
      <c r="BK629" s="231">
        <f>ROUND(I629*H629,2)</f>
        <v>0</v>
      </c>
      <c r="BL629" s="18" t="s">
        <v>143</v>
      </c>
      <c r="BM629" s="230" t="s">
        <v>967</v>
      </c>
    </row>
    <row r="630" s="13" customFormat="1">
      <c r="A630" s="13"/>
      <c r="B630" s="232"/>
      <c r="C630" s="233"/>
      <c r="D630" s="234" t="s">
        <v>145</v>
      </c>
      <c r="E630" s="235" t="s">
        <v>1</v>
      </c>
      <c r="F630" s="236" t="s">
        <v>968</v>
      </c>
      <c r="G630" s="233"/>
      <c r="H630" s="235" t="s">
        <v>1</v>
      </c>
      <c r="I630" s="237"/>
      <c r="J630" s="233"/>
      <c r="K630" s="233"/>
      <c r="L630" s="238"/>
      <c r="M630" s="239"/>
      <c r="N630" s="240"/>
      <c r="O630" s="240"/>
      <c r="P630" s="240"/>
      <c r="Q630" s="240"/>
      <c r="R630" s="240"/>
      <c r="S630" s="240"/>
      <c r="T630" s="24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2" t="s">
        <v>145</v>
      </c>
      <c r="AU630" s="242" t="s">
        <v>88</v>
      </c>
      <c r="AV630" s="13" t="s">
        <v>86</v>
      </c>
      <c r="AW630" s="13" t="s">
        <v>33</v>
      </c>
      <c r="AX630" s="13" t="s">
        <v>78</v>
      </c>
      <c r="AY630" s="242" t="s">
        <v>136</v>
      </c>
    </row>
    <row r="631" s="13" customFormat="1">
      <c r="A631" s="13"/>
      <c r="B631" s="232"/>
      <c r="C631" s="233"/>
      <c r="D631" s="234" t="s">
        <v>145</v>
      </c>
      <c r="E631" s="235" t="s">
        <v>1</v>
      </c>
      <c r="F631" s="236" t="s">
        <v>969</v>
      </c>
      <c r="G631" s="233"/>
      <c r="H631" s="235" t="s">
        <v>1</v>
      </c>
      <c r="I631" s="237"/>
      <c r="J631" s="233"/>
      <c r="K631" s="233"/>
      <c r="L631" s="238"/>
      <c r="M631" s="239"/>
      <c r="N631" s="240"/>
      <c r="O631" s="240"/>
      <c r="P631" s="240"/>
      <c r="Q631" s="240"/>
      <c r="R631" s="240"/>
      <c r="S631" s="240"/>
      <c r="T631" s="24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2" t="s">
        <v>145</v>
      </c>
      <c r="AU631" s="242" t="s">
        <v>88</v>
      </c>
      <c r="AV631" s="13" t="s">
        <v>86</v>
      </c>
      <c r="AW631" s="13" t="s">
        <v>33</v>
      </c>
      <c r="AX631" s="13" t="s">
        <v>78</v>
      </c>
      <c r="AY631" s="242" t="s">
        <v>136</v>
      </c>
    </row>
    <row r="632" s="14" customFormat="1">
      <c r="A632" s="14"/>
      <c r="B632" s="243"/>
      <c r="C632" s="244"/>
      <c r="D632" s="234" t="s">
        <v>145</v>
      </c>
      <c r="E632" s="245" t="s">
        <v>1</v>
      </c>
      <c r="F632" s="246" t="s">
        <v>970</v>
      </c>
      <c r="G632" s="244"/>
      <c r="H632" s="247">
        <v>126</v>
      </c>
      <c r="I632" s="248"/>
      <c r="J632" s="244"/>
      <c r="K632" s="244"/>
      <c r="L632" s="249"/>
      <c r="M632" s="250"/>
      <c r="N632" s="251"/>
      <c r="O632" s="251"/>
      <c r="P632" s="251"/>
      <c r="Q632" s="251"/>
      <c r="R632" s="251"/>
      <c r="S632" s="251"/>
      <c r="T632" s="252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3" t="s">
        <v>145</v>
      </c>
      <c r="AU632" s="253" t="s">
        <v>88</v>
      </c>
      <c r="AV632" s="14" t="s">
        <v>88</v>
      </c>
      <c r="AW632" s="14" t="s">
        <v>33</v>
      </c>
      <c r="AX632" s="14" t="s">
        <v>86</v>
      </c>
      <c r="AY632" s="253" t="s">
        <v>136</v>
      </c>
    </row>
    <row r="633" s="2" customFormat="1" ht="24.15" customHeight="1">
      <c r="A633" s="39"/>
      <c r="B633" s="40"/>
      <c r="C633" s="219" t="s">
        <v>971</v>
      </c>
      <c r="D633" s="219" t="s">
        <v>138</v>
      </c>
      <c r="E633" s="220" t="s">
        <v>972</v>
      </c>
      <c r="F633" s="221" t="s">
        <v>973</v>
      </c>
      <c r="G633" s="222" t="s">
        <v>473</v>
      </c>
      <c r="H633" s="223">
        <v>294</v>
      </c>
      <c r="I633" s="224"/>
      <c r="J633" s="225">
        <f>ROUND(I633*H633,2)</f>
        <v>0</v>
      </c>
      <c r="K633" s="221" t="s">
        <v>142</v>
      </c>
      <c r="L633" s="45"/>
      <c r="M633" s="226" t="s">
        <v>1</v>
      </c>
      <c r="N633" s="227" t="s">
        <v>43</v>
      </c>
      <c r="O633" s="92"/>
      <c r="P633" s="228">
        <f>O633*H633</f>
        <v>0</v>
      </c>
      <c r="Q633" s="228">
        <v>0</v>
      </c>
      <c r="R633" s="228">
        <f>Q633*H633</f>
        <v>0</v>
      </c>
      <c r="S633" s="228">
        <v>0</v>
      </c>
      <c r="T633" s="22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0" t="s">
        <v>143</v>
      </c>
      <c r="AT633" s="230" t="s">
        <v>138</v>
      </c>
      <c r="AU633" s="230" t="s">
        <v>88</v>
      </c>
      <c r="AY633" s="18" t="s">
        <v>136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8" t="s">
        <v>86</v>
      </c>
      <c r="BK633" s="231">
        <f>ROUND(I633*H633,2)</f>
        <v>0</v>
      </c>
      <c r="BL633" s="18" t="s">
        <v>143</v>
      </c>
      <c r="BM633" s="230" t="s">
        <v>974</v>
      </c>
    </row>
    <row r="634" s="13" customFormat="1">
      <c r="A634" s="13"/>
      <c r="B634" s="232"/>
      <c r="C634" s="233"/>
      <c r="D634" s="234" t="s">
        <v>145</v>
      </c>
      <c r="E634" s="235" t="s">
        <v>1</v>
      </c>
      <c r="F634" s="236" t="s">
        <v>968</v>
      </c>
      <c r="G634" s="233"/>
      <c r="H634" s="235" t="s">
        <v>1</v>
      </c>
      <c r="I634" s="237"/>
      <c r="J634" s="233"/>
      <c r="K634" s="233"/>
      <c r="L634" s="238"/>
      <c r="M634" s="239"/>
      <c r="N634" s="240"/>
      <c r="O634" s="240"/>
      <c r="P634" s="240"/>
      <c r="Q634" s="240"/>
      <c r="R634" s="240"/>
      <c r="S634" s="240"/>
      <c r="T634" s="241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2" t="s">
        <v>145</v>
      </c>
      <c r="AU634" s="242" t="s">
        <v>88</v>
      </c>
      <c r="AV634" s="13" t="s">
        <v>86</v>
      </c>
      <c r="AW634" s="13" t="s">
        <v>33</v>
      </c>
      <c r="AX634" s="13" t="s">
        <v>78</v>
      </c>
      <c r="AY634" s="242" t="s">
        <v>136</v>
      </c>
    </row>
    <row r="635" s="13" customFormat="1">
      <c r="A635" s="13"/>
      <c r="B635" s="232"/>
      <c r="C635" s="233"/>
      <c r="D635" s="234" t="s">
        <v>145</v>
      </c>
      <c r="E635" s="235" t="s">
        <v>1</v>
      </c>
      <c r="F635" s="236" t="s">
        <v>969</v>
      </c>
      <c r="G635" s="233"/>
      <c r="H635" s="235" t="s">
        <v>1</v>
      </c>
      <c r="I635" s="237"/>
      <c r="J635" s="233"/>
      <c r="K635" s="233"/>
      <c r="L635" s="238"/>
      <c r="M635" s="239"/>
      <c r="N635" s="240"/>
      <c r="O635" s="240"/>
      <c r="P635" s="240"/>
      <c r="Q635" s="240"/>
      <c r="R635" s="240"/>
      <c r="S635" s="240"/>
      <c r="T635" s="24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2" t="s">
        <v>145</v>
      </c>
      <c r="AU635" s="242" t="s">
        <v>88</v>
      </c>
      <c r="AV635" s="13" t="s">
        <v>86</v>
      </c>
      <c r="AW635" s="13" t="s">
        <v>33</v>
      </c>
      <c r="AX635" s="13" t="s">
        <v>78</v>
      </c>
      <c r="AY635" s="242" t="s">
        <v>136</v>
      </c>
    </row>
    <row r="636" s="14" customFormat="1">
      <c r="A636" s="14"/>
      <c r="B636" s="243"/>
      <c r="C636" s="244"/>
      <c r="D636" s="234" t="s">
        <v>145</v>
      </c>
      <c r="E636" s="245" t="s">
        <v>1</v>
      </c>
      <c r="F636" s="246" t="s">
        <v>975</v>
      </c>
      <c r="G636" s="244"/>
      <c r="H636" s="247">
        <v>294</v>
      </c>
      <c r="I636" s="248"/>
      <c r="J636" s="244"/>
      <c r="K636" s="244"/>
      <c r="L636" s="249"/>
      <c r="M636" s="250"/>
      <c r="N636" s="251"/>
      <c r="O636" s="251"/>
      <c r="P636" s="251"/>
      <c r="Q636" s="251"/>
      <c r="R636" s="251"/>
      <c r="S636" s="251"/>
      <c r="T636" s="252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3" t="s">
        <v>145</v>
      </c>
      <c r="AU636" s="253" t="s">
        <v>88</v>
      </c>
      <c r="AV636" s="14" t="s">
        <v>88</v>
      </c>
      <c r="AW636" s="14" t="s">
        <v>33</v>
      </c>
      <c r="AX636" s="14" t="s">
        <v>86</v>
      </c>
      <c r="AY636" s="253" t="s">
        <v>136</v>
      </c>
    </row>
    <row r="637" s="2" customFormat="1" ht="24.15" customHeight="1">
      <c r="A637" s="39"/>
      <c r="B637" s="40"/>
      <c r="C637" s="219" t="s">
        <v>976</v>
      </c>
      <c r="D637" s="219" t="s">
        <v>138</v>
      </c>
      <c r="E637" s="220" t="s">
        <v>977</v>
      </c>
      <c r="F637" s="221" t="s">
        <v>978</v>
      </c>
      <c r="G637" s="222" t="s">
        <v>473</v>
      </c>
      <c r="H637" s="223">
        <v>420</v>
      </c>
      <c r="I637" s="224"/>
      <c r="J637" s="225">
        <f>ROUND(I637*H637,2)</f>
        <v>0</v>
      </c>
      <c r="K637" s="221" t="s">
        <v>142</v>
      </c>
      <c r="L637" s="45"/>
      <c r="M637" s="226" t="s">
        <v>1</v>
      </c>
      <c r="N637" s="227" t="s">
        <v>43</v>
      </c>
      <c r="O637" s="92"/>
      <c r="P637" s="228">
        <f>O637*H637</f>
        <v>0</v>
      </c>
      <c r="Q637" s="228">
        <v>0.26000000000000001</v>
      </c>
      <c r="R637" s="228">
        <f>Q637*H637</f>
        <v>109.2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143</v>
      </c>
      <c r="AT637" s="230" t="s">
        <v>138</v>
      </c>
      <c r="AU637" s="230" t="s">
        <v>88</v>
      </c>
      <c r="AY637" s="18" t="s">
        <v>136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86</v>
      </c>
      <c r="BK637" s="231">
        <f>ROUND(I637*H637,2)</f>
        <v>0</v>
      </c>
      <c r="BL637" s="18" t="s">
        <v>143</v>
      </c>
      <c r="BM637" s="230" t="s">
        <v>979</v>
      </c>
    </row>
    <row r="638" s="13" customFormat="1">
      <c r="A638" s="13"/>
      <c r="B638" s="232"/>
      <c r="C638" s="233"/>
      <c r="D638" s="234" t="s">
        <v>145</v>
      </c>
      <c r="E638" s="235" t="s">
        <v>1</v>
      </c>
      <c r="F638" s="236" t="s">
        <v>980</v>
      </c>
      <c r="G638" s="233"/>
      <c r="H638" s="235" t="s">
        <v>1</v>
      </c>
      <c r="I638" s="237"/>
      <c r="J638" s="233"/>
      <c r="K638" s="233"/>
      <c r="L638" s="238"/>
      <c r="M638" s="239"/>
      <c r="N638" s="240"/>
      <c r="O638" s="240"/>
      <c r="P638" s="240"/>
      <c r="Q638" s="240"/>
      <c r="R638" s="240"/>
      <c r="S638" s="240"/>
      <c r="T638" s="24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2" t="s">
        <v>145</v>
      </c>
      <c r="AU638" s="242" t="s">
        <v>88</v>
      </c>
      <c r="AV638" s="13" t="s">
        <v>86</v>
      </c>
      <c r="AW638" s="13" t="s">
        <v>33</v>
      </c>
      <c r="AX638" s="13" t="s">
        <v>78</v>
      </c>
      <c r="AY638" s="242" t="s">
        <v>136</v>
      </c>
    </row>
    <row r="639" s="13" customFormat="1">
      <c r="A639" s="13"/>
      <c r="B639" s="232"/>
      <c r="C639" s="233"/>
      <c r="D639" s="234" t="s">
        <v>145</v>
      </c>
      <c r="E639" s="235" t="s">
        <v>1</v>
      </c>
      <c r="F639" s="236" t="s">
        <v>981</v>
      </c>
      <c r="G639" s="233"/>
      <c r="H639" s="235" t="s">
        <v>1</v>
      </c>
      <c r="I639" s="237"/>
      <c r="J639" s="233"/>
      <c r="K639" s="233"/>
      <c r="L639" s="238"/>
      <c r="M639" s="239"/>
      <c r="N639" s="240"/>
      <c r="O639" s="240"/>
      <c r="P639" s="240"/>
      <c r="Q639" s="240"/>
      <c r="R639" s="240"/>
      <c r="S639" s="240"/>
      <c r="T639" s="241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2" t="s">
        <v>145</v>
      </c>
      <c r="AU639" s="242" t="s">
        <v>88</v>
      </c>
      <c r="AV639" s="13" t="s">
        <v>86</v>
      </c>
      <c r="AW639" s="13" t="s">
        <v>33</v>
      </c>
      <c r="AX639" s="13" t="s">
        <v>78</v>
      </c>
      <c r="AY639" s="242" t="s">
        <v>136</v>
      </c>
    </row>
    <row r="640" s="14" customFormat="1">
      <c r="A640" s="14"/>
      <c r="B640" s="243"/>
      <c r="C640" s="244"/>
      <c r="D640" s="234" t="s">
        <v>145</v>
      </c>
      <c r="E640" s="245" t="s">
        <v>1</v>
      </c>
      <c r="F640" s="246" t="s">
        <v>956</v>
      </c>
      <c r="G640" s="244"/>
      <c r="H640" s="247">
        <v>420</v>
      </c>
      <c r="I640" s="248"/>
      <c r="J640" s="244"/>
      <c r="K640" s="244"/>
      <c r="L640" s="249"/>
      <c r="M640" s="250"/>
      <c r="N640" s="251"/>
      <c r="O640" s="251"/>
      <c r="P640" s="251"/>
      <c r="Q640" s="251"/>
      <c r="R640" s="251"/>
      <c r="S640" s="251"/>
      <c r="T640" s="252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3" t="s">
        <v>145</v>
      </c>
      <c r="AU640" s="253" t="s">
        <v>88</v>
      </c>
      <c r="AV640" s="14" t="s">
        <v>88</v>
      </c>
      <c r="AW640" s="14" t="s">
        <v>33</v>
      </c>
      <c r="AX640" s="14" t="s">
        <v>86</v>
      </c>
      <c r="AY640" s="253" t="s">
        <v>136</v>
      </c>
    </row>
    <row r="641" s="2" customFormat="1" ht="14.4" customHeight="1">
      <c r="A641" s="39"/>
      <c r="B641" s="40"/>
      <c r="C641" s="219" t="s">
        <v>982</v>
      </c>
      <c r="D641" s="219" t="s">
        <v>138</v>
      </c>
      <c r="E641" s="220" t="s">
        <v>983</v>
      </c>
      <c r="F641" s="221" t="s">
        <v>984</v>
      </c>
      <c r="G641" s="222" t="s">
        <v>473</v>
      </c>
      <c r="H641" s="223">
        <v>420</v>
      </c>
      <c r="I641" s="224"/>
      <c r="J641" s="225">
        <f>ROUND(I641*H641,2)</f>
        <v>0</v>
      </c>
      <c r="K641" s="221" t="s">
        <v>142</v>
      </c>
      <c r="L641" s="45"/>
      <c r="M641" s="226" t="s">
        <v>1</v>
      </c>
      <c r="N641" s="227" t="s">
        <v>43</v>
      </c>
      <c r="O641" s="92"/>
      <c r="P641" s="228">
        <f>O641*H641</f>
        <v>0</v>
      </c>
      <c r="Q641" s="228">
        <v>6.0000000000000002E-05</v>
      </c>
      <c r="R641" s="228">
        <f>Q641*H641</f>
        <v>0.0252</v>
      </c>
      <c r="S641" s="228">
        <v>0</v>
      </c>
      <c r="T641" s="22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0" t="s">
        <v>143</v>
      </c>
      <c r="AT641" s="230" t="s">
        <v>138</v>
      </c>
      <c r="AU641" s="230" t="s">
        <v>88</v>
      </c>
      <c r="AY641" s="18" t="s">
        <v>136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8" t="s">
        <v>86</v>
      </c>
      <c r="BK641" s="231">
        <f>ROUND(I641*H641,2)</f>
        <v>0</v>
      </c>
      <c r="BL641" s="18" t="s">
        <v>143</v>
      </c>
      <c r="BM641" s="230" t="s">
        <v>985</v>
      </c>
    </row>
    <row r="642" s="2" customFormat="1" ht="24.15" customHeight="1">
      <c r="A642" s="39"/>
      <c r="B642" s="40"/>
      <c r="C642" s="219" t="s">
        <v>986</v>
      </c>
      <c r="D642" s="219" t="s">
        <v>138</v>
      </c>
      <c r="E642" s="220" t="s">
        <v>987</v>
      </c>
      <c r="F642" s="221" t="s">
        <v>988</v>
      </c>
      <c r="G642" s="222" t="s">
        <v>473</v>
      </c>
      <c r="H642" s="223">
        <v>420</v>
      </c>
      <c r="I642" s="224"/>
      <c r="J642" s="225">
        <f>ROUND(I642*H642,2)</f>
        <v>0</v>
      </c>
      <c r="K642" s="221" t="s">
        <v>142</v>
      </c>
      <c r="L642" s="45"/>
      <c r="M642" s="226" t="s">
        <v>1</v>
      </c>
      <c r="N642" s="227" t="s">
        <v>43</v>
      </c>
      <c r="O642" s="92"/>
      <c r="P642" s="228">
        <f>O642*H642</f>
        <v>0</v>
      </c>
      <c r="Q642" s="228">
        <v>0</v>
      </c>
      <c r="R642" s="228">
        <f>Q642*H642</f>
        <v>0</v>
      </c>
      <c r="S642" s="228">
        <v>0</v>
      </c>
      <c r="T642" s="229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0" t="s">
        <v>143</v>
      </c>
      <c r="AT642" s="230" t="s">
        <v>138</v>
      </c>
      <c r="AU642" s="230" t="s">
        <v>88</v>
      </c>
      <c r="AY642" s="18" t="s">
        <v>136</v>
      </c>
      <c r="BE642" s="231">
        <f>IF(N642="základní",J642,0)</f>
        <v>0</v>
      </c>
      <c r="BF642" s="231">
        <f>IF(N642="snížená",J642,0)</f>
        <v>0</v>
      </c>
      <c r="BG642" s="231">
        <f>IF(N642="zákl. přenesená",J642,0)</f>
        <v>0</v>
      </c>
      <c r="BH642" s="231">
        <f>IF(N642="sníž. přenesená",J642,0)</f>
        <v>0</v>
      </c>
      <c r="BI642" s="231">
        <f>IF(N642="nulová",J642,0)</f>
        <v>0</v>
      </c>
      <c r="BJ642" s="18" t="s">
        <v>86</v>
      </c>
      <c r="BK642" s="231">
        <f>ROUND(I642*H642,2)</f>
        <v>0</v>
      </c>
      <c r="BL642" s="18" t="s">
        <v>143</v>
      </c>
      <c r="BM642" s="230" t="s">
        <v>989</v>
      </c>
    </row>
    <row r="643" s="2" customFormat="1" ht="14.4" customHeight="1">
      <c r="A643" s="39"/>
      <c r="B643" s="40"/>
      <c r="C643" s="276" t="s">
        <v>990</v>
      </c>
      <c r="D643" s="276" t="s">
        <v>196</v>
      </c>
      <c r="E643" s="277" t="s">
        <v>991</v>
      </c>
      <c r="F643" s="278" t="s">
        <v>992</v>
      </c>
      <c r="G643" s="279" t="s">
        <v>199</v>
      </c>
      <c r="H643" s="280">
        <v>218.19999999999999</v>
      </c>
      <c r="I643" s="281"/>
      <c r="J643" s="282">
        <f>ROUND(I643*H643,2)</f>
        <v>0</v>
      </c>
      <c r="K643" s="278" t="s">
        <v>142</v>
      </c>
      <c r="L643" s="283"/>
      <c r="M643" s="284" t="s">
        <v>1</v>
      </c>
      <c r="N643" s="285" t="s">
        <v>43</v>
      </c>
      <c r="O643" s="92"/>
      <c r="P643" s="228">
        <f>O643*H643</f>
        <v>0</v>
      </c>
      <c r="Q643" s="228">
        <v>1</v>
      </c>
      <c r="R643" s="228">
        <f>Q643*H643</f>
        <v>218.19999999999999</v>
      </c>
      <c r="S643" s="228">
        <v>0</v>
      </c>
      <c r="T643" s="229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30" t="s">
        <v>200</v>
      </c>
      <c r="AT643" s="230" t="s">
        <v>196</v>
      </c>
      <c r="AU643" s="230" t="s">
        <v>88</v>
      </c>
      <c r="AY643" s="18" t="s">
        <v>136</v>
      </c>
      <c r="BE643" s="231">
        <f>IF(N643="základní",J643,0)</f>
        <v>0</v>
      </c>
      <c r="BF643" s="231">
        <f>IF(N643="snížená",J643,0)</f>
        <v>0</v>
      </c>
      <c r="BG643" s="231">
        <f>IF(N643="zákl. přenesená",J643,0)</f>
        <v>0</v>
      </c>
      <c r="BH643" s="231">
        <f>IF(N643="sníž. přenesená",J643,0)</f>
        <v>0</v>
      </c>
      <c r="BI643" s="231">
        <f>IF(N643="nulová",J643,0)</f>
        <v>0</v>
      </c>
      <c r="BJ643" s="18" t="s">
        <v>86</v>
      </c>
      <c r="BK643" s="231">
        <f>ROUND(I643*H643,2)</f>
        <v>0</v>
      </c>
      <c r="BL643" s="18" t="s">
        <v>143</v>
      </c>
      <c r="BM643" s="230" t="s">
        <v>993</v>
      </c>
    </row>
    <row r="644" s="13" customFormat="1">
      <c r="A644" s="13"/>
      <c r="B644" s="232"/>
      <c r="C644" s="233"/>
      <c r="D644" s="234" t="s">
        <v>145</v>
      </c>
      <c r="E644" s="235" t="s">
        <v>1</v>
      </c>
      <c r="F644" s="236" t="s">
        <v>994</v>
      </c>
      <c r="G644" s="233"/>
      <c r="H644" s="235" t="s">
        <v>1</v>
      </c>
      <c r="I644" s="237"/>
      <c r="J644" s="233"/>
      <c r="K644" s="233"/>
      <c r="L644" s="238"/>
      <c r="M644" s="239"/>
      <c r="N644" s="240"/>
      <c r="O644" s="240"/>
      <c r="P644" s="240"/>
      <c r="Q644" s="240"/>
      <c r="R644" s="240"/>
      <c r="S644" s="240"/>
      <c r="T644" s="24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2" t="s">
        <v>145</v>
      </c>
      <c r="AU644" s="242" t="s">
        <v>88</v>
      </c>
      <c r="AV644" s="13" t="s">
        <v>86</v>
      </c>
      <c r="AW644" s="13" t="s">
        <v>33</v>
      </c>
      <c r="AX644" s="13" t="s">
        <v>78</v>
      </c>
      <c r="AY644" s="242" t="s">
        <v>136</v>
      </c>
    </row>
    <row r="645" s="13" customFormat="1">
      <c r="A645" s="13"/>
      <c r="B645" s="232"/>
      <c r="C645" s="233"/>
      <c r="D645" s="234" t="s">
        <v>145</v>
      </c>
      <c r="E645" s="235" t="s">
        <v>1</v>
      </c>
      <c r="F645" s="236" t="s">
        <v>995</v>
      </c>
      <c r="G645" s="233"/>
      <c r="H645" s="235" t="s">
        <v>1</v>
      </c>
      <c r="I645" s="237"/>
      <c r="J645" s="233"/>
      <c r="K645" s="233"/>
      <c r="L645" s="238"/>
      <c r="M645" s="239"/>
      <c r="N645" s="240"/>
      <c r="O645" s="240"/>
      <c r="P645" s="240"/>
      <c r="Q645" s="240"/>
      <c r="R645" s="240"/>
      <c r="S645" s="240"/>
      <c r="T645" s="24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2" t="s">
        <v>145</v>
      </c>
      <c r="AU645" s="242" t="s">
        <v>88</v>
      </c>
      <c r="AV645" s="13" t="s">
        <v>86</v>
      </c>
      <c r="AW645" s="13" t="s">
        <v>33</v>
      </c>
      <c r="AX645" s="13" t="s">
        <v>78</v>
      </c>
      <c r="AY645" s="242" t="s">
        <v>136</v>
      </c>
    </row>
    <row r="646" s="14" customFormat="1">
      <c r="A646" s="14"/>
      <c r="B646" s="243"/>
      <c r="C646" s="244"/>
      <c r="D646" s="234" t="s">
        <v>145</v>
      </c>
      <c r="E646" s="245" t="s">
        <v>1</v>
      </c>
      <c r="F646" s="246" t="s">
        <v>996</v>
      </c>
      <c r="G646" s="244"/>
      <c r="H646" s="247">
        <v>218.19999999999999</v>
      </c>
      <c r="I646" s="248"/>
      <c r="J646" s="244"/>
      <c r="K646" s="244"/>
      <c r="L646" s="249"/>
      <c r="M646" s="286"/>
      <c r="N646" s="287"/>
      <c r="O646" s="287"/>
      <c r="P646" s="287"/>
      <c r="Q646" s="287"/>
      <c r="R646" s="287"/>
      <c r="S646" s="287"/>
      <c r="T646" s="288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3" t="s">
        <v>145</v>
      </c>
      <c r="AU646" s="253" t="s">
        <v>88</v>
      </c>
      <c r="AV646" s="14" t="s">
        <v>88</v>
      </c>
      <c r="AW646" s="14" t="s">
        <v>33</v>
      </c>
      <c r="AX646" s="14" t="s">
        <v>86</v>
      </c>
      <c r="AY646" s="253" t="s">
        <v>136</v>
      </c>
    </row>
    <row r="647" s="2" customFormat="1" ht="6.96" customHeight="1">
      <c r="A647" s="39"/>
      <c r="B647" s="67"/>
      <c r="C647" s="68"/>
      <c r="D647" s="68"/>
      <c r="E647" s="68"/>
      <c r="F647" s="68"/>
      <c r="G647" s="68"/>
      <c r="H647" s="68"/>
      <c r="I647" s="68"/>
      <c r="J647" s="68"/>
      <c r="K647" s="68"/>
      <c r="L647" s="45"/>
      <c r="M647" s="39"/>
      <c r="O647" s="39"/>
      <c r="P647" s="39"/>
      <c r="Q647" s="39"/>
      <c r="R647" s="39"/>
      <c r="S647" s="39"/>
      <c r="T647" s="39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</row>
  </sheetData>
  <sheetProtection sheet="1" autoFilter="0" formatColumns="0" formatRows="0" objects="1" scenarios="1" spinCount="100000" saltValue="NVqKtgP3ZXBYXhuWsv/gr+11X/bEsy454Rv2I9SyOKx41EBG8eGp4mksXkfYPklLhnk9sLulfHW/LqAiWcSPeQ==" hashValue="HMOIyYoT7m/PHmd0uxDuesRY7lMXo41WvKQxDNrJIeLND6SP1O3afJt+WUoswCkVbL/g18HThFT6f9G+ct+HPw==" algorithmName="SHA-512" password="CC35"/>
  <autoFilter ref="C136:K646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Hájek - chodník k Čepru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20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23. 7. 2021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ROUND((SUM(BE117:BE139)),  2)</f>
        <v>0</v>
      </c>
      <c r="G33" s="39"/>
      <c r="H33" s="39"/>
      <c r="I33" s="156">
        <v>0.20999999999999999</v>
      </c>
      <c r="J33" s="155">
        <f>ROUND(((SUM(BE117:BE139))*I33),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ROUND((SUM(BF117:BF139)),  2)</f>
        <v>0</v>
      </c>
      <c r="G34" s="39"/>
      <c r="H34" s="39"/>
      <c r="I34" s="156">
        <v>0.14999999999999999</v>
      </c>
      <c r="J34" s="155">
        <f>ROUND(((SUM(BF117:BF139))*I34),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ROUND((SUM(BG117:BG139)),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ROUND((SUM(BH117:BH139)),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ROUND((SUM(BI117:BI139)),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Hájek - chodník k Čepru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B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Hájek</v>
      </c>
      <c r="G89" s="41"/>
      <c r="H89" s="41"/>
      <c r="I89" s="33" t="s">
        <v>23</v>
      </c>
      <c r="J89" s="80" t="str">
        <f>IF(J12="","",J12)</f>
        <v>23. 7. 2021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25</v>
      </c>
      <c r="D91" s="41"/>
      <c r="E91" s="41"/>
      <c r="F91" s="28" t="str">
        <f>E15</f>
        <v>Obec Hájek</v>
      </c>
      <c r="G91" s="41"/>
      <c r="H91" s="41"/>
      <c r="I91" s="33" t="s">
        <v>31</v>
      </c>
      <c r="J91" s="37" t="str">
        <f>E21</f>
        <v>DPT projekty Ostrov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0"/>
      <c r="C97" s="181"/>
      <c r="D97" s="182" t="s">
        <v>998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121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Hájek - chodník k Čepru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B - VRN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21</v>
      </c>
      <c r="D111" s="41"/>
      <c r="E111" s="41"/>
      <c r="F111" s="28" t="str">
        <f>F12</f>
        <v>Hájek</v>
      </c>
      <c r="G111" s="41"/>
      <c r="H111" s="41"/>
      <c r="I111" s="33" t="s">
        <v>23</v>
      </c>
      <c r="J111" s="80" t="str">
        <f>IF(J12="","",J12)</f>
        <v>23. 7. 2021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25</v>
      </c>
      <c r="D113" s="41"/>
      <c r="E113" s="41"/>
      <c r="F113" s="28" t="str">
        <f>E15</f>
        <v>Obec Hájek</v>
      </c>
      <c r="G113" s="41"/>
      <c r="H113" s="41"/>
      <c r="I113" s="33" t="s">
        <v>31</v>
      </c>
      <c r="J113" s="37" t="str">
        <f>E21</f>
        <v>DPT projekty Ostrov s.r.o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29</v>
      </c>
      <c r="D114" s="41"/>
      <c r="E114" s="41"/>
      <c r="F114" s="28" t="str">
        <f>IF(E18="","",E18)</f>
        <v>Vyplň údaj</v>
      </c>
      <c r="G114" s="41"/>
      <c r="H114" s="41"/>
      <c r="I114" s="33" t="s">
        <v>34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122</v>
      </c>
      <c r="D116" s="195" t="s">
        <v>63</v>
      </c>
      <c r="E116" s="195" t="s">
        <v>59</v>
      </c>
      <c r="F116" s="195" t="s">
        <v>60</v>
      </c>
      <c r="G116" s="195" t="s">
        <v>123</v>
      </c>
      <c r="H116" s="195" t="s">
        <v>124</v>
      </c>
      <c r="I116" s="195" t="s">
        <v>125</v>
      </c>
      <c r="J116" s="195" t="s">
        <v>97</v>
      </c>
      <c r="K116" s="196" t="s">
        <v>126</v>
      </c>
      <c r="L116" s="197"/>
      <c r="M116" s="101" t="s">
        <v>1</v>
      </c>
      <c r="N116" s="102" t="s">
        <v>42</v>
      </c>
      <c r="O116" s="102" t="s">
        <v>127</v>
      </c>
      <c r="P116" s="102" t="s">
        <v>128</v>
      </c>
      <c r="Q116" s="102" t="s">
        <v>129</v>
      </c>
      <c r="R116" s="102" t="s">
        <v>130</v>
      </c>
      <c r="S116" s="102" t="s">
        <v>131</v>
      </c>
      <c r="T116" s="103" t="s">
        <v>132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133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77</v>
      </c>
      <c r="AU117" s="18" t="s">
        <v>99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77</v>
      </c>
      <c r="E118" s="206" t="s">
        <v>90</v>
      </c>
      <c r="F118" s="206" t="s">
        <v>999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SUM(P119:P139)</f>
        <v>0</v>
      </c>
      <c r="Q118" s="211"/>
      <c r="R118" s="212">
        <f>SUM(R119:R139)</f>
        <v>0</v>
      </c>
      <c r="S118" s="211"/>
      <c r="T118" s="213">
        <f>SUM(T119:T139)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173</v>
      </c>
      <c r="AT118" s="215" t="s">
        <v>77</v>
      </c>
      <c r="AU118" s="215" t="s">
        <v>78</v>
      </c>
      <c r="AY118" s="214" t="s">
        <v>136</v>
      </c>
      <c r="BK118" s="216">
        <f>SUM(BK119:BK139)</f>
        <v>0</v>
      </c>
    </row>
    <row r="119" s="2" customFormat="1" ht="14.4" customHeight="1">
      <c r="A119" s="39"/>
      <c r="B119" s="40"/>
      <c r="C119" s="219" t="s">
        <v>86</v>
      </c>
      <c r="D119" s="219" t="s">
        <v>138</v>
      </c>
      <c r="E119" s="220" t="s">
        <v>1000</v>
      </c>
      <c r="F119" s="221" t="s">
        <v>1001</v>
      </c>
      <c r="G119" s="222" t="s">
        <v>1002</v>
      </c>
      <c r="H119" s="223">
        <v>1</v>
      </c>
      <c r="I119" s="224"/>
      <c r="J119" s="225">
        <f>ROUND(I119*H119,2)</f>
        <v>0</v>
      </c>
      <c r="K119" s="221" t="s">
        <v>142</v>
      </c>
      <c r="L119" s="45"/>
      <c r="M119" s="226" t="s">
        <v>1</v>
      </c>
      <c r="N119" s="227" t="s">
        <v>43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1003</v>
      </c>
      <c r="AT119" s="230" t="s">
        <v>138</v>
      </c>
      <c r="AU119" s="230" t="s">
        <v>86</v>
      </c>
      <c r="AY119" s="18" t="s">
        <v>136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86</v>
      </c>
      <c r="BK119" s="231">
        <f>ROUND(I119*H119,2)</f>
        <v>0</v>
      </c>
      <c r="BL119" s="18" t="s">
        <v>1003</v>
      </c>
      <c r="BM119" s="230" t="s">
        <v>1004</v>
      </c>
    </row>
    <row r="120" s="13" customFormat="1">
      <c r="A120" s="13"/>
      <c r="B120" s="232"/>
      <c r="C120" s="233"/>
      <c r="D120" s="234" t="s">
        <v>145</v>
      </c>
      <c r="E120" s="235" t="s">
        <v>1</v>
      </c>
      <c r="F120" s="236" t="s">
        <v>1005</v>
      </c>
      <c r="G120" s="233"/>
      <c r="H120" s="235" t="s">
        <v>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145</v>
      </c>
      <c r="AU120" s="242" t="s">
        <v>86</v>
      </c>
      <c r="AV120" s="13" t="s">
        <v>86</v>
      </c>
      <c r="AW120" s="13" t="s">
        <v>33</v>
      </c>
      <c r="AX120" s="13" t="s">
        <v>78</v>
      </c>
      <c r="AY120" s="242" t="s">
        <v>136</v>
      </c>
    </row>
    <row r="121" s="14" customFormat="1">
      <c r="A121" s="14"/>
      <c r="B121" s="243"/>
      <c r="C121" s="244"/>
      <c r="D121" s="234" t="s">
        <v>145</v>
      </c>
      <c r="E121" s="245" t="s">
        <v>1</v>
      </c>
      <c r="F121" s="246" t="s">
        <v>86</v>
      </c>
      <c r="G121" s="244"/>
      <c r="H121" s="247">
        <v>1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145</v>
      </c>
      <c r="AU121" s="253" t="s">
        <v>86</v>
      </c>
      <c r="AV121" s="14" t="s">
        <v>88</v>
      </c>
      <c r="AW121" s="14" t="s">
        <v>33</v>
      </c>
      <c r="AX121" s="14" t="s">
        <v>86</v>
      </c>
      <c r="AY121" s="253" t="s">
        <v>136</v>
      </c>
    </row>
    <row r="122" s="2" customFormat="1" ht="14.4" customHeight="1">
      <c r="A122" s="39"/>
      <c r="B122" s="40"/>
      <c r="C122" s="219" t="s">
        <v>88</v>
      </c>
      <c r="D122" s="219" t="s">
        <v>138</v>
      </c>
      <c r="E122" s="220" t="s">
        <v>1006</v>
      </c>
      <c r="F122" s="221" t="s">
        <v>1007</v>
      </c>
      <c r="G122" s="222" t="s">
        <v>1002</v>
      </c>
      <c r="H122" s="223">
        <v>1</v>
      </c>
      <c r="I122" s="224"/>
      <c r="J122" s="225">
        <f>ROUND(I122*H122,2)</f>
        <v>0</v>
      </c>
      <c r="K122" s="221" t="s">
        <v>142</v>
      </c>
      <c r="L122" s="45"/>
      <c r="M122" s="226" t="s">
        <v>1</v>
      </c>
      <c r="N122" s="227" t="s">
        <v>43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1003</v>
      </c>
      <c r="AT122" s="230" t="s">
        <v>138</v>
      </c>
      <c r="AU122" s="230" t="s">
        <v>86</v>
      </c>
      <c r="AY122" s="18" t="s">
        <v>136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86</v>
      </c>
      <c r="BK122" s="231">
        <f>ROUND(I122*H122,2)</f>
        <v>0</v>
      </c>
      <c r="BL122" s="18" t="s">
        <v>1003</v>
      </c>
      <c r="BM122" s="230" t="s">
        <v>1008</v>
      </c>
    </row>
    <row r="123" s="13" customFormat="1">
      <c r="A123" s="13"/>
      <c r="B123" s="232"/>
      <c r="C123" s="233"/>
      <c r="D123" s="234" t="s">
        <v>145</v>
      </c>
      <c r="E123" s="235" t="s">
        <v>1</v>
      </c>
      <c r="F123" s="236" t="s">
        <v>1009</v>
      </c>
      <c r="G123" s="233"/>
      <c r="H123" s="235" t="s">
        <v>1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145</v>
      </c>
      <c r="AU123" s="242" t="s">
        <v>86</v>
      </c>
      <c r="AV123" s="13" t="s">
        <v>86</v>
      </c>
      <c r="AW123" s="13" t="s">
        <v>33</v>
      </c>
      <c r="AX123" s="13" t="s">
        <v>78</v>
      </c>
      <c r="AY123" s="242" t="s">
        <v>136</v>
      </c>
    </row>
    <row r="124" s="14" customFormat="1">
      <c r="A124" s="14"/>
      <c r="B124" s="243"/>
      <c r="C124" s="244"/>
      <c r="D124" s="234" t="s">
        <v>145</v>
      </c>
      <c r="E124" s="245" t="s">
        <v>1</v>
      </c>
      <c r="F124" s="246" t="s">
        <v>546</v>
      </c>
      <c r="G124" s="244"/>
      <c r="H124" s="247">
        <v>1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145</v>
      </c>
      <c r="AU124" s="253" t="s">
        <v>86</v>
      </c>
      <c r="AV124" s="14" t="s">
        <v>88</v>
      </c>
      <c r="AW124" s="14" t="s">
        <v>33</v>
      </c>
      <c r="AX124" s="14" t="s">
        <v>86</v>
      </c>
      <c r="AY124" s="253" t="s">
        <v>136</v>
      </c>
    </row>
    <row r="125" s="2" customFormat="1" ht="49.05" customHeight="1">
      <c r="A125" s="39"/>
      <c r="B125" s="40"/>
      <c r="C125" s="219" t="s">
        <v>160</v>
      </c>
      <c r="D125" s="219" t="s">
        <v>138</v>
      </c>
      <c r="E125" s="220" t="s">
        <v>1010</v>
      </c>
      <c r="F125" s="221" t="s">
        <v>1011</v>
      </c>
      <c r="G125" s="222" t="s">
        <v>1002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1003</v>
      </c>
      <c r="AT125" s="230" t="s">
        <v>138</v>
      </c>
      <c r="AU125" s="230" t="s">
        <v>86</v>
      </c>
      <c r="AY125" s="18" t="s">
        <v>136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1003</v>
      </c>
      <c r="BM125" s="230" t="s">
        <v>1012</v>
      </c>
    </row>
    <row r="126" s="2" customFormat="1" ht="49.05" customHeight="1">
      <c r="A126" s="39"/>
      <c r="B126" s="40"/>
      <c r="C126" s="219" t="s">
        <v>143</v>
      </c>
      <c r="D126" s="219" t="s">
        <v>138</v>
      </c>
      <c r="E126" s="220" t="s">
        <v>1013</v>
      </c>
      <c r="F126" s="221" t="s">
        <v>1014</v>
      </c>
      <c r="G126" s="222" t="s">
        <v>1002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1003</v>
      </c>
      <c r="AT126" s="230" t="s">
        <v>138</v>
      </c>
      <c r="AU126" s="230" t="s">
        <v>86</v>
      </c>
      <c r="AY126" s="18" t="s">
        <v>136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1003</v>
      </c>
      <c r="BM126" s="230" t="s">
        <v>1015</v>
      </c>
    </row>
    <row r="127" s="2" customFormat="1" ht="14.4" customHeight="1">
      <c r="A127" s="39"/>
      <c r="B127" s="40"/>
      <c r="C127" s="219" t="s">
        <v>173</v>
      </c>
      <c r="D127" s="219" t="s">
        <v>138</v>
      </c>
      <c r="E127" s="220" t="s">
        <v>1016</v>
      </c>
      <c r="F127" s="221" t="s">
        <v>1017</v>
      </c>
      <c r="G127" s="222" t="s">
        <v>1002</v>
      </c>
      <c r="H127" s="223">
        <v>1</v>
      </c>
      <c r="I127" s="224"/>
      <c r="J127" s="225">
        <f>ROUND(I127*H127,2)</f>
        <v>0</v>
      </c>
      <c r="K127" s="221" t="s">
        <v>142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1003</v>
      </c>
      <c r="AT127" s="230" t="s">
        <v>138</v>
      </c>
      <c r="AU127" s="230" t="s">
        <v>86</v>
      </c>
      <c r="AY127" s="18" t="s">
        <v>136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1003</v>
      </c>
      <c r="BM127" s="230" t="s">
        <v>1018</v>
      </c>
    </row>
    <row r="128" s="2" customFormat="1" ht="24.15" customHeight="1">
      <c r="A128" s="39"/>
      <c r="B128" s="40"/>
      <c r="C128" s="219" t="s">
        <v>180</v>
      </c>
      <c r="D128" s="219" t="s">
        <v>138</v>
      </c>
      <c r="E128" s="220" t="s">
        <v>1019</v>
      </c>
      <c r="F128" s="221" t="s">
        <v>1020</v>
      </c>
      <c r="G128" s="222" t="s">
        <v>1002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1003</v>
      </c>
      <c r="AT128" s="230" t="s">
        <v>138</v>
      </c>
      <c r="AU128" s="230" t="s">
        <v>86</v>
      </c>
      <c r="AY128" s="18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1003</v>
      </c>
      <c r="BM128" s="230" t="s">
        <v>1021</v>
      </c>
    </row>
    <row r="129" s="2" customFormat="1" ht="37.8" customHeight="1">
      <c r="A129" s="39"/>
      <c r="B129" s="40"/>
      <c r="C129" s="219" t="s">
        <v>195</v>
      </c>
      <c r="D129" s="219" t="s">
        <v>138</v>
      </c>
      <c r="E129" s="220" t="s">
        <v>1022</v>
      </c>
      <c r="F129" s="221" t="s">
        <v>1023</v>
      </c>
      <c r="G129" s="222" t="s">
        <v>1002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1003</v>
      </c>
      <c r="AT129" s="230" t="s">
        <v>138</v>
      </c>
      <c r="AU129" s="230" t="s">
        <v>86</v>
      </c>
      <c r="AY129" s="18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1003</v>
      </c>
      <c r="BM129" s="230" t="s">
        <v>1024</v>
      </c>
    </row>
    <row r="130" s="2" customFormat="1" ht="14.4" customHeight="1">
      <c r="A130" s="39"/>
      <c r="B130" s="40"/>
      <c r="C130" s="219" t="s">
        <v>200</v>
      </c>
      <c r="D130" s="219" t="s">
        <v>138</v>
      </c>
      <c r="E130" s="220" t="s">
        <v>1025</v>
      </c>
      <c r="F130" s="221" t="s">
        <v>1026</v>
      </c>
      <c r="G130" s="222" t="s">
        <v>1002</v>
      </c>
      <c r="H130" s="223">
        <v>1</v>
      </c>
      <c r="I130" s="224"/>
      <c r="J130" s="225">
        <f>ROUND(I130*H130,2)</f>
        <v>0</v>
      </c>
      <c r="K130" s="221" t="s">
        <v>142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1003</v>
      </c>
      <c r="AT130" s="230" t="s">
        <v>138</v>
      </c>
      <c r="AU130" s="230" t="s">
        <v>86</v>
      </c>
      <c r="AY130" s="18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1003</v>
      </c>
      <c r="BM130" s="230" t="s">
        <v>1027</v>
      </c>
    </row>
    <row r="131" s="13" customFormat="1">
      <c r="A131" s="13"/>
      <c r="B131" s="232"/>
      <c r="C131" s="233"/>
      <c r="D131" s="234" t="s">
        <v>145</v>
      </c>
      <c r="E131" s="235" t="s">
        <v>1</v>
      </c>
      <c r="F131" s="236" t="s">
        <v>1028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145</v>
      </c>
      <c r="AU131" s="242" t="s">
        <v>86</v>
      </c>
      <c r="AV131" s="13" t="s">
        <v>86</v>
      </c>
      <c r="AW131" s="13" t="s">
        <v>33</v>
      </c>
      <c r="AX131" s="13" t="s">
        <v>78</v>
      </c>
      <c r="AY131" s="242" t="s">
        <v>136</v>
      </c>
    </row>
    <row r="132" s="13" customFormat="1">
      <c r="A132" s="13"/>
      <c r="B132" s="232"/>
      <c r="C132" s="233"/>
      <c r="D132" s="234" t="s">
        <v>145</v>
      </c>
      <c r="E132" s="235" t="s">
        <v>1</v>
      </c>
      <c r="F132" s="236" t="s">
        <v>1029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145</v>
      </c>
      <c r="AU132" s="242" t="s">
        <v>86</v>
      </c>
      <c r="AV132" s="13" t="s">
        <v>86</v>
      </c>
      <c r="AW132" s="13" t="s">
        <v>33</v>
      </c>
      <c r="AX132" s="13" t="s">
        <v>78</v>
      </c>
      <c r="AY132" s="242" t="s">
        <v>136</v>
      </c>
    </row>
    <row r="133" s="14" customFormat="1">
      <c r="A133" s="14"/>
      <c r="B133" s="243"/>
      <c r="C133" s="244"/>
      <c r="D133" s="234" t="s">
        <v>145</v>
      </c>
      <c r="E133" s="245" t="s">
        <v>1</v>
      </c>
      <c r="F133" s="246" t="s">
        <v>546</v>
      </c>
      <c r="G133" s="244"/>
      <c r="H133" s="247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145</v>
      </c>
      <c r="AU133" s="253" t="s">
        <v>86</v>
      </c>
      <c r="AV133" s="14" t="s">
        <v>88</v>
      </c>
      <c r="AW133" s="14" t="s">
        <v>33</v>
      </c>
      <c r="AX133" s="14" t="s">
        <v>86</v>
      </c>
      <c r="AY133" s="253" t="s">
        <v>136</v>
      </c>
    </row>
    <row r="134" s="2" customFormat="1" ht="14.4" customHeight="1">
      <c r="A134" s="39"/>
      <c r="B134" s="40"/>
      <c r="C134" s="219" t="s">
        <v>220</v>
      </c>
      <c r="D134" s="219" t="s">
        <v>138</v>
      </c>
      <c r="E134" s="220" t="s">
        <v>1030</v>
      </c>
      <c r="F134" s="221" t="s">
        <v>1031</v>
      </c>
      <c r="G134" s="222" t="s">
        <v>1002</v>
      </c>
      <c r="H134" s="223">
        <v>1</v>
      </c>
      <c r="I134" s="224"/>
      <c r="J134" s="225">
        <f>ROUND(I134*H134,2)</f>
        <v>0</v>
      </c>
      <c r="K134" s="221" t="s">
        <v>142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1003</v>
      </c>
      <c r="AT134" s="230" t="s">
        <v>138</v>
      </c>
      <c r="AU134" s="230" t="s">
        <v>86</v>
      </c>
      <c r="AY134" s="18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1003</v>
      </c>
      <c r="BM134" s="230" t="s">
        <v>1032</v>
      </c>
    </row>
    <row r="135" s="13" customFormat="1">
      <c r="A135" s="13"/>
      <c r="B135" s="232"/>
      <c r="C135" s="233"/>
      <c r="D135" s="234" t="s">
        <v>145</v>
      </c>
      <c r="E135" s="235" t="s">
        <v>1</v>
      </c>
      <c r="F135" s="236" t="s">
        <v>1033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145</v>
      </c>
      <c r="AU135" s="242" t="s">
        <v>86</v>
      </c>
      <c r="AV135" s="13" t="s">
        <v>86</v>
      </c>
      <c r="AW135" s="13" t="s">
        <v>33</v>
      </c>
      <c r="AX135" s="13" t="s">
        <v>78</v>
      </c>
      <c r="AY135" s="242" t="s">
        <v>136</v>
      </c>
    </row>
    <row r="136" s="14" customFormat="1">
      <c r="A136" s="14"/>
      <c r="B136" s="243"/>
      <c r="C136" s="244"/>
      <c r="D136" s="234" t="s">
        <v>145</v>
      </c>
      <c r="E136" s="245" t="s">
        <v>1</v>
      </c>
      <c r="F136" s="246" t="s">
        <v>546</v>
      </c>
      <c r="G136" s="244"/>
      <c r="H136" s="247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145</v>
      </c>
      <c r="AU136" s="253" t="s">
        <v>86</v>
      </c>
      <c r="AV136" s="14" t="s">
        <v>88</v>
      </c>
      <c r="AW136" s="14" t="s">
        <v>33</v>
      </c>
      <c r="AX136" s="14" t="s">
        <v>86</v>
      </c>
      <c r="AY136" s="253" t="s">
        <v>136</v>
      </c>
    </row>
    <row r="137" s="2" customFormat="1" ht="14.4" customHeight="1">
      <c r="A137" s="39"/>
      <c r="B137" s="40"/>
      <c r="C137" s="219" t="s">
        <v>227</v>
      </c>
      <c r="D137" s="219" t="s">
        <v>138</v>
      </c>
      <c r="E137" s="220" t="s">
        <v>1034</v>
      </c>
      <c r="F137" s="221" t="s">
        <v>1035</v>
      </c>
      <c r="G137" s="222" t="s">
        <v>1002</v>
      </c>
      <c r="H137" s="223">
        <v>1</v>
      </c>
      <c r="I137" s="224"/>
      <c r="J137" s="225">
        <f>ROUND(I137*H137,2)</f>
        <v>0</v>
      </c>
      <c r="K137" s="221" t="s">
        <v>142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1003</v>
      </c>
      <c r="AT137" s="230" t="s">
        <v>138</v>
      </c>
      <c r="AU137" s="230" t="s">
        <v>86</v>
      </c>
      <c r="AY137" s="18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1003</v>
      </c>
      <c r="BM137" s="230" t="s">
        <v>1036</v>
      </c>
    </row>
    <row r="138" s="2" customFormat="1" ht="24.15" customHeight="1">
      <c r="A138" s="39"/>
      <c r="B138" s="40"/>
      <c r="C138" s="219" t="s">
        <v>233</v>
      </c>
      <c r="D138" s="219" t="s">
        <v>138</v>
      </c>
      <c r="E138" s="220" t="s">
        <v>1037</v>
      </c>
      <c r="F138" s="221" t="s">
        <v>1038</v>
      </c>
      <c r="G138" s="222" t="s">
        <v>1039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1003</v>
      </c>
      <c r="AT138" s="230" t="s">
        <v>138</v>
      </c>
      <c r="AU138" s="230" t="s">
        <v>86</v>
      </c>
      <c r="AY138" s="18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1003</v>
      </c>
      <c r="BM138" s="230" t="s">
        <v>1040</v>
      </c>
    </row>
    <row r="139" s="2" customFormat="1" ht="37.8" customHeight="1">
      <c r="A139" s="39"/>
      <c r="B139" s="40"/>
      <c r="C139" s="219" t="s">
        <v>242</v>
      </c>
      <c r="D139" s="219" t="s">
        <v>138</v>
      </c>
      <c r="E139" s="220" t="s">
        <v>1041</v>
      </c>
      <c r="F139" s="221" t="s">
        <v>1042</v>
      </c>
      <c r="G139" s="222" t="s">
        <v>1002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89" t="s">
        <v>1</v>
      </c>
      <c r="N139" s="290" t="s">
        <v>43</v>
      </c>
      <c r="O139" s="291"/>
      <c r="P139" s="292">
        <f>O139*H139</f>
        <v>0</v>
      </c>
      <c r="Q139" s="292">
        <v>0</v>
      </c>
      <c r="R139" s="292">
        <f>Q139*H139</f>
        <v>0</v>
      </c>
      <c r="S139" s="292">
        <v>0</v>
      </c>
      <c r="T139" s="29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1003</v>
      </c>
      <c r="AT139" s="230" t="s">
        <v>138</v>
      </c>
      <c r="AU139" s="230" t="s">
        <v>86</v>
      </c>
      <c r="AY139" s="18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1003</v>
      </c>
      <c r="BM139" s="230" t="s">
        <v>1043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68"/>
      <c r="J140" s="68"/>
      <c r="K140" s="68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BxyWIiZaaS60q/bmP5YFp6HV5wtjQhNB2v/l+UfobaOMrSiWlws0uG2EAXam1fu6uf/ClB7FLSGg5WcoTFdV3g==" hashValue="g+jn60ZUfKozNeP0T/epND5ovptrVvRaq9yNLOSBTkJXUpmsltVhXcwbGnvH1A6HBLH5zjR1+4ZbJx+tpT1tUQ==" algorithmName="SHA-512" password="CC35"/>
  <autoFilter ref="C116:K13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2021-07-29T09:01:44Z</dcterms:created>
  <dcterms:modified xsi:type="dcterms:W3CDTF">2021-07-29T09:01:52Z</dcterms:modified>
</cp:coreProperties>
</file>